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bookViews>
    <workbookView xWindow="0" yWindow="0" windowWidth="0" windowHeight="0"/>
  </bookViews>
  <sheets>
    <sheet name="Rekapitulace stavby" sheetId="1" r:id="rId1"/>
    <sheet name="VRN - vedlejší rozpočtové..." sheetId="2" r:id="rId2"/>
    <sheet name="ON - ostatní náklady" sheetId="3" r:id="rId3"/>
    <sheet name="ZN-ZTI, plyn - ZN-ZT - ZN..." sheetId="4" r:id="rId4"/>
    <sheet name="ZN-Vytápění - ZN-Vyt - ZN..." sheetId="5" r:id="rId5"/>
    <sheet name="ZN-Vzduchotechnika - - ZN..." sheetId="6" r:id="rId6"/>
    <sheet name="ZN-D1.4.E - Zařízení - ZN..." sheetId="7" r:id="rId7"/>
    <sheet name="ZN-NNV-Vnitřní silno - ZN..." sheetId="8" r:id="rId8"/>
    <sheet name="ZN-NNJ - Jímací vede - ZN..." sheetId="9" r:id="rId9"/>
    <sheet name="ZN-NNU - Uzemnění -  - ZN..." sheetId="10" r:id="rId10"/>
    <sheet name="ZN-MAR - Měření a re - ZN..." sheetId="11" r:id="rId11"/>
    <sheet name="ZN-D 1.4.F - Zařízen - ZN..." sheetId="12" r:id="rId12"/>
    <sheet name="ZN-DVC - Dveřní tele - ZN..." sheetId="13" r:id="rId13"/>
    <sheet name="ZN-EZS - Systém EZS  - ZN..." sheetId="14" r:id="rId14"/>
    <sheet name="ZN-STA - Společná te - ZN..." sheetId="15" r:id="rId15"/>
    <sheet name="ZN-DAT - Datové rozv - ZN..." sheetId="16" r:id="rId16"/>
    <sheet name="ZN-Stavební rozpočet - ZN..." sheetId="17" r:id="rId17"/>
    <sheet name="NN- ZTI,plyn - NN- Z - NN..." sheetId="18" r:id="rId18"/>
    <sheet name="NN-D 1.4.E - Zařízen - NN..." sheetId="19" r:id="rId19"/>
    <sheet name="NN-D 1.4.F - Zařízen - NN..." sheetId="20" r:id="rId20"/>
    <sheet name="NN-DAT - Datové rozv - NN..." sheetId="21" r:id="rId21"/>
    <sheet name="NN-DVC - Dveřní tele - NN..." sheetId="22" r:id="rId22"/>
    <sheet name="NN-EZS - Systém EZS  - NN..." sheetId="23" r:id="rId23"/>
    <sheet name="NN-STA - Společná te - NN..." sheetId="24" r:id="rId24"/>
    <sheet name="NN-Stavební rozpočet - NN..." sheetId="25" r:id="rId25"/>
    <sheet name="NN-Vnitřní silnoprou - NN..." sheetId="26" r:id="rId26"/>
    <sheet name="NN-Vytápění - NN-Vyt - NN..." sheetId="27" r:id="rId27"/>
    <sheet name="SO02.2 - Vegetační úpravy" sheetId="28" r:id="rId28"/>
    <sheet name="02 - Přeložka chodní - 02..." sheetId="29" r:id="rId29"/>
    <sheet name="301 - Rekonstrukce D - 30..." sheetId="30" r:id="rId30"/>
    <sheet name="191 - Dopravní znače - 19..." sheetId="31" r:id="rId31"/>
    <sheet name="192 - DIO - 192 - DI - 19..." sheetId="32" r:id="rId32"/>
    <sheet name="Pokyny pro vyplnění" sheetId="33" r:id="rId33"/>
  </sheets>
  <definedNames>
    <definedName name="_xlnm.Print_Area" localSheetId="0">'Rekapitulace stavby'!$D$4:$AO$36,'Rekapitulace stavby'!$C$42:$AQ$91</definedName>
    <definedName name="_xlnm.Print_Titles" localSheetId="0">'Rekapitulace stavby'!$52:$52</definedName>
    <definedName name="_xlnm._FilterDatabase" localSheetId="1" hidden="1">'VRN - vedlejší rozpočtové...'!$C$79:$K$83</definedName>
    <definedName name="_xlnm.Print_Area" localSheetId="1">'VRN - vedlejší rozpočtové...'!$C$4:$J$39,'VRN - vedlejší rozpočtové...'!$C$45:$J$61,'VRN - vedlejší rozpočtové...'!$C$67:$K$83</definedName>
    <definedName name="_xlnm.Print_Titles" localSheetId="1">'VRN - vedlejší rozpočtové...'!$79:$79</definedName>
    <definedName name="_xlnm._FilterDatabase" localSheetId="2" hidden="1">'ON - ostatní náklady'!$C$79:$K$89</definedName>
    <definedName name="_xlnm.Print_Area" localSheetId="2">'ON - ostatní náklady'!$C$4:$J$39,'ON - ostatní náklady'!$C$45:$J$61,'ON - ostatní náklady'!$C$67:$K$89</definedName>
    <definedName name="_xlnm.Print_Titles" localSheetId="2">'ON - ostatní náklady'!$79:$79</definedName>
    <definedName name="_xlnm._FilterDatabase" localSheetId="3" hidden="1">'ZN-ZTI, plyn - ZN-ZT - ZN...'!$C$105:$K$228</definedName>
    <definedName name="_xlnm.Print_Area" localSheetId="3">'ZN-ZTI, plyn - ZN-ZT - ZN...'!$C$4:$J$43,'ZN-ZTI, plyn - ZN-ZT - ZN...'!$C$49:$J$83,'ZN-ZTI, plyn - ZN-ZT - ZN...'!$C$89:$K$228</definedName>
    <definedName name="_xlnm.Print_Titles" localSheetId="3">'ZN-ZTI, plyn - ZN-ZT - ZN...'!$105:$105</definedName>
    <definedName name="_xlnm._FilterDatabase" localSheetId="4" hidden="1">'ZN-Vytápění - ZN-Vyt - ZN...'!$C$99:$K$211</definedName>
    <definedName name="_xlnm.Print_Area" localSheetId="4">'ZN-Vytápění - ZN-Vyt - ZN...'!$C$4:$J$43,'ZN-Vytápění - ZN-Vyt - ZN...'!$C$49:$J$77,'ZN-Vytápění - ZN-Vyt - ZN...'!$C$83:$K$211</definedName>
    <definedName name="_xlnm.Print_Titles" localSheetId="4">'ZN-Vytápění - ZN-Vyt - ZN...'!$99:$99</definedName>
    <definedName name="_xlnm._FilterDatabase" localSheetId="5" hidden="1">'ZN-Vzduchotechnika - - ZN...'!$C$93:$K$114</definedName>
    <definedName name="_xlnm.Print_Area" localSheetId="5">'ZN-Vzduchotechnika - - ZN...'!$C$4:$J$43,'ZN-Vzduchotechnika - - ZN...'!$C$49:$J$71,'ZN-Vzduchotechnika - - ZN...'!$C$77:$K$114</definedName>
    <definedName name="_xlnm.Print_Titles" localSheetId="5">'ZN-Vzduchotechnika - - ZN...'!$93:$93</definedName>
    <definedName name="_xlnm._FilterDatabase" localSheetId="6" hidden="1">'ZN-D1.4.E - Zařízení - ZN...'!$C$100:$K$121</definedName>
    <definedName name="_xlnm.Print_Area" localSheetId="6">'ZN-D1.4.E - Zařízení - ZN...'!$C$4:$J$43,'ZN-D1.4.E - Zařízení - ZN...'!$C$49:$J$78,'ZN-D1.4.E - Zařízení - ZN...'!$C$84:$K$121</definedName>
    <definedName name="_xlnm.Print_Titles" localSheetId="6">'ZN-D1.4.E - Zařízení - ZN...'!$100:$100</definedName>
    <definedName name="_xlnm._FilterDatabase" localSheetId="7" hidden="1">'ZN-NNV-Vnitřní silno - ZN...'!$C$149:$K$362</definedName>
    <definedName name="_xlnm.Print_Area" localSheetId="7">'ZN-NNV-Vnitřní silno - ZN...'!$C$4:$J$43,'ZN-NNV-Vnitřní silno - ZN...'!$C$49:$J$127,'ZN-NNV-Vnitřní silno - ZN...'!$C$133:$K$362</definedName>
    <definedName name="_xlnm.Print_Titles" localSheetId="7">'ZN-NNV-Vnitřní silno - ZN...'!$149:$149</definedName>
    <definedName name="_xlnm._FilterDatabase" localSheetId="8" hidden="1">'ZN-NNJ - Jímací vede - ZN...'!$C$106:$K$156</definedName>
    <definedName name="_xlnm.Print_Area" localSheetId="8">'ZN-NNJ - Jímací vede - ZN...'!$C$4:$J$43,'ZN-NNJ - Jímací vede - ZN...'!$C$49:$J$84,'ZN-NNJ - Jímací vede - ZN...'!$C$90:$K$156</definedName>
    <definedName name="_xlnm.Print_Titles" localSheetId="8">'ZN-NNJ - Jímací vede - ZN...'!$106:$106</definedName>
    <definedName name="_xlnm._FilterDatabase" localSheetId="9" hidden="1">'ZN-NNU - Uzemnění -  - ZN...'!$C$102:$K$134</definedName>
    <definedName name="_xlnm.Print_Area" localSheetId="9">'ZN-NNU - Uzemnění -  - ZN...'!$C$4:$J$43,'ZN-NNU - Uzemnění -  - ZN...'!$C$49:$J$80,'ZN-NNU - Uzemnění -  - ZN...'!$C$86:$K$134</definedName>
    <definedName name="_xlnm.Print_Titles" localSheetId="9">'ZN-NNU - Uzemnění -  - ZN...'!$102:$102</definedName>
    <definedName name="_xlnm._FilterDatabase" localSheetId="10" hidden="1">'ZN-MAR - Měření a re - ZN...'!$C$101:$K$154</definedName>
    <definedName name="_xlnm.Print_Area" localSheetId="10">'ZN-MAR - Měření a re - ZN...'!$C$4:$J$43,'ZN-MAR - Měření a re - ZN...'!$C$49:$J$79,'ZN-MAR - Měření a re - ZN...'!$C$85:$K$154</definedName>
    <definedName name="_xlnm.Print_Titles" localSheetId="10">'ZN-MAR - Měření a re - ZN...'!$101:$101</definedName>
    <definedName name="_xlnm._FilterDatabase" localSheetId="11" hidden="1">'ZN-D 1.4.F - Zařízen - ZN...'!$C$99:$K$119</definedName>
    <definedName name="_xlnm.Print_Area" localSheetId="11">'ZN-D 1.4.F - Zařízen - ZN...'!$C$4:$J$43,'ZN-D 1.4.F - Zařízen - ZN...'!$C$49:$J$77,'ZN-D 1.4.F - Zařízen - ZN...'!$C$83:$K$119</definedName>
    <definedName name="_xlnm.Print_Titles" localSheetId="11">'ZN-D 1.4.F - Zařízen - ZN...'!$99:$99</definedName>
    <definedName name="_xlnm._FilterDatabase" localSheetId="12" hidden="1">'ZN-DVC - Dveřní tele - ZN...'!$C$98:$K$137</definedName>
    <definedName name="_xlnm.Print_Area" localSheetId="12">'ZN-DVC - Dveřní tele - ZN...'!$C$4:$J$43,'ZN-DVC - Dveřní tele - ZN...'!$C$49:$J$76,'ZN-DVC - Dveřní tele - ZN...'!$C$82:$K$137</definedName>
    <definedName name="_xlnm.Print_Titles" localSheetId="12">'ZN-DVC - Dveřní tele - ZN...'!$98:$98</definedName>
    <definedName name="_xlnm._FilterDatabase" localSheetId="13" hidden="1">'ZN-EZS - Systém EZS  - ZN...'!$C$100:$K$142</definedName>
    <definedName name="_xlnm.Print_Area" localSheetId="13">'ZN-EZS - Systém EZS  - ZN...'!$C$4:$J$43,'ZN-EZS - Systém EZS  - ZN...'!$C$49:$J$78,'ZN-EZS - Systém EZS  - ZN...'!$C$84:$K$142</definedName>
    <definedName name="_xlnm.Print_Titles" localSheetId="13">'ZN-EZS - Systém EZS  - ZN...'!$100:$100</definedName>
    <definedName name="_xlnm._FilterDatabase" localSheetId="14" hidden="1">'ZN-STA - Společná te - ZN...'!$C$104:$K$161</definedName>
    <definedName name="_xlnm.Print_Area" localSheetId="14">'ZN-STA - Společná te - ZN...'!$C$4:$J$43,'ZN-STA - Společná te - ZN...'!$C$49:$J$82,'ZN-STA - Společná te - ZN...'!$C$88:$K$161</definedName>
    <definedName name="_xlnm.Print_Titles" localSheetId="14">'ZN-STA - Společná te - ZN...'!$104:$104</definedName>
    <definedName name="_xlnm._FilterDatabase" localSheetId="15" hidden="1">'ZN-DAT - Datové rozv - ZN...'!$C$105:$K$172</definedName>
    <definedName name="_xlnm.Print_Area" localSheetId="15">'ZN-DAT - Datové rozv - ZN...'!$C$4:$J$43,'ZN-DAT - Datové rozv - ZN...'!$C$49:$J$83,'ZN-DAT - Datové rozv - ZN...'!$C$89:$K$172</definedName>
    <definedName name="_xlnm.Print_Titles" localSheetId="15">'ZN-DAT - Datové rozv - ZN...'!$105:$105</definedName>
    <definedName name="_xlnm._FilterDatabase" localSheetId="16" hidden="1">'ZN-Stavební rozpočet - ZN...'!$C$142:$K$707</definedName>
    <definedName name="_xlnm.Print_Area" localSheetId="16">'ZN-Stavební rozpočet - ZN...'!$C$4:$J$43,'ZN-Stavební rozpočet - ZN...'!$C$49:$J$120,'ZN-Stavební rozpočet - ZN...'!$C$126:$K$707</definedName>
    <definedName name="_xlnm.Print_Titles" localSheetId="16">'ZN-Stavební rozpočet - ZN...'!$142:$142</definedName>
    <definedName name="_xlnm._FilterDatabase" localSheetId="17" hidden="1">'NN- ZTI,plyn - NN- Z - NN...'!$C$96:$K$119</definedName>
    <definedName name="_xlnm.Print_Area" localSheetId="17">'NN- ZTI,plyn - NN- Z - NN...'!$C$4:$J$43,'NN- ZTI,plyn - NN- Z - NN...'!$C$49:$J$74,'NN- ZTI,plyn - NN- Z - NN...'!$C$80:$K$119</definedName>
    <definedName name="_xlnm.Print_Titles" localSheetId="17">'NN- ZTI,plyn - NN- Z - NN...'!$96:$96</definedName>
    <definedName name="_xlnm._FilterDatabase" localSheetId="18" hidden="1">'NN-D 1.4.E - Zařízen - NN...'!$C$100:$K$121</definedName>
    <definedName name="_xlnm.Print_Area" localSheetId="18">'NN-D 1.4.E - Zařízen - NN...'!$C$4:$J$43,'NN-D 1.4.E - Zařízen - NN...'!$C$49:$J$78,'NN-D 1.4.E - Zařízen - NN...'!$C$84:$K$121</definedName>
    <definedName name="_xlnm.Print_Titles" localSheetId="18">'NN-D 1.4.E - Zařízen - NN...'!$100:$100</definedName>
    <definedName name="_xlnm._FilterDatabase" localSheetId="19" hidden="1">'NN-D 1.4.F - Zařízen - NN...'!$C$98:$K$115</definedName>
    <definedName name="_xlnm.Print_Area" localSheetId="19">'NN-D 1.4.F - Zařízen - NN...'!$C$4:$J$43,'NN-D 1.4.F - Zařízen - NN...'!$C$49:$J$76,'NN-D 1.4.F - Zařízen - NN...'!$C$82:$K$115</definedName>
    <definedName name="_xlnm.Print_Titles" localSheetId="19">'NN-D 1.4.F - Zařízen - NN...'!$98:$98</definedName>
    <definedName name="_xlnm._FilterDatabase" localSheetId="20" hidden="1">'NN-DAT - Datové rozv - NN...'!$C$100:$K$130</definedName>
    <definedName name="_xlnm.Print_Area" localSheetId="20">'NN-DAT - Datové rozv - NN...'!$C$4:$J$43,'NN-DAT - Datové rozv - NN...'!$C$49:$J$78,'NN-DAT - Datové rozv - NN...'!$C$84:$K$130</definedName>
    <definedName name="_xlnm.Print_Titles" localSheetId="20">'NN-DAT - Datové rozv - NN...'!$100:$100</definedName>
    <definedName name="_xlnm._FilterDatabase" localSheetId="21" hidden="1">'NN-DVC - Dveřní tele - NN...'!$C$97:$K$117</definedName>
    <definedName name="_xlnm.Print_Area" localSheetId="21">'NN-DVC - Dveřní tele - NN...'!$C$4:$J$43,'NN-DVC - Dveřní tele - NN...'!$C$49:$J$75,'NN-DVC - Dveřní tele - NN...'!$C$81:$K$117</definedName>
    <definedName name="_xlnm.Print_Titles" localSheetId="21">'NN-DVC - Dveřní tele - NN...'!$97:$97</definedName>
    <definedName name="_xlnm._FilterDatabase" localSheetId="22" hidden="1">'NN-EZS - Systém EZS  - NN...'!$C$99:$K$119</definedName>
    <definedName name="_xlnm.Print_Area" localSheetId="22">'NN-EZS - Systém EZS  - NN...'!$C$4:$J$43,'NN-EZS - Systém EZS  - NN...'!$C$49:$J$77,'NN-EZS - Systém EZS  - NN...'!$C$83:$K$119</definedName>
    <definedName name="_xlnm.Print_Titles" localSheetId="22">'NN-EZS - Systém EZS  - NN...'!$99:$99</definedName>
    <definedName name="_xlnm._FilterDatabase" localSheetId="23" hidden="1">'NN-STA - Společná te - NN...'!$C$102:$K$132</definedName>
    <definedName name="_xlnm.Print_Area" localSheetId="23">'NN-STA - Společná te - NN...'!$C$4:$J$43,'NN-STA - Společná te - NN...'!$C$49:$J$80,'NN-STA - Společná te - NN...'!$C$86:$K$132</definedName>
    <definedName name="_xlnm.Print_Titles" localSheetId="23">'NN-STA - Společná te - NN...'!$102:$102</definedName>
    <definedName name="_xlnm._FilterDatabase" localSheetId="24" hidden="1">'NN-Stavební rozpočet - NN...'!$C$122:$K$261</definedName>
    <definedName name="_xlnm.Print_Area" localSheetId="24">'NN-Stavební rozpočet - NN...'!$C$4:$J$43,'NN-Stavební rozpočet - NN...'!$C$49:$J$100,'NN-Stavební rozpočet - NN...'!$C$106:$K$261</definedName>
    <definedName name="_xlnm.Print_Titles" localSheetId="24">'NN-Stavební rozpočet - NN...'!$122:$122</definedName>
    <definedName name="_xlnm._FilterDatabase" localSheetId="25" hidden="1">'NN-Vnitřní silnoprou - NN...'!$C$115:$K$195</definedName>
    <definedName name="_xlnm.Print_Area" localSheetId="25">'NN-Vnitřní silnoprou - NN...'!$C$4:$J$43,'NN-Vnitřní silnoprou - NN...'!$C$49:$J$93,'NN-Vnitřní silnoprou - NN...'!$C$99:$K$195</definedName>
    <definedName name="_xlnm.Print_Titles" localSheetId="25">'NN-Vnitřní silnoprou - NN...'!$115:$115</definedName>
    <definedName name="_xlnm._FilterDatabase" localSheetId="26" hidden="1">'NN-Vytápění - NN-Vyt - NN...'!$C$97:$K$121</definedName>
    <definedName name="_xlnm.Print_Area" localSheetId="26">'NN-Vytápění - NN-Vyt - NN...'!$C$4:$J$43,'NN-Vytápění - NN-Vyt - NN...'!$C$49:$J$75,'NN-Vytápění - NN-Vyt - NN...'!$C$81:$K$121</definedName>
    <definedName name="_xlnm.Print_Titles" localSheetId="26">'NN-Vytápění - NN-Vyt - NN...'!$97:$97</definedName>
    <definedName name="_xlnm._FilterDatabase" localSheetId="27" hidden="1">'SO02.2 - Vegetační úpravy'!$C$86:$K$127</definedName>
    <definedName name="_xlnm.Print_Area" localSheetId="27">'SO02.2 - Vegetační úpravy'!$C$4:$J$41,'SO02.2 - Vegetační úpravy'!$C$47:$J$66,'SO02.2 - Vegetační úpravy'!$C$72:$K$127</definedName>
    <definedName name="_xlnm.Print_Titles" localSheetId="27">'SO02.2 - Vegetační úpravy'!$86:$86</definedName>
    <definedName name="_xlnm._FilterDatabase" localSheetId="28" hidden="1">'02 - Přeložka chodní - 02...'!$C$96:$K$317</definedName>
    <definedName name="_xlnm.Print_Area" localSheetId="28">'02 - Přeložka chodní - 02...'!$C$4:$J$43,'02 - Přeložka chodní - 02...'!$C$49:$J$74,'02 - Přeložka chodní - 02...'!$C$80:$K$317</definedName>
    <definedName name="_xlnm.Print_Titles" localSheetId="28">'02 - Přeložka chodní - 02...'!$96:$96</definedName>
    <definedName name="_xlnm._FilterDatabase" localSheetId="29" hidden="1">'301 - Rekonstrukce D - 30...'!$C$99:$K$213</definedName>
    <definedName name="_xlnm.Print_Area" localSheetId="29">'301 - Rekonstrukce D - 30...'!$C$4:$J$43,'301 - Rekonstrukce D - 30...'!$C$49:$J$77,'301 - Rekonstrukce D - 30...'!$C$83:$K$213</definedName>
    <definedName name="_xlnm.Print_Titles" localSheetId="29">'301 - Rekonstrukce D - 30...'!$99:$99</definedName>
    <definedName name="_xlnm._FilterDatabase" localSheetId="30" hidden="1">'191 - Dopravní znače - 19...'!$C$93:$K$142</definedName>
    <definedName name="_xlnm.Print_Area" localSheetId="30">'191 - Dopravní znače - 19...'!$C$4:$J$43,'191 - Dopravní znače - 19...'!$C$49:$J$71,'191 - Dopravní znače - 19...'!$C$77:$K$142</definedName>
    <definedName name="_xlnm.Print_Titles" localSheetId="30">'191 - Dopravní znače - 19...'!$93:$93</definedName>
    <definedName name="_xlnm._FilterDatabase" localSheetId="31" hidden="1">'192 - DIO - 192 - DI - 19...'!$C$92:$K$99</definedName>
    <definedName name="_xlnm.Print_Area" localSheetId="31">'192 - DIO - 192 - DI - 19...'!$C$4:$J$43,'192 - DIO - 192 - DI - 19...'!$C$49:$J$70,'192 - DIO - 192 - DI - 19...'!$C$76:$K$99</definedName>
    <definedName name="_xlnm.Print_Titles" localSheetId="31">'192 - DIO - 192 - DI - 19...'!$92:$92</definedName>
    <definedName name="_xlnm.Print_Area" localSheetId="32">'Pokyny pro vyplnění'!$B$2:$K$71,'Pokyny pro vyplnění'!$B$74:$K$118,'Pokyny pro vyplnění'!$B$121:$K$190,'Pokyny pro vyplnění'!$B$198:$K$218</definedName>
  </definedNames>
  <calcPr/>
</workbook>
</file>

<file path=xl/calcChain.xml><?xml version="1.0" encoding="utf-8"?>
<calcChain xmlns="http://schemas.openxmlformats.org/spreadsheetml/2006/main">
  <c i="32" r="J41"/>
  <c r="J40"/>
  <c i="1" r="AY90"/>
  <c i="32" r="J39"/>
  <c i="1" r="AX90"/>
  <c i="32" r="BI96"/>
  <c r="F41"/>
  <c i="1" r="BD90"/>
  <c i="32" r="BH96"/>
  <c r="F40"/>
  <c i="1" r="BC90"/>
  <c i="32" r="BG96"/>
  <c r="F39"/>
  <c i="1" r="BB90"/>
  <c i="32" r="BF96"/>
  <c r="J38"/>
  <c i="1" r="AW90"/>
  <c i="32" r="F38"/>
  <c i="1" r="BA90"/>
  <c i="32" r="T96"/>
  <c r="T95"/>
  <c r="T94"/>
  <c r="T93"/>
  <c r="R96"/>
  <c r="R95"/>
  <c r="R94"/>
  <c r="R93"/>
  <c r="P96"/>
  <c r="P95"/>
  <c r="P94"/>
  <c r="P93"/>
  <c i="1" r="AU90"/>
  <c i="32" r="BK96"/>
  <c r="BK95"/>
  <c r="J95"/>
  <c r="BK94"/>
  <c r="J94"/>
  <c r="BK93"/>
  <c r="J93"/>
  <c r="J67"/>
  <c r="J34"/>
  <c i="1" r="AG90"/>
  <c i="32" r="J96"/>
  <c r="BE96"/>
  <c r="J37"/>
  <c i="1" r="AV90"/>
  <c i="32" r="F37"/>
  <c i="1" r="AZ90"/>
  <c i="32" r="J69"/>
  <c r="J68"/>
  <c r="F87"/>
  <c r="E85"/>
  <c r="F60"/>
  <c r="E58"/>
  <c r="J43"/>
  <c r="J28"/>
  <c r="E28"/>
  <c r="J90"/>
  <c r="J63"/>
  <c r="J27"/>
  <c r="J25"/>
  <c r="E25"/>
  <c r="J89"/>
  <c r="J62"/>
  <c r="J24"/>
  <c r="J22"/>
  <c r="E22"/>
  <c r="F90"/>
  <c r="F63"/>
  <c r="J21"/>
  <c r="J19"/>
  <c r="E19"/>
  <c r="F89"/>
  <c r="F62"/>
  <c r="J18"/>
  <c r="J16"/>
  <c r="J87"/>
  <c r="J60"/>
  <c r="E7"/>
  <c r="E79"/>
  <c r="E52"/>
  <c i="31" r="J41"/>
  <c r="J40"/>
  <c i="1" r="AY89"/>
  <c i="31" r="J39"/>
  <c i="1" r="AX89"/>
  <c i="31" r="BI142"/>
  <c r="BH142"/>
  <c r="BG142"/>
  <c r="BF142"/>
  <c r="T142"/>
  <c r="T141"/>
  <c r="R142"/>
  <c r="R141"/>
  <c r="P142"/>
  <c r="P141"/>
  <c r="BK142"/>
  <c r="BK141"/>
  <c r="J141"/>
  <c r="J142"/>
  <c r="BE142"/>
  <c r="J70"/>
  <c r="BI135"/>
  <c r="BH135"/>
  <c r="BG135"/>
  <c r="BF135"/>
  <c r="T135"/>
  <c r="R135"/>
  <c r="P135"/>
  <c r="BK135"/>
  <c r="J135"/>
  <c r="BE135"/>
  <c r="BI131"/>
  <c r="BH131"/>
  <c r="BG131"/>
  <c r="BF131"/>
  <c r="T131"/>
  <c r="R131"/>
  <c r="P131"/>
  <c r="BK131"/>
  <c r="J131"/>
  <c r="BE131"/>
  <c r="BI125"/>
  <c r="BH125"/>
  <c r="BG125"/>
  <c r="BF125"/>
  <c r="T125"/>
  <c r="R125"/>
  <c r="P125"/>
  <c r="BK125"/>
  <c r="J125"/>
  <c r="BE125"/>
  <c r="BI121"/>
  <c r="BH121"/>
  <c r="BG121"/>
  <c r="BF121"/>
  <c r="T121"/>
  <c r="R121"/>
  <c r="P121"/>
  <c r="BK121"/>
  <c r="J121"/>
  <c r="BE121"/>
  <c r="BI116"/>
  <c r="BH116"/>
  <c r="BG116"/>
  <c r="BF116"/>
  <c r="T116"/>
  <c r="R116"/>
  <c r="P116"/>
  <c r="BK116"/>
  <c r="J116"/>
  <c r="BE116"/>
  <c r="BI112"/>
  <c r="BH112"/>
  <c r="BG112"/>
  <c r="BF112"/>
  <c r="T112"/>
  <c r="R112"/>
  <c r="P112"/>
  <c r="BK112"/>
  <c r="J112"/>
  <c r="BE112"/>
  <c r="BI108"/>
  <c r="BH108"/>
  <c r="BG108"/>
  <c r="BF108"/>
  <c r="T108"/>
  <c r="R108"/>
  <c r="P108"/>
  <c r="BK108"/>
  <c r="J108"/>
  <c r="BE108"/>
  <c r="BI104"/>
  <c r="BH104"/>
  <c r="BG104"/>
  <c r="BF104"/>
  <c r="T104"/>
  <c r="R104"/>
  <c r="P104"/>
  <c r="BK104"/>
  <c r="J104"/>
  <c r="BE104"/>
  <c r="BI97"/>
  <c r="F41"/>
  <c i="1" r="BD89"/>
  <c i="31" r="BH97"/>
  <c r="F40"/>
  <c i="1" r="BC89"/>
  <c i="31" r="BG97"/>
  <c r="F39"/>
  <c i="1" r="BB89"/>
  <c i="31" r="BF97"/>
  <c r="J38"/>
  <c i="1" r="AW89"/>
  <c i="31" r="F38"/>
  <c i="1" r="BA89"/>
  <c i="31" r="T97"/>
  <c r="T96"/>
  <c r="T95"/>
  <c r="T94"/>
  <c r="R97"/>
  <c r="R96"/>
  <c r="R95"/>
  <c r="R94"/>
  <c r="P97"/>
  <c r="P96"/>
  <c r="P95"/>
  <c r="P94"/>
  <c i="1" r="AU89"/>
  <c i="31" r="BK97"/>
  <c r="BK96"/>
  <c r="J96"/>
  <c r="BK95"/>
  <c r="J95"/>
  <c r="BK94"/>
  <c r="J94"/>
  <c r="J67"/>
  <c r="J34"/>
  <c i="1" r="AG89"/>
  <c i="31" r="J97"/>
  <c r="BE97"/>
  <c r="J37"/>
  <c i="1" r="AV89"/>
  <c i="31" r="F37"/>
  <c i="1" r="AZ89"/>
  <c i="31" r="J69"/>
  <c r="J68"/>
  <c r="F88"/>
  <c r="E86"/>
  <c r="F60"/>
  <c r="E58"/>
  <c r="J43"/>
  <c r="J28"/>
  <c r="E28"/>
  <c r="J91"/>
  <c r="J63"/>
  <c r="J27"/>
  <c r="J25"/>
  <c r="E25"/>
  <c r="J90"/>
  <c r="J62"/>
  <c r="J24"/>
  <c r="J22"/>
  <c r="E22"/>
  <c r="F91"/>
  <c r="F63"/>
  <c r="J21"/>
  <c r="J19"/>
  <c r="E19"/>
  <c r="F90"/>
  <c r="F62"/>
  <c r="J18"/>
  <c r="J16"/>
  <c r="J88"/>
  <c r="J60"/>
  <c r="E7"/>
  <c r="E80"/>
  <c r="E52"/>
  <c i="30" r="J41"/>
  <c r="J40"/>
  <c i="1" r="AY88"/>
  <c i="30" r="J39"/>
  <c i="1" r="AX88"/>
  <c i="30" r="BI213"/>
  <c r="BH213"/>
  <c r="BG213"/>
  <c r="BF213"/>
  <c r="T213"/>
  <c r="T212"/>
  <c r="R213"/>
  <c r="R212"/>
  <c r="P213"/>
  <c r="P212"/>
  <c r="BK213"/>
  <c r="BK212"/>
  <c r="J212"/>
  <c r="J213"/>
  <c r="BE213"/>
  <c r="J76"/>
  <c r="BI208"/>
  <c r="BH208"/>
  <c r="BG208"/>
  <c r="BF208"/>
  <c r="T208"/>
  <c r="R208"/>
  <c r="P208"/>
  <c r="BK208"/>
  <c r="J208"/>
  <c r="BE208"/>
  <c r="BI204"/>
  <c r="BH204"/>
  <c r="BG204"/>
  <c r="BF204"/>
  <c r="T204"/>
  <c r="R204"/>
  <c r="P204"/>
  <c r="BK204"/>
  <c r="J204"/>
  <c r="BE204"/>
  <c r="BI200"/>
  <c r="BH200"/>
  <c r="BG200"/>
  <c r="BF200"/>
  <c r="T200"/>
  <c r="T199"/>
  <c r="R200"/>
  <c r="R199"/>
  <c r="P200"/>
  <c r="P199"/>
  <c r="BK200"/>
  <c r="BK199"/>
  <c r="J199"/>
  <c r="J200"/>
  <c r="BE200"/>
  <c r="J75"/>
  <c r="BI195"/>
  <c r="BH195"/>
  <c r="BG195"/>
  <c r="BF195"/>
  <c r="T195"/>
  <c r="R195"/>
  <c r="P195"/>
  <c r="BK195"/>
  <c r="J195"/>
  <c r="BE195"/>
  <c r="BI191"/>
  <c r="BH191"/>
  <c r="BG191"/>
  <c r="BF191"/>
  <c r="T191"/>
  <c r="R191"/>
  <c r="P191"/>
  <c r="BK191"/>
  <c r="J191"/>
  <c r="BE191"/>
  <c r="BI187"/>
  <c r="BH187"/>
  <c r="BG187"/>
  <c r="BF187"/>
  <c r="T187"/>
  <c r="R187"/>
  <c r="P187"/>
  <c r="BK187"/>
  <c r="J187"/>
  <c r="BE187"/>
  <c r="BI183"/>
  <c r="BH183"/>
  <c r="BG183"/>
  <c r="BF183"/>
  <c r="T183"/>
  <c r="T182"/>
  <c r="R183"/>
  <c r="R182"/>
  <c r="P183"/>
  <c r="P182"/>
  <c r="BK183"/>
  <c r="BK182"/>
  <c r="J182"/>
  <c r="J183"/>
  <c r="BE183"/>
  <c r="J74"/>
  <c r="BI176"/>
  <c r="BH176"/>
  <c r="BG176"/>
  <c r="BF176"/>
  <c r="T176"/>
  <c r="R176"/>
  <c r="P176"/>
  <c r="BK176"/>
  <c r="J176"/>
  <c r="BE176"/>
  <c r="BI172"/>
  <c r="BH172"/>
  <c r="BG172"/>
  <c r="BF172"/>
  <c r="T172"/>
  <c r="R172"/>
  <c r="P172"/>
  <c r="BK172"/>
  <c r="J172"/>
  <c r="BE172"/>
  <c r="BI168"/>
  <c r="BH168"/>
  <c r="BG168"/>
  <c r="BF168"/>
  <c r="T168"/>
  <c r="T167"/>
  <c r="R168"/>
  <c r="R167"/>
  <c r="P168"/>
  <c r="P167"/>
  <c r="BK168"/>
  <c r="BK167"/>
  <c r="J167"/>
  <c r="J168"/>
  <c r="BE168"/>
  <c r="J73"/>
  <c r="BI163"/>
  <c r="BH163"/>
  <c r="BG163"/>
  <c r="BF163"/>
  <c r="T163"/>
  <c r="T162"/>
  <c r="R163"/>
  <c r="R162"/>
  <c r="P163"/>
  <c r="P162"/>
  <c r="BK163"/>
  <c r="BK162"/>
  <c r="J162"/>
  <c r="J163"/>
  <c r="BE163"/>
  <c r="J72"/>
  <c r="BI157"/>
  <c r="BH157"/>
  <c r="BG157"/>
  <c r="BF157"/>
  <c r="T157"/>
  <c r="T156"/>
  <c r="R157"/>
  <c r="R156"/>
  <c r="P157"/>
  <c r="P156"/>
  <c r="BK157"/>
  <c r="BK156"/>
  <c r="J156"/>
  <c r="J157"/>
  <c r="BE157"/>
  <c r="J71"/>
  <c r="BI152"/>
  <c r="BH152"/>
  <c r="BG152"/>
  <c r="BF152"/>
  <c r="T152"/>
  <c r="T151"/>
  <c r="R152"/>
  <c r="R151"/>
  <c r="P152"/>
  <c r="P151"/>
  <c r="BK152"/>
  <c r="BK151"/>
  <c r="J151"/>
  <c r="J152"/>
  <c r="BE152"/>
  <c r="J70"/>
  <c r="BI147"/>
  <c r="BH147"/>
  <c r="BG147"/>
  <c r="BF147"/>
  <c r="T147"/>
  <c r="R147"/>
  <c r="P147"/>
  <c r="BK147"/>
  <c r="J147"/>
  <c r="BE147"/>
  <c r="BI142"/>
  <c r="BH142"/>
  <c r="BG142"/>
  <c r="BF142"/>
  <c r="T142"/>
  <c r="R142"/>
  <c r="P142"/>
  <c r="BK142"/>
  <c r="J142"/>
  <c r="BE142"/>
  <c r="BI138"/>
  <c r="BH138"/>
  <c r="BG138"/>
  <c r="BF138"/>
  <c r="T138"/>
  <c r="R138"/>
  <c r="P138"/>
  <c r="BK138"/>
  <c r="J138"/>
  <c r="BE138"/>
  <c r="BI132"/>
  <c r="BH132"/>
  <c r="BG132"/>
  <c r="BF132"/>
  <c r="T132"/>
  <c r="R132"/>
  <c r="P132"/>
  <c r="BK132"/>
  <c r="J132"/>
  <c r="BE132"/>
  <c r="BI128"/>
  <c r="BH128"/>
  <c r="BG128"/>
  <c r="BF128"/>
  <c r="T128"/>
  <c r="R128"/>
  <c r="P128"/>
  <c r="BK128"/>
  <c r="J128"/>
  <c r="BE128"/>
  <c r="BI124"/>
  <c r="BH124"/>
  <c r="BG124"/>
  <c r="BF124"/>
  <c r="T124"/>
  <c r="R124"/>
  <c r="P124"/>
  <c r="BK124"/>
  <c r="J124"/>
  <c r="BE124"/>
  <c r="BI120"/>
  <c r="BH120"/>
  <c r="BG120"/>
  <c r="BF120"/>
  <c r="T120"/>
  <c r="R120"/>
  <c r="P120"/>
  <c r="BK120"/>
  <c r="J120"/>
  <c r="BE120"/>
  <c r="BI116"/>
  <c r="BH116"/>
  <c r="BG116"/>
  <c r="BF116"/>
  <c r="T116"/>
  <c r="R116"/>
  <c r="P116"/>
  <c r="BK116"/>
  <c r="J116"/>
  <c r="BE116"/>
  <c r="BI112"/>
  <c r="BH112"/>
  <c r="BG112"/>
  <c r="BF112"/>
  <c r="T112"/>
  <c r="R112"/>
  <c r="P112"/>
  <c r="BK112"/>
  <c r="J112"/>
  <c r="BE112"/>
  <c r="BI107"/>
  <c r="BH107"/>
  <c r="BG107"/>
  <c r="BF107"/>
  <c r="T107"/>
  <c r="R107"/>
  <c r="P107"/>
  <c r="BK107"/>
  <c r="J107"/>
  <c r="BE107"/>
  <c r="BI103"/>
  <c r="F41"/>
  <c i="1" r="BD88"/>
  <c i="30" r="BH103"/>
  <c r="F40"/>
  <c i="1" r="BC88"/>
  <c i="30" r="BG103"/>
  <c r="F39"/>
  <c i="1" r="BB88"/>
  <c i="30" r="BF103"/>
  <c r="J38"/>
  <c i="1" r="AW88"/>
  <c i="30" r="F38"/>
  <c i="1" r="BA88"/>
  <c i="30" r="T103"/>
  <c r="T102"/>
  <c r="T101"/>
  <c r="T100"/>
  <c r="R103"/>
  <c r="R102"/>
  <c r="R101"/>
  <c r="R100"/>
  <c r="P103"/>
  <c r="P102"/>
  <c r="P101"/>
  <c r="P100"/>
  <c i="1" r="AU88"/>
  <c i="30" r="BK103"/>
  <c r="BK102"/>
  <c r="J102"/>
  <c r="BK101"/>
  <c r="J101"/>
  <c r="BK100"/>
  <c r="J100"/>
  <c r="J67"/>
  <c r="J34"/>
  <c i="1" r="AG88"/>
  <c i="30" r="J103"/>
  <c r="BE103"/>
  <c r="J37"/>
  <c i="1" r="AV88"/>
  <c i="30" r="F37"/>
  <c i="1" r="AZ88"/>
  <c i="30" r="J69"/>
  <c r="J68"/>
  <c r="F94"/>
  <c r="E92"/>
  <c r="F60"/>
  <c r="E58"/>
  <c r="J43"/>
  <c r="J28"/>
  <c r="E28"/>
  <c r="J97"/>
  <c r="J63"/>
  <c r="J27"/>
  <c r="J25"/>
  <c r="E25"/>
  <c r="J96"/>
  <c r="J62"/>
  <c r="J24"/>
  <c r="J22"/>
  <c r="E22"/>
  <c r="F97"/>
  <c r="F63"/>
  <c r="J21"/>
  <c r="J19"/>
  <c r="E19"/>
  <c r="F96"/>
  <c r="F62"/>
  <c r="J18"/>
  <c r="J16"/>
  <c r="J94"/>
  <c r="J60"/>
  <c r="E7"/>
  <c r="E86"/>
  <c r="E52"/>
  <c i="29" r="J41"/>
  <c r="J40"/>
  <c i="1" r="AY87"/>
  <c i="29" r="J39"/>
  <c i="1" r="AX87"/>
  <c i="29" r="BI317"/>
  <c r="BH317"/>
  <c r="BG317"/>
  <c r="BF317"/>
  <c r="T317"/>
  <c r="T316"/>
  <c r="R317"/>
  <c r="R316"/>
  <c r="P317"/>
  <c r="P316"/>
  <c r="BK317"/>
  <c r="BK316"/>
  <c r="J316"/>
  <c r="J317"/>
  <c r="BE317"/>
  <c r="J73"/>
  <c r="BI312"/>
  <c r="BH312"/>
  <c r="BG312"/>
  <c r="BF312"/>
  <c r="T312"/>
  <c r="R312"/>
  <c r="P312"/>
  <c r="BK312"/>
  <c r="J312"/>
  <c r="BE312"/>
  <c r="BI308"/>
  <c r="BH308"/>
  <c r="BG308"/>
  <c r="BF308"/>
  <c r="T308"/>
  <c r="R308"/>
  <c r="P308"/>
  <c r="BK308"/>
  <c r="J308"/>
  <c r="BE308"/>
  <c r="BI304"/>
  <c r="BH304"/>
  <c r="BG304"/>
  <c r="BF304"/>
  <c r="T304"/>
  <c r="R304"/>
  <c r="P304"/>
  <c r="BK304"/>
  <c r="J304"/>
  <c r="BE304"/>
  <c r="BI300"/>
  <c r="BH300"/>
  <c r="BG300"/>
  <c r="BF300"/>
  <c r="T300"/>
  <c r="T299"/>
  <c r="R300"/>
  <c r="R299"/>
  <c r="P300"/>
  <c r="P299"/>
  <c r="BK300"/>
  <c r="BK299"/>
  <c r="J299"/>
  <c r="J300"/>
  <c r="BE300"/>
  <c r="J72"/>
  <c r="BI294"/>
  <c r="BH294"/>
  <c r="BG294"/>
  <c r="BF294"/>
  <c r="T294"/>
  <c r="R294"/>
  <c r="P294"/>
  <c r="BK294"/>
  <c r="J294"/>
  <c r="BE294"/>
  <c r="BI289"/>
  <c r="BH289"/>
  <c r="BG289"/>
  <c r="BF289"/>
  <c r="T289"/>
  <c r="R289"/>
  <c r="P289"/>
  <c r="BK289"/>
  <c r="J289"/>
  <c r="BE289"/>
  <c r="BI285"/>
  <c r="BH285"/>
  <c r="BG285"/>
  <c r="BF285"/>
  <c r="T285"/>
  <c r="R285"/>
  <c r="P285"/>
  <c r="BK285"/>
  <c r="J285"/>
  <c r="BE285"/>
  <c r="BI280"/>
  <c r="BH280"/>
  <c r="BG280"/>
  <c r="BF280"/>
  <c r="T280"/>
  <c r="R280"/>
  <c r="P280"/>
  <c r="BK280"/>
  <c r="J280"/>
  <c r="BE280"/>
  <c r="BI276"/>
  <c r="BH276"/>
  <c r="BG276"/>
  <c r="BF276"/>
  <c r="T276"/>
  <c r="R276"/>
  <c r="P276"/>
  <c r="BK276"/>
  <c r="J276"/>
  <c r="BE276"/>
  <c r="BI272"/>
  <c r="BH272"/>
  <c r="BG272"/>
  <c r="BF272"/>
  <c r="T272"/>
  <c r="R272"/>
  <c r="P272"/>
  <c r="BK272"/>
  <c r="J272"/>
  <c r="BE272"/>
  <c r="BI268"/>
  <c r="BH268"/>
  <c r="BG268"/>
  <c r="BF268"/>
  <c r="T268"/>
  <c r="R268"/>
  <c r="P268"/>
  <c r="BK268"/>
  <c r="J268"/>
  <c r="BE268"/>
  <c r="BI264"/>
  <c r="BH264"/>
  <c r="BG264"/>
  <c r="BF264"/>
  <c r="T264"/>
  <c r="R264"/>
  <c r="P264"/>
  <c r="BK264"/>
  <c r="J264"/>
  <c r="BE264"/>
  <c r="BI258"/>
  <c r="BH258"/>
  <c r="BG258"/>
  <c r="BF258"/>
  <c r="T258"/>
  <c r="R258"/>
  <c r="P258"/>
  <c r="BK258"/>
  <c r="J258"/>
  <c r="BE258"/>
  <c r="BI254"/>
  <c r="BH254"/>
  <c r="BG254"/>
  <c r="BF254"/>
  <c r="T254"/>
  <c r="R254"/>
  <c r="P254"/>
  <c r="BK254"/>
  <c r="J254"/>
  <c r="BE254"/>
  <c r="BI250"/>
  <c r="BH250"/>
  <c r="BG250"/>
  <c r="BF250"/>
  <c r="T250"/>
  <c r="R250"/>
  <c r="P250"/>
  <c r="BK250"/>
  <c r="J250"/>
  <c r="BE250"/>
  <c r="BI246"/>
  <c r="BH246"/>
  <c r="BG246"/>
  <c r="BF246"/>
  <c r="T246"/>
  <c r="R246"/>
  <c r="P246"/>
  <c r="BK246"/>
  <c r="J246"/>
  <c r="BE246"/>
  <c r="BI242"/>
  <c r="BH242"/>
  <c r="BG242"/>
  <c r="BF242"/>
  <c r="T242"/>
  <c r="R242"/>
  <c r="P242"/>
  <c r="BK242"/>
  <c r="J242"/>
  <c r="BE242"/>
  <c r="BI238"/>
  <c r="BH238"/>
  <c r="BG238"/>
  <c r="BF238"/>
  <c r="T238"/>
  <c r="R238"/>
  <c r="P238"/>
  <c r="BK238"/>
  <c r="J238"/>
  <c r="BE238"/>
  <c r="BI232"/>
  <c r="BH232"/>
  <c r="BG232"/>
  <c r="BF232"/>
  <c r="T232"/>
  <c r="T231"/>
  <c r="R232"/>
  <c r="R231"/>
  <c r="P232"/>
  <c r="P231"/>
  <c r="BK232"/>
  <c r="BK231"/>
  <c r="J231"/>
  <c r="J232"/>
  <c r="BE232"/>
  <c r="J71"/>
  <c r="BI227"/>
  <c r="BH227"/>
  <c r="BG227"/>
  <c r="BF227"/>
  <c r="T227"/>
  <c r="R227"/>
  <c r="P227"/>
  <c r="BK227"/>
  <c r="J227"/>
  <c r="BE227"/>
  <c r="BI223"/>
  <c r="BH223"/>
  <c r="BG223"/>
  <c r="BF223"/>
  <c r="T223"/>
  <c r="R223"/>
  <c r="P223"/>
  <c r="BK223"/>
  <c r="J223"/>
  <c r="BE223"/>
  <c r="BI219"/>
  <c r="BH219"/>
  <c r="BG219"/>
  <c r="BF219"/>
  <c r="T219"/>
  <c r="R219"/>
  <c r="P219"/>
  <c r="BK219"/>
  <c r="J219"/>
  <c r="BE219"/>
  <c r="BI215"/>
  <c r="BH215"/>
  <c r="BG215"/>
  <c r="BF215"/>
  <c r="T215"/>
  <c r="R215"/>
  <c r="P215"/>
  <c r="BK215"/>
  <c r="J215"/>
  <c r="BE215"/>
  <c r="BI211"/>
  <c r="BH211"/>
  <c r="BG211"/>
  <c r="BF211"/>
  <c r="T211"/>
  <c r="R211"/>
  <c r="P211"/>
  <c r="BK211"/>
  <c r="J211"/>
  <c r="BE211"/>
  <c r="BI207"/>
  <c r="BH207"/>
  <c r="BG207"/>
  <c r="BF207"/>
  <c r="T207"/>
  <c r="R207"/>
  <c r="P207"/>
  <c r="BK207"/>
  <c r="J207"/>
  <c r="BE207"/>
  <c r="BI203"/>
  <c r="BH203"/>
  <c r="BG203"/>
  <c r="BF203"/>
  <c r="T203"/>
  <c r="R203"/>
  <c r="P203"/>
  <c r="BK203"/>
  <c r="J203"/>
  <c r="BE203"/>
  <c r="BI199"/>
  <c r="BH199"/>
  <c r="BG199"/>
  <c r="BF199"/>
  <c r="T199"/>
  <c r="R199"/>
  <c r="P199"/>
  <c r="BK199"/>
  <c r="J199"/>
  <c r="BE199"/>
  <c r="BI195"/>
  <c r="BH195"/>
  <c r="BG195"/>
  <c r="BF195"/>
  <c r="T195"/>
  <c r="R195"/>
  <c r="P195"/>
  <c r="BK195"/>
  <c r="J195"/>
  <c r="BE195"/>
  <c r="BI189"/>
  <c r="BH189"/>
  <c r="BG189"/>
  <c r="BF189"/>
  <c r="T189"/>
  <c r="R189"/>
  <c r="P189"/>
  <c r="BK189"/>
  <c r="J189"/>
  <c r="BE189"/>
  <c r="BI185"/>
  <c r="BH185"/>
  <c r="BG185"/>
  <c r="BF185"/>
  <c r="T185"/>
  <c r="R185"/>
  <c r="P185"/>
  <c r="BK185"/>
  <c r="J185"/>
  <c r="BE185"/>
  <c r="BI180"/>
  <c r="BH180"/>
  <c r="BG180"/>
  <c r="BF180"/>
  <c r="T180"/>
  <c r="R180"/>
  <c r="P180"/>
  <c r="BK180"/>
  <c r="J180"/>
  <c r="BE180"/>
  <c r="BI175"/>
  <c r="BH175"/>
  <c r="BG175"/>
  <c r="BF175"/>
  <c r="T175"/>
  <c r="R175"/>
  <c r="P175"/>
  <c r="BK175"/>
  <c r="J175"/>
  <c r="BE175"/>
  <c r="BI168"/>
  <c r="BH168"/>
  <c r="BG168"/>
  <c r="BF168"/>
  <c r="T168"/>
  <c r="T167"/>
  <c r="R168"/>
  <c r="R167"/>
  <c r="P168"/>
  <c r="P167"/>
  <c r="BK168"/>
  <c r="BK167"/>
  <c r="J167"/>
  <c r="J168"/>
  <c r="BE168"/>
  <c r="J70"/>
  <c r="BI163"/>
  <c r="BH163"/>
  <c r="BG163"/>
  <c r="BF163"/>
  <c r="T163"/>
  <c r="R163"/>
  <c r="P163"/>
  <c r="BK163"/>
  <c r="J163"/>
  <c r="BE163"/>
  <c r="BI159"/>
  <c r="BH159"/>
  <c r="BG159"/>
  <c r="BF159"/>
  <c r="T159"/>
  <c r="R159"/>
  <c r="P159"/>
  <c r="BK159"/>
  <c r="J159"/>
  <c r="BE159"/>
  <c r="BI155"/>
  <c r="BH155"/>
  <c r="BG155"/>
  <c r="BF155"/>
  <c r="T155"/>
  <c r="R155"/>
  <c r="P155"/>
  <c r="BK155"/>
  <c r="J155"/>
  <c r="BE155"/>
  <c r="BI149"/>
  <c r="BH149"/>
  <c r="BG149"/>
  <c r="BF149"/>
  <c r="T149"/>
  <c r="R149"/>
  <c r="P149"/>
  <c r="BK149"/>
  <c r="J149"/>
  <c r="BE149"/>
  <c r="BI145"/>
  <c r="BH145"/>
  <c r="BG145"/>
  <c r="BF145"/>
  <c r="T145"/>
  <c r="R145"/>
  <c r="P145"/>
  <c r="BK145"/>
  <c r="J145"/>
  <c r="BE145"/>
  <c r="BI141"/>
  <c r="BH141"/>
  <c r="BG141"/>
  <c r="BF141"/>
  <c r="T141"/>
  <c r="R141"/>
  <c r="P141"/>
  <c r="BK141"/>
  <c r="J141"/>
  <c r="BE141"/>
  <c r="BI137"/>
  <c r="BH137"/>
  <c r="BG137"/>
  <c r="BF137"/>
  <c r="T137"/>
  <c r="R137"/>
  <c r="P137"/>
  <c r="BK137"/>
  <c r="J137"/>
  <c r="BE137"/>
  <c r="BI120"/>
  <c r="BH120"/>
  <c r="BG120"/>
  <c r="BF120"/>
  <c r="T120"/>
  <c r="R120"/>
  <c r="P120"/>
  <c r="BK120"/>
  <c r="J120"/>
  <c r="BE120"/>
  <c r="BI116"/>
  <c r="BH116"/>
  <c r="BG116"/>
  <c r="BF116"/>
  <c r="T116"/>
  <c r="R116"/>
  <c r="P116"/>
  <c r="BK116"/>
  <c r="J116"/>
  <c r="BE116"/>
  <c r="BI112"/>
  <c r="BH112"/>
  <c r="BG112"/>
  <c r="BF112"/>
  <c r="T112"/>
  <c r="R112"/>
  <c r="P112"/>
  <c r="BK112"/>
  <c r="J112"/>
  <c r="BE112"/>
  <c r="BI108"/>
  <c r="BH108"/>
  <c r="BG108"/>
  <c r="BF108"/>
  <c r="T108"/>
  <c r="R108"/>
  <c r="P108"/>
  <c r="BK108"/>
  <c r="J108"/>
  <c r="BE108"/>
  <c r="BI104"/>
  <c r="BH104"/>
  <c r="BG104"/>
  <c r="BF104"/>
  <c r="T104"/>
  <c r="R104"/>
  <c r="P104"/>
  <c r="BK104"/>
  <c r="J104"/>
  <c r="BE104"/>
  <c r="BI100"/>
  <c r="F41"/>
  <c i="1" r="BD87"/>
  <c i="29" r="BH100"/>
  <c r="F40"/>
  <c i="1" r="BC87"/>
  <c i="29" r="BG100"/>
  <c r="F39"/>
  <c i="1" r="BB87"/>
  <c i="29" r="BF100"/>
  <c r="J38"/>
  <c i="1" r="AW87"/>
  <c i="29" r="F38"/>
  <c i="1" r="BA87"/>
  <c i="29" r="T100"/>
  <c r="T99"/>
  <c r="T98"/>
  <c r="T97"/>
  <c r="R100"/>
  <c r="R99"/>
  <c r="R98"/>
  <c r="R97"/>
  <c r="P100"/>
  <c r="P99"/>
  <c r="P98"/>
  <c r="P97"/>
  <c i="1" r="AU87"/>
  <c i="29" r="BK100"/>
  <c r="BK99"/>
  <c r="J99"/>
  <c r="BK98"/>
  <c r="J98"/>
  <c r="BK97"/>
  <c r="J97"/>
  <c r="J67"/>
  <c r="J34"/>
  <c i="1" r="AG87"/>
  <c i="29" r="J100"/>
  <c r="BE100"/>
  <c r="J37"/>
  <c i="1" r="AV87"/>
  <c i="29" r="F37"/>
  <c i="1" r="AZ87"/>
  <c i="29" r="J69"/>
  <c r="J68"/>
  <c r="F91"/>
  <c r="E89"/>
  <c r="F60"/>
  <c r="E58"/>
  <c r="J43"/>
  <c r="J28"/>
  <c r="E28"/>
  <c r="J94"/>
  <c r="J63"/>
  <c r="J27"/>
  <c r="J25"/>
  <c r="E25"/>
  <c r="J93"/>
  <c r="J62"/>
  <c r="J24"/>
  <c r="J22"/>
  <c r="E22"/>
  <c r="F94"/>
  <c r="F63"/>
  <c r="J21"/>
  <c r="J19"/>
  <c r="E19"/>
  <c r="F93"/>
  <c r="F62"/>
  <c r="J18"/>
  <c r="J16"/>
  <c r="J91"/>
  <c r="J60"/>
  <c r="E7"/>
  <c r="E83"/>
  <c r="E52"/>
  <c i="28" r="J39"/>
  <c r="J38"/>
  <c i="1" r="AY85"/>
  <c i="28" r="J37"/>
  <c i="1" r="AX85"/>
  <c i="28" r="BI127"/>
  <c r="BH127"/>
  <c r="BG127"/>
  <c r="BF127"/>
  <c r="T127"/>
  <c r="R127"/>
  <c r="P127"/>
  <c r="BK127"/>
  <c r="J127"/>
  <c r="BE127"/>
  <c r="BI126"/>
  <c r="BH126"/>
  <c r="BG126"/>
  <c r="BF126"/>
  <c r="T126"/>
  <c r="R126"/>
  <c r="P126"/>
  <c r="BK126"/>
  <c r="J126"/>
  <c r="BE126"/>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T106"/>
  <c r="R107"/>
  <c r="R106"/>
  <c r="P107"/>
  <c r="P106"/>
  <c r="BK107"/>
  <c r="BK106"/>
  <c r="J106"/>
  <c r="J107"/>
  <c r="BE107"/>
  <c r="J65"/>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BH91"/>
  <c r="BG91"/>
  <c r="BF91"/>
  <c r="T91"/>
  <c r="R91"/>
  <c r="P91"/>
  <c r="BK91"/>
  <c r="J91"/>
  <c r="BE91"/>
  <c r="BI90"/>
  <c r="BH90"/>
  <c r="BG90"/>
  <c r="BF90"/>
  <c r="T90"/>
  <c r="R90"/>
  <c r="P90"/>
  <c r="BK90"/>
  <c r="J90"/>
  <c r="BE90"/>
  <c r="BI89"/>
  <c r="F39"/>
  <c i="1" r="BD85"/>
  <c i="28" r="BH89"/>
  <c r="F38"/>
  <c i="1" r="BC85"/>
  <c i="28" r="BG89"/>
  <c r="F37"/>
  <c i="1" r="BB85"/>
  <c i="28" r="BF89"/>
  <c r="J36"/>
  <c i="1" r="AW85"/>
  <c i="28" r="F36"/>
  <c i="1" r="BA85"/>
  <c i="28" r="T89"/>
  <c r="T88"/>
  <c r="T87"/>
  <c r="R89"/>
  <c r="R88"/>
  <c r="R87"/>
  <c r="P89"/>
  <c r="P88"/>
  <c r="P87"/>
  <c i="1" r="AU85"/>
  <c i="28" r="BK89"/>
  <c r="BK88"/>
  <c r="J88"/>
  <c r="BK87"/>
  <c r="J87"/>
  <c r="J63"/>
  <c r="J32"/>
  <c i="1" r="AG85"/>
  <c i="28" r="J89"/>
  <c r="BE89"/>
  <c r="J35"/>
  <c i="1" r="AV85"/>
  <c i="28" r="F35"/>
  <c i="1" r="AZ85"/>
  <c i="28" r="J64"/>
  <c r="F81"/>
  <c r="E79"/>
  <c r="F56"/>
  <c r="E54"/>
  <c r="J41"/>
  <c r="J26"/>
  <c r="E26"/>
  <c r="J84"/>
  <c r="J59"/>
  <c r="J25"/>
  <c r="J23"/>
  <c r="E23"/>
  <c r="J83"/>
  <c r="J58"/>
  <c r="J22"/>
  <c r="J20"/>
  <c r="E20"/>
  <c r="F84"/>
  <c r="F59"/>
  <c r="J19"/>
  <c r="J17"/>
  <c r="E17"/>
  <c r="F83"/>
  <c r="F58"/>
  <c r="J16"/>
  <c r="J14"/>
  <c r="J81"/>
  <c r="J56"/>
  <c r="E7"/>
  <c r="E75"/>
  <c r="E50"/>
  <c i="27" r="J41"/>
  <c r="J40"/>
  <c i="1" r="AY83"/>
  <c i="27" r="J39"/>
  <c i="1" r="AX83"/>
  <c i="27" r="BI121"/>
  <c r="BH121"/>
  <c r="BG121"/>
  <c r="BF121"/>
  <c r="T121"/>
  <c r="R121"/>
  <c r="P121"/>
  <c r="BK121"/>
  <c r="J121"/>
  <c r="BE121"/>
  <c r="BI120"/>
  <c r="BH120"/>
  <c r="BG120"/>
  <c r="BF120"/>
  <c r="T120"/>
  <c r="T119"/>
  <c r="R120"/>
  <c r="R119"/>
  <c r="P120"/>
  <c r="P119"/>
  <c r="BK120"/>
  <c r="BK119"/>
  <c r="J119"/>
  <c r="J120"/>
  <c r="BE120"/>
  <c r="J74"/>
  <c r="BI118"/>
  <c r="BH118"/>
  <c r="BG118"/>
  <c r="BF118"/>
  <c r="T118"/>
  <c r="R118"/>
  <c r="P118"/>
  <c r="BK118"/>
  <c r="J118"/>
  <c r="BE118"/>
  <c r="BI117"/>
  <c r="BH117"/>
  <c r="BG117"/>
  <c r="BF117"/>
  <c r="T117"/>
  <c r="R117"/>
  <c r="P117"/>
  <c r="BK117"/>
  <c r="J117"/>
  <c r="BE117"/>
  <c r="BI116"/>
  <c r="BH116"/>
  <c r="BG116"/>
  <c r="BF116"/>
  <c r="T116"/>
  <c r="T115"/>
  <c r="R116"/>
  <c r="R115"/>
  <c r="P116"/>
  <c r="P115"/>
  <c r="BK116"/>
  <c r="BK115"/>
  <c r="J115"/>
  <c r="J116"/>
  <c r="BE116"/>
  <c r="J73"/>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T110"/>
  <c r="R111"/>
  <c r="R110"/>
  <c r="P111"/>
  <c r="P110"/>
  <c r="BK111"/>
  <c r="BK110"/>
  <c r="J110"/>
  <c r="J111"/>
  <c r="BE111"/>
  <c r="J72"/>
  <c r="BI109"/>
  <c r="BH109"/>
  <c r="BG109"/>
  <c r="BF109"/>
  <c r="T109"/>
  <c r="R109"/>
  <c r="P109"/>
  <c r="BK109"/>
  <c r="J109"/>
  <c r="BE109"/>
  <c r="BI108"/>
  <c r="BH108"/>
  <c r="BG108"/>
  <c r="BF108"/>
  <c r="T108"/>
  <c r="T107"/>
  <c r="R108"/>
  <c r="R107"/>
  <c r="P108"/>
  <c r="P107"/>
  <c r="BK108"/>
  <c r="BK107"/>
  <c r="J107"/>
  <c r="J108"/>
  <c r="BE108"/>
  <c r="J71"/>
  <c r="BI106"/>
  <c r="BH106"/>
  <c r="BG106"/>
  <c r="BF106"/>
  <c r="T106"/>
  <c r="R106"/>
  <c r="P106"/>
  <c r="BK106"/>
  <c r="J106"/>
  <c r="BE106"/>
  <c r="BI105"/>
  <c r="BH105"/>
  <c r="BG105"/>
  <c r="BF105"/>
  <c r="T105"/>
  <c r="R105"/>
  <c r="P105"/>
  <c r="BK105"/>
  <c r="J105"/>
  <c r="BE105"/>
  <c r="BI104"/>
  <c r="BH104"/>
  <c r="BG104"/>
  <c r="BF104"/>
  <c r="T104"/>
  <c r="T103"/>
  <c r="R104"/>
  <c r="R103"/>
  <c r="P104"/>
  <c r="P103"/>
  <c r="BK104"/>
  <c r="BK103"/>
  <c r="J103"/>
  <c r="J104"/>
  <c r="BE104"/>
  <c r="J70"/>
  <c r="BI102"/>
  <c r="BH102"/>
  <c r="BG102"/>
  <c r="BF102"/>
  <c r="T102"/>
  <c r="R102"/>
  <c r="P102"/>
  <c r="BK102"/>
  <c r="J102"/>
  <c r="BE102"/>
  <c r="BI101"/>
  <c r="F41"/>
  <c i="1" r="BD83"/>
  <c i="27" r="BH101"/>
  <c r="F40"/>
  <c i="1" r="BC83"/>
  <c i="27" r="BG101"/>
  <c r="F39"/>
  <c i="1" r="BB83"/>
  <c i="27" r="BF101"/>
  <c r="J38"/>
  <c i="1" r="AW83"/>
  <c i="27" r="F38"/>
  <c i="1" r="BA83"/>
  <c i="27" r="T101"/>
  <c r="T100"/>
  <c r="T99"/>
  <c r="T98"/>
  <c r="R101"/>
  <c r="R100"/>
  <c r="R99"/>
  <c r="R98"/>
  <c r="P101"/>
  <c r="P100"/>
  <c r="P99"/>
  <c r="P98"/>
  <c i="1" r="AU83"/>
  <c i="27" r="BK101"/>
  <c r="BK100"/>
  <c r="J100"/>
  <c r="BK99"/>
  <c r="J99"/>
  <c r="BK98"/>
  <c r="J98"/>
  <c r="J67"/>
  <c r="J34"/>
  <c i="1" r="AG83"/>
  <c i="27" r="J101"/>
  <c r="BE101"/>
  <c r="J37"/>
  <c i="1" r="AV83"/>
  <c i="27" r="F37"/>
  <c i="1" r="AZ83"/>
  <c i="27" r="J69"/>
  <c r="J68"/>
  <c r="F92"/>
  <c r="E90"/>
  <c r="F60"/>
  <c r="E58"/>
  <c r="J43"/>
  <c r="J28"/>
  <c r="E28"/>
  <c r="J95"/>
  <c r="J63"/>
  <c r="J27"/>
  <c r="J25"/>
  <c r="E25"/>
  <c r="J94"/>
  <c r="J62"/>
  <c r="J24"/>
  <c r="J22"/>
  <c r="E22"/>
  <c r="F95"/>
  <c r="F63"/>
  <c r="J21"/>
  <c r="J19"/>
  <c r="E19"/>
  <c r="F94"/>
  <c r="F62"/>
  <c r="J18"/>
  <c r="J16"/>
  <c r="J92"/>
  <c r="J60"/>
  <c r="E7"/>
  <c r="E84"/>
  <c r="E52"/>
  <c i="26" r="J118"/>
  <c r="J41"/>
  <c r="J40"/>
  <c i="1" r="AY82"/>
  <c i="26" r="J39"/>
  <c i="1" r="AX82"/>
  <c i="26" r="BI195"/>
  <c r="BH195"/>
  <c r="BG195"/>
  <c r="BF195"/>
  <c r="T195"/>
  <c r="T194"/>
  <c r="R195"/>
  <c r="R194"/>
  <c r="P195"/>
  <c r="P194"/>
  <c r="BK195"/>
  <c r="BK194"/>
  <c r="J194"/>
  <c r="J195"/>
  <c r="BE195"/>
  <c r="J92"/>
  <c r="BI193"/>
  <c r="BH193"/>
  <c r="BG193"/>
  <c r="BF193"/>
  <c r="T193"/>
  <c r="R193"/>
  <c r="P193"/>
  <c r="BK193"/>
  <c r="J193"/>
  <c r="BE193"/>
  <c r="BI192"/>
  <c r="BH192"/>
  <c r="BG192"/>
  <c r="BF192"/>
  <c r="T192"/>
  <c r="T191"/>
  <c r="R192"/>
  <c r="R191"/>
  <c r="P192"/>
  <c r="P191"/>
  <c r="BK192"/>
  <c r="BK191"/>
  <c r="J191"/>
  <c r="J192"/>
  <c r="BE192"/>
  <c r="J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T183"/>
  <c r="R184"/>
  <c r="R183"/>
  <c r="P184"/>
  <c r="P183"/>
  <c r="BK184"/>
  <c r="BK183"/>
  <c r="J183"/>
  <c r="J184"/>
  <c r="BE184"/>
  <c r="J90"/>
  <c r="BI182"/>
  <c r="BH182"/>
  <c r="BG182"/>
  <c r="BF182"/>
  <c r="T182"/>
  <c r="R182"/>
  <c r="P182"/>
  <c r="BK182"/>
  <c r="J182"/>
  <c r="BE182"/>
  <c r="BI181"/>
  <c r="BH181"/>
  <c r="BG181"/>
  <c r="BF181"/>
  <c r="T181"/>
  <c r="T180"/>
  <c r="R181"/>
  <c r="R180"/>
  <c r="P181"/>
  <c r="P180"/>
  <c r="BK181"/>
  <c r="BK180"/>
  <c r="J180"/>
  <c r="J181"/>
  <c r="BE181"/>
  <c r="J89"/>
  <c r="BI179"/>
  <c r="BH179"/>
  <c r="BG179"/>
  <c r="BF179"/>
  <c r="T179"/>
  <c r="R179"/>
  <c r="P179"/>
  <c r="BK179"/>
  <c r="J179"/>
  <c r="BE179"/>
  <c r="BI178"/>
  <c r="BH178"/>
  <c r="BG178"/>
  <c r="BF178"/>
  <c r="T178"/>
  <c r="T177"/>
  <c r="R178"/>
  <c r="R177"/>
  <c r="P178"/>
  <c r="P177"/>
  <c r="BK178"/>
  <c r="BK177"/>
  <c r="J177"/>
  <c r="J178"/>
  <c r="BE178"/>
  <c r="J88"/>
  <c r="BI176"/>
  <c r="BH176"/>
  <c r="BG176"/>
  <c r="BF176"/>
  <c r="T176"/>
  <c r="R176"/>
  <c r="P176"/>
  <c r="BK176"/>
  <c r="J176"/>
  <c r="BE176"/>
  <c r="BI175"/>
  <c r="BH175"/>
  <c r="BG175"/>
  <c r="BF175"/>
  <c r="T175"/>
  <c r="T174"/>
  <c r="R175"/>
  <c r="R174"/>
  <c r="P175"/>
  <c r="P174"/>
  <c r="BK175"/>
  <c r="BK174"/>
  <c r="J174"/>
  <c r="J175"/>
  <c r="BE175"/>
  <c r="J87"/>
  <c r="BI173"/>
  <c r="BH173"/>
  <c r="BG173"/>
  <c r="BF173"/>
  <c r="T173"/>
  <c r="R173"/>
  <c r="P173"/>
  <c r="BK173"/>
  <c r="J173"/>
  <c r="BE173"/>
  <c r="BI172"/>
  <c r="BH172"/>
  <c r="BG172"/>
  <c r="BF172"/>
  <c r="T172"/>
  <c r="T171"/>
  <c r="R172"/>
  <c r="R171"/>
  <c r="P172"/>
  <c r="P171"/>
  <c r="BK172"/>
  <c r="BK171"/>
  <c r="J171"/>
  <c r="J172"/>
  <c r="BE172"/>
  <c r="J86"/>
  <c r="BI170"/>
  <c r="BH170"/>
  <c r="BG170"/>
  <c r="BF170"/>
  <c r="T170"/>
  <c r="R170"/>
  <c r="P170"/>
  <c r="BK170"/>
  <c r="J170"/>
  <c r="BE170"/>
  <c r="BI169"/>
  <c r="BH169"/>
  <c r="BG169"/>
  <c r="BF169"/>
  <c r="T169"/>
  <c r="T168"/>
  <c r="R169"/>
  <c r="R168"/>
  <c r="P169"/>
  <c r="P168"/>
  <c r="BK169"/>
  <c r="BK168"/>
  <c r="J168"/>
  <c r="J169"/>
  <c r="BE169"/>
  <c r="J85"/>
  <c r="BI167"/>
  <c r="BH167"/>
  <c r="BG167"/>
  <c r="BF167"/>
  <c r="T167"/>
  <c r="T166"/>
  <c r="R167"/>
  <c r="R166"/>
  <c r="P167"/>
  <c r="P166"/>
  <c r="BK167"/>
  <c r="BK166"/>
  <c r="J166"/>
  <c r="J167"/>
  <c r="BE167"/>
  <c r="J84"/>
  <c r="BI165"/>
  <c r="BH165"/>
  <c r="BG165"/>
  <c r="BF165"/>
  <c r="T165"/>
  <c r="R165"/>
  <c r="P165"/>
  <c r="BK165"/>
  <c r="J165"/>
  <c r="BE165"/>
  <c r="BI164"/>
  <c r="BH164"/>
  <c r="BG164"/>
  <c r="BF164"/>
  <c r="T164"/>
  <c r="T163"/>
  <c r="R164"/>
  <c r="R163"/>
  <c r="P164"/>
  <c r="P163"/>
  <c r="BK164"/>
  <c r="BK163"/>
  <c r="J163"/>
  <c r="J164"/>
  <c r="BE164"/>
  <c r="J83"/>
  <c r="BI162"/>
  <c r="BH162"/>
  <c r="BG162"/>
  <c r="BF162"/>
  <c r="T162"/>
  <c r="R162"/>
  <c r="P162"/>
  <c r="BK162"/>
  <c r="J162"/>
  <c r="BE162"/>
  <c r="BI161"/>
  <c r="BH161"/>
  <c r="BG161"/>
  <c r="BF161"/>
  <c r="T161"/>
  <c r="T160"/>
  <c r="R161"/>
  <c r="R160"/>
  <c r="P161"/>
  <c r="P160"/>
  <c r="BK161"/>
  <c r="BK160"/>
  <c r="J160"/>
  <c r="J161"/>
  <c r="BE161"/>
  <c r="J82"/>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T155"/>
  <c r="R156"/>
  <c r="R155"/>
  <c r="P156"/>
  <c r="P155"/>
  <c r="BK156"/>
  <c r="BK155"/>
  <c r="J155"/>
  <c r="J156"/>
  <c r="BE156"/>
  <c r="J81"/>
  <c r="BI154"/>
  <c r="BH154"/>
  <c r="BG154"/>
  <c r="BF154"/>
  <c r="T154"/>
  <c r="R154"/>
  <c r="P154"/>
  <c r="BK154"/>
  <c r="J154"/>
  <c r="BE154"/>
  <c r="BI153"/>
  <c r="BH153"/>
  <c r="BG153"/>
  <c r="BF153"/>
  <c r="T153"/>
  <c r="R153"/>
  <c r="P153"/>
  <c r="BK153"/>
  <c r="J153"/>
  <c r="BE153"/>
  <c r="BI152"/>
  <c r="BH152"/>
  <c r="BG152"/>
  <c r="BF152"/>
  <c r="T152"/>
  <c r="T151"/>
  <c r="R152"/>
  <c r="R151"/>
  <c r="P152"/>
  <c r="P151"/>
  <c r="BK152"/>
  <c r="BK151"/>
  <c r="J151"/>
  <c r="J152"/>
  <c r="BE152"/>
  <c r="J80"/>
  <c r="BI150"/>
  <c r="BH150"/>
  <c r="BG150"/>
  <c r="BF150"/>
  <c r="T150"/>
  <c r="R150"/>
  <c r="P150"/>
  <c r="BK150"/>
  <c r="J150"/>
  <c r="BE150"/>
  <c r="BI149"/>
  <c r="BH149"/>
  <c r="BG149"/>
  <c r="BF149"/>
  <c r="T149"/>
  <c r="R149"/>
  <c r="P149"/>
  <c r="BK149"/>
  <c r="J149"/>
  <c r="BE149"/>
  <c r="BI148"/>
  <c r="BH148"/>
  <c r="BG148"/>
  <c r="BF148"/>
  <c r="T148"/>
  <c r="T147"/>
  <c r="R148"/>
  <c r="R147"/>
  <c r="P148"/>
  <c r="P147"/>
  <c r="BK148"/>
  <c r="BK147"/>
  <c r="J147"/>
  <c r="J148"/>
  <c r="BE148"/>
  <c r="J79"/>
  <c r="BI146"/>
  <c r="BH146"/>
  <c r="BG146"/>
  <c r="BF146"/>
  <c r="T146"/>
  <c r="R146"/>
  <c r="P146"/>
  <c r="BK146"/>
  <c r="J146"/>
  <c r="BE146"/>
  <c r="BI145"/>
  <c r="BH145"/>
  <c r="BG145"/>
  <c r="BF145"/>
  <c r="T145"/>
  <c r="T144"/>
  <c r="R145"/>
  <c r="R144"/>
  <c r="P145"/>
  <c r="P144"/>
  <c r="BK145"/>
  <c r="BK144"/>
  <c r="J144"/>
  <c r="J145"/>
  <c r="BE145"/>
  <c r="J78"/>
  <c r="BI143"/>
  <c r="BH143"/>
  <c r="BG143"/>
  <c r="BF143"/>
  <c r="T143"/>
  <c r="R143"/>
  <c r="P143"/>
  <c r="BK143"/>
  <c r="J143"/>
  <c r="BE143"/>
  <c r="BI142"/>
  <c r="BH142"/>
  <c r="BG142"/>
  <c r="BF142"/>
  <c r="T142"/>
  <c r="T141"/>
  <c r="R142"/>
  <c r="R141"/>
  <c r="P142"/>
  <c r="P141"/>
  <c r="BK142"/>
  <c r="BK141"/>
  <c r="J141"/>
  <c r="J142"/>
  <c r="BE142"/>
  <c r="J77"/>
  <c r="BI140"/>
  <c r="BH140"/>
  <c r="BG140"/>
  <c r="BF140"/>
  <c r="T140"/>
  <c r="R140"/>
  <c r="P140"/>
  <c r="BK140"/>
  <c r="J140"/>
  <c r="BE140"/>
  <c r="BI139"/>
  <c r="BH139"/>
  <c r="BG139"/>
  <c r="BF139"/>
  <c r="T139"/>
  <c r="T138"/>
  <c r="R139"/>
  <c r="R138"/>
  <c r="P139"/>
  <c r="P138"/>
  <c r="BK139"/>
  <c r="BK138"/>
  <c r="J138"/>
  <c r="J139"/>
  <c r="BE139"/>
  <c r="J76"/>
  <c r="BI137"/>
  <c r="BH137"/>
  <c r="BG137"/>
  <c r="BF137"/>
  <c r="T137"/>
  <c r="R137"/>
  <c r="P137"/>
  <c r="BK137"/>
  <c r="J137"/>
  <c r="BE137"/>
  <c r="BI136"/>
  <c r="BH136"/>
  <c r="BG136"/>
  <c r="BF136"/>
  <c r="T136"/>
  <c r="T135"/>
  <c r="R136"/>
  <c r="R135"/>
  <c r="P136"/>
  <c r="P135"/>
  <c r="BK136"/>
  <c r="BK135"/>
  <c r="J135"/>
  <c r="J136"/>
  <c r="BE136"/>
  <c r="J75"/>
  <c r="BI134"/>
  <c r="BH134"/>
  <c r="BG134"/>
  <c r="BF134"/>
  <c r="T134"/>
  <c r="R134"/>
  <c r="P134"/>
  <c r="BK134"/>
  <c r="J134"/>
  <c r="BE134"/>
  <c r="BI133"/>
  <c r="BH133"/>
  <c r="BG133"/>
  <c r="BF133"/>
  <c r="T133"/>
  <c r="T132"/>
  <c r="R133"/>
  <c r="R132"/>
  <c r="P133"/>
  <c r="P132"/>
  <c r="BK133"/>
  <c r="BK132"/>
  <c r="J132"/>
  <c r="J133"/>
  <c r="BE133"/>
  <c r="J74"/>
  <c r="BI131"/>
  <c r="BH131"/>
  <c r="BG131"/>
  <c r="BF131"/>
  <c r="T131"/>
  <c r="R131"/>
  <c r="P131"/>
  <c r="BK131"/>
  <c r="J131"/>
  <c r="BE131"/>
  <c r="BI130"/>
  <c r="BH130"/>
  <c r="BG130"/>
  <c r="BF130"/>
  <c r="T130"/>
  <c r="T129"/>
  <c r="R130"/>
  <c r="R129"/>
  <c r="P130"/>
  <c r="P129"/>
  <c r="BK130"/>
  <c r="BK129"/>
  <c r="J129"/>
  <c r="J130"/>
  <c r="BE130"/>
  <c r="J73"/>
  <c r="BI128"/>
  <c r="BH128"/>
  <c r="BG128"/>
  <c r="BF128"/>
  <c r="T128"/>
  <c r="R128"/>
  <c r="P128"/>
  <c r="BK128"/>
  <c r="J128"/>
  <c r="BE128"/>
  <c r="BI127"/>
  <c r="BH127"/>
  <c r="BG127"/>
  <c r="BF127"/>
  <c r="T127"/>
  <c r="T126"/>
  <c r="R127"/>
  <c r="R126"/>
  <c r="P127"/>
  <c r="P126"/>
  <c r="BK127"/>
  <c r="BK126"/>
  <c r="J126"/>
  <c r="J127"/>
  <c r="BE127"/>
  <c r="J72"/>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T121"/>
  <c r="R122"/>
  <c r="R121"/>
  <c r="P122"/>
  <c r="P121"/>
  <c r="BK122"/>
  <c r="BK121"/>
  <c r="J121"/>
  <c r="J122"/>
  <c r="BE122"/>
  <c r="J71"/>
  <c r="BI120"/>
  <c r="F41"/>
  <c i="1" r="BD82"/>
  <c i="26" r="BH120"/>
  <c r="F40"/>
  <c i="1" r="BC82"/>
  <c i="26" r="BG120"/>
  <c r="F39"/>
  <c i="1" r="BB82"/>
  <c i="26" r="BF120"/>
  <c r="J38"/>
  <c i="1" r="AW82"/>
  <c i="26" r="F38"/>
  <c i="1" r="BA82"/>
  <c i="26" r="T120"/>
  <c r="T119"/>
  <c r="T117"/>
  <c r="T116"/>
  <c r="R120"/>
  <c r="R119"/>
  <c r="R117"/>
  <c r="R116"/>
  <c r="P120"/>
  <c r="P119"/>
  <c r="P117"/>
  <c r="P116"/>
  <c i="1" r="AU82"/>
  <c i="26" r="BK120"/>
  <c r="BK119"/>
  <c r="J119"/>
  <c r="BK117"/>
  <c r="J117"/>
  <c r="BK116"/>
  <c r="J116"/>
  <c r="J67"/>
  <c r="J34"/>
  <c i="1" r="AG82"/>
  <c i="26" r="J120"/>
  <c r="BE120"/>
  <c r="J37"/>
  <c i="1" r="AV82"/>
  <c i="26" r="F37"/>
  <c i="1" r="AZ82"/>
  <c i="26" r="J70"/>
  <c r="J69"/>
  <c r="J68"/>
  <c r="F110"/>
  <c r="E108"/>
  <c r="F60"/>
  <c r="E58"/>
  <c r="J43"/>
  <c r="J28"/>
  <c r="E28"/>
  <c r="J113"/>
  <c r="J63"/>
  <c r="J27"/>
  <c r="J25"/>
  <c r="E25"/>
  <c r="J112"/>
  <c r="J62"/>
  <c r="J24"/>
  <c r="J22"/>
  <c r="E22"/>
  <c r="F113"/>
  <c r="F63"/>
  <c r="J21"/>
  <c r="J19"/>
  <c r="E19"/>
  <c r="F112"/>
  <c r="F62"/>
  <c r="J18"/>
  <c r="J16"/>
  <c r="J110"/>
  <c r="J60"/>
  <c r="E7"/>
  <c r="E102"/>
  <c r="E52"/>
  <c i="25" r="J41"/>
  <c r="J40"/>
  <c i="1" r="AY81"/>
  <c i="25" r="J39"/>
  <c i="1" r="AX81"/>
  <c i="25" r="BI261"/>
  <c r="BH261"/>
  <c r="BG261"/>
  <c r="BF261"/>
  <c r="T261"/>
  <c r="R261"/>
  <c r="P261"/>
  <c r="BK261"/>
  <c r="J261"/>
  <c r="BE26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T255"/>
  <c r="R256"/>
  <c r="R255"/>
  <c r="P256"/>
  <c r="P255"/>
  <c r="BK256"/>
  <c r="BK255"/>
  <c r="J255"/>
  <c r="J256"/>
  <c r="BE256"/>
  <c r="J99"/>
  <c r="BI254"/>
  <c r="BH254"/>
  <c r="BG254"/>
  <c r="BF254"/>
  <c r="T254"/>
  <c r="R254"/>
  <c r="P254"/>
  <c r="BK254"/>
  <c r="J254"/>
  <c r="BE254"/>
  <c r="BI253"/>
  <c r="BH253"/>
  <c r="BG253"/>
  <c r="BF253"/>
  <c r="T253"/>
  <c r="R253"/>
  <c r="P253"/>
  <c r="BK253"/>
  <c r="J253"/>
  <c r="BE253"/>
  <c r="BI252"/>
  <c r="BH252"/>
  <c r="BG252"/>
  <c r="BF252"/>
  <c r="T252"/>
  <c r="R252"/>
  <c r="P252"/>
  <c r="BK252"/>
  <c r="J252"/>
  <c r="BE252"/>
  <c r="BI251"/>
  <c r="BH251"/>
  <c r="BG251"/>
  <c r="BF251"/>
  <c r="T251"/>
  <c r="T250"/>
  <c r="R251"/>
  <c r="R250"/>
  <c r="P251"/>
  <c r="P250"/>
  <c r="BK251"/>
  <c r="BK250"/>
  <c r="J250"/>
  <c r="J251"/>
  <c r="BE251"/>
  <c r="J98"/>
  <c r="BI249"/>
  <c r="BH249"/>
  <c r="BG249"/>
  <c r="BF249"/>
  <c r="T249"/>
  <c r="R249"/>
  <c r="P249"/>
  <c r="BK249"/>
  <c r="J249"/>
  <c r="BE249"/>
  <c r="BI248"/>
  <c r="BH248"/>
  <c r="BG248"/>
  <c r="BF248"/>
  <c r="T248"/>
  <c r="R248"/>
  <c r="P248"/>
  <c r="BK248"/>
  <c r="J248"/>
  <c r="BE248"/>
  <c r="BI247"/>
  <c r="BH247"/>
  <c r="BG247"/>
  <c r="BF247"/>
  <c r="T247"/>
  <c r="T246"/>
  <c r="R247"/>
  <c r="R246"/>
  <c r="P247"/>
  <c r="P246"/>
  <c r="BK247"/>
  <c r="BK246"/>
  <c r="J246"/>
  <c r="J247"/>
  <c r="BE247"/>
  <c r="J97"/>
  <c r="BI245"/>
  <c r="BH245"/>
  <c r="BG245"/>
  <c r="BF245"/>
  <c r="T245"/>
  <c r="T244"/>
  <c r="R245"/>
  <c r="R244"/>
  <c r="P245"/>
  <c r="P244"/>
  <c r="BK245"/>
  <c r="BK244"/>
  <c r="J244"/>
  <c r="J245"/>
  <c r="BE245"/>
  <c r="J96"/>
  <c r="BI243"/>
  <c r="BH243"/>
  <c r="BG243"/>
  <c r="BF243"/>
  <c r="T243"/>
  <c r="R243"/>
  <c r="P243"/>
  <c r="BK243"/>
  <c r="J243"/>
  <c r="BE243"/>
  <c r="BI242"/>
  <c r="BH242"/>
  <c r="BG242"/>
  <c r="BF242"/>
  <c r="T242"/>
  <c r="R242"/>
  <c r="P242"/>
  <c r="BK242"/>
  <c r="J242"/>
  <c r="BE242"/>
  <c r="BI241"/>
  <c r="BH241"/>
  <c r="BG241"/>
  <c r="BF241"/>
  <c r="T241"/>
  <c r="R241"/>
  <c r="P241"/>
  <c r="BK241"/>
  <c r="J241"/>
  <c r="BE241"/>
  <c r="BI240"/>
  <c r="BH240"/>
  <c r="BG240"/>
  <c r="BF240"/>
  <c r="T240"/>
  <c r="T239"/>
  <c r="R240"/>
  <c r="R239"/>
  <c r="P240"/>
  <c r="P239"/>
  <c r="BK240"/>
  <c r="BK239"/>
  <c r="J239"/>
  <c r="J240"/>
  <c r="BE240"/>
  <c r="J95"/>
  <c r="BI238"/>
  <c r="BH238"/>
  <c r="BG238"/>
  <c r="BF238"/>
  <c r="T238"/>
  <c r="R238"/>
  <c r="P238"/>
  <c r="BK238"/>
  <c r="J238"/>
  <c r="BE238"/>
  <c r="BI237"/>
  <c r="BH237"/>
  <c r="BG237"/>
  <c r="BF237"/>
  <c r="T237"/>
  <c r="R237"/>
  <c r="P237"/>
  <c r="BK237"/>
  <c r="J237"/>
  <c r="BE237"/>
  <c r="BI236"/>
  <c r="BH236"/>
  <c r="BG236"/>
  <c r="BF236"/>
  <c r="T236"/>
  <c r="R236"/>
  <c r="P236"/>
  <c r="BK236"/>
  <c r="J236"/>
  <c r="BE236"/>
  <c r="BI235"/>
  <c r="BH235"/>
  <c r="BG235"/>
  <c r="BF235"/>
  <c r="T235"/>
  <c r="R235"/>
  <c r="P235"/>
  <c r="BK235"/>
  <c r="J235"/>
  <c r="BE235"/>
  <c r="BI234"/>
  <c r="BH234"/>
  <c r="BG234"/>
  <c r="BF234"/>
  <c r="T234"/>
  <c r="R234"/>
  <c r="P234"/>
  <c r="BK234"/>
  <c r="J234"/>
  <c r="BE234"/>
  <c r="BI233"/>
  <c r="BH233"/>
  <c r="BG233"/>
  <c r="BF233"/>
  <c r="T233"/>
  <c r="R233"/>
  <c r="P233"/>
  <c r="BK233"/>
  <c r="J233"/>
  <c r="BE233"/>
  <c r="BI232"/>
  <c r="BH232"/>
  <c r="BG232"/>
  <c r="BF232"/>
  <c r="T232"/>
  <c r="R232"/>
  <c r="P232"/>
  <c r="BK232"/>
  <c r="J232"/>
  <c r="BE232"/>
  <c r="BI231"/>
  <c r="BH231"/>
  <c r="BG231"/>
  <c r="BF231"/>
  <c r="T231"/>
  <c r="R231"/>
  <c r="P231"/>
  <c r="BK231"/>
  <c r="J231"/>
  <c r="BE231"/>
  <c r="BI230"/>
  <c r="BH230"/>
  <c r="BG230"/>
  <c r="BF230"/>
  <c r="T230"/>
  <c r="R230"/>
  <c r="P230"/>
  <c r="BK230"/>
  <c r="J230"/>
  <c r="BE230"/>
  <c r="BI229"/>
  <c r="BH229"/>
  <c r="BG229"/>
  <c r="BF229"/>
  <c r="T229"/>
  <c r="R229"/>
  <c r="P229"/>
  <c r="BK229"/>
  <c r="J229"/>
  <c r="BE229"/>
  <c r="BI228"/>
  <c r="BH228"/>
  <c r="BG228"/>
  <c r="BF228"/>
  <c r="T228"/>
  <c r="R228"/>
  <c r="P228"/>
  <c r="BK228"/>
  <c r="J228"/>
  <c r="BE228"/>
  <c r="BI227"/>
  <c r="BH227"/>
  <c r="BG227"/>
  <c r="BF227"/>
  <c r="T227"/>
  <c r="R227"/>
  <c r="P227"/>
  <c r="BK227"/>
  <c r="J227"/>
  <c r="BE227"/>
  <c r="BI226"/>
  <c r="BH226"/>
  <c r="BG226"/>
  <c r="BF226"/>
  <c r="T226"/>
  <c r="T225"/>
  <c r="R226"/>
  <c r="R225"/>
  <c r="P226"/>
  <c r="P225"/>
  <c r="BK226"/>
  <c r="BK225"/>
  <c r="J225"/>
  <c r="J226"/>
  <c r="BE226"/>
  <c r="J94"/>
  <c r="BI224"/>
  <c r="BH224"/>
  <c r="BG224"/>
  <c r="BF224"/>
  <c r="T224"/>
  <c r="T223"/>
  <c r="R224"/>
  <c r="R223"/>
  <c r="P224"/>
  <c r="P223"/>
  <c r="BK224"/>
  <c r="BK223"/>
  <c r="J223"/>
  <c r="J224"/>
  <c r="BE224"/>
  <c r="J93"/>
  <c r="BI222"/>
  <c r="BH222"/>
  <c r="BG222"/>
  <c r="BF222"/>
  <c r="T222"/>
  <c r="T221"/>
  <c r="R222"/>
  <c r="R221"/>
  <c r="P222"/>
  <c r="P221"/>
  <c r="BK222"/>
  <c r="BK221"/>
  <c r="J221"/>
  <c r="J222"/>
  <c r="BE222"/>
  <c r="J92"/>
  <c r="BI220"/>
  <c r="BH220"/>
  <c r="BG220"/>
  <c r="BF220"/>
  <c r="T220"/>
  <c r="T219"/>
  <c r="R220"/>
  <c r="R219"/>
  <c r="P220"/>
  <c r="P219"/>
  <c r="BK220"/>
  <c r="BK219"/>
  <c r="J219"/>
  <c r="J220"/>
  <c r="BE220"/>
  <c r="J91"/>
  <c r="BI218"/>
  <c r="BH218"/>
  <c r="BG218"/>
  <c r="BF218"/>
  <c r="T218"/>
  <c r="R218"/>
  <c r="P218"/>
  <c r="BK218"/>
  <c r="J218"/>
  <c r="BE218"/>
  <c r="BI217"/>
  <c r="BH217"/>
  <c r="BG217"/>
  <c r="BF217"/>
  <c r="T217"/>
  <c r="R217"/>
  <c r="P217"/>
  <c r="BK217"/>
  <c r="J217"/>
  <c r="BE217"/>
  <c r="BI216"/>
  <c r="BH216"/>
  <c r="BG216"/>
  <c r="BF216"/>
  <c r="T216"/>
  <c r="T215"/>
  <c r="R216"/>
  <c r="R215"/>
  <c r="P216"/>
  <c r="P215"/>
  <c r="BK216"/>
  <c r="BK215"/>
  <c r="J215"/>
  <c r="J216"/>
  <c r="BE216"/>
  <c r="J90"/>
  <c r="BI214"/>
  <c r="BH214"/>
  <c r="BG214"/>
  <c r="BF214"/>
  <c r="T214"/>
  <c r="T213"/>
  <c r="R214"/>
  <c r="R213"/>
  <c r="P214"/>
  <c r="P213"/>
  <c r="BK214"/>
  <c r="BK213"/>
  <c r="J213"/>
  <c r="J214"/>
  <c r="BE214"/>
  <c r="J89"/>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T207"/>
  <c r="R208"/>
  <c r="R207"/>
  <c r="P208"/>
  <c r="P207"/>
  <c r="BK208"/>
  <c r="BK207"/>
  <c r="J207"/>
  <c r="J208"/>
  <c r="BE208"/>
  <c r="J88"/>
  <c r="BI206"/>
  <c r="BH206"/>
  <c r="BG206"/>
  <c r="BF206"/>
  <c r="T206"/>
  <c r="R206"/>
  <c r="P206"/>
  <c r="BK206"/>
  <c r="J206"/>
  <c r="BE206"/>
  <c r="BI205"/>
  <c r="BH205"/>
  <c r="BG205"/>
  <c r="BF205"/>
  <c r="T205"/>
  <c r="T204"/>
  <c r="R205"/>
  <c r="R204"/>
  <c r="P205"/>
  <c r="P204"/>
  <c r="BK205"/>
  <c r="BK204"/>
  <c r="J204"/>
  <c r="J205"/>
  <c r="BE205"/>
  <c r="J87"/>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T199"/>
  <c r="R200"/>
  <c r="R199"/>
  <c r="P200"/>
  <c r="P199"/>
  <c r="BK200"/>
  <c r="BK199"/>
  <c r="J199"/>
  <c r="J200"/>
  <c r="BE200"/>
  <c r="J86"/>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T192"/>
  <c r="R193"/>
  <c r="R192"/>
  <c r="P193"/>
  <c r="P192"/>
  <c r="BK193"/>
  <c r="BK192"/>
  <c r="J192"/>
  <c r="J193"/>
  <c r="BE193"/>
  <c r="J85"/>
  <c r="BI191"/>
  <c r="BH191"/>
  <c r="BG191"/>
  <c r="BF191"/>
  <c r="T191"/>
  <c r="R191"/>
  <c r="P191"/>
  <c r="BK191"/>
  <c r="J191"/>
  <c r="BE191"/>
  <c r="BI190"/>
  <c r="BH190"/>
  <c r="BG190"/>
  <c r="BF190"/>
  <c r="T190"/>
  <c r="T189"/>
  <c r="R190"/>
  <c r="R189"/>
  <c r="P190"/>
  <c r="P189"/>
  <c r="BK190"/>
  <c r="BK189"/>
  <c r="J189"/>
  <c r="J190"/>
  <c r="BE190"/>
  <c r="J84"/>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T182"/>
  <c r="R183"/>
  <c r="R182"/>
  <c r="P183"/>
  <c r="P182"/>
  <c r="BK183"/>
  <c r="BK182"/>
  <c r="J182"/>
  <c r="J183"/>
  <c r="BE183"/>
  <c r="J83"/>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T177"/>
  <c r="R178"/>
  <c r="R177"/>
  <c r="P178"/>
  <c r="P177"/>
  <c r="BK178"/>
  <c r="BK177"/>
  <c r="J177"/>
  <c r="J178"/>
  <c r="BE178"/>
  <c r="J82"/>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T170"/>
  <c r="R171"/>
  <c r="R170"/>
  <c r="P171"/>
  <c r="P170"/>
  <c r="BK171"/>
  <c r="BK170"/>
  <c r="J170"/>
  <c r="J171"/>
  <c r="BE171"/>
  <c r="J81"/>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T164"/>
  <c r="R165"/>
  <c r="R164"/>
  <c r="P165"/>
  <c r="P164"/>
  <c r="BK165"/>
  <c r="BK164"/>
  <c r="J164"/>
  <c r="J165"/>
  <c r="BE165"/>
  <c r="J80"/>
  <c r="BI163"/>
  <c r="BH163"/>
  <c r="BG163"/>
  <c r="BF163"/>
  <c r="T163"/>
  <c r="R163"/>
  <c r="P163"/>
  <c r="BK163"/>
  <c r="J163"/>
  <c r="BE163"/>
  <c r="BI162"/>
  <c r="BH162"/>
  <c r="BG162"/>
  <c r="BF162"/>
  <c r="T162"/>
  <c r="T161"/>
  <c r="R162"/>
  <c r="R161"/>
  <c r="P162"/>
  <c r="P161"/>
  <c r="BK162"/>
  <c r="BK161"/>
  <c r="J161"/>
  <c r="J162"/>
  <c r="BE162"/>
  <c r="J79"/>
  <c r="BI160"/>
  <c r="BH160"/>
  <c r="BG160"/>
  <c r="BF160"/>
  <c r="T160"/>
  <c r="R160"/>
  <c r="P160"/>
  <c r="BK160"/>
  <c r="J160"/>
  <c r="BE160"/>
  <c r="BI159"/>
  <c r="BH159"/>
  <c r="BG159"/>
  <c r="BF159"/>
  <c r="T159"/>
  <c r="R159"/>
  <c r="P159"/>
  <c r="BK159"/>
  <c r="J159"/>
  <c r="BE159"/>
  <c r="BI158"/>
  <c r="BH158"/>
  <c r="BG158"/>
  <c r="BF158"/>
  <c r="T158"/>
  <c r="T157"/>
  <c r="R158"/>
  <c r="R157"/>
  <c r="P158"/>
  <c r="P157"/>
  <c r="BK158"/>
  <c r="BK157"/>
  <c r="J157"/>
  <c r="J158"/>
  <c r="BE158"/>
  <c r="J78"/>
  <c r="BI156"/>
  <c r="BH156"/>
  <c r="BG156"/>
  <c r="BF156"/>
  <c r="T156"/>
  <c r="R156"/>
  <c r="P156"/>
  <c r="BK156"/>
  <c r="J156"/>
  <c r="BE156"/>
  <c r="BI155"/>
  <c r="BH155"/>
  <c r="BG155"/>
  <c r="BF155"/>
  <c r="T155"/>
  <c r="T154"/>
  <c r="R155"/>
  <c r="R154"/>
  <c r="P155"/>
  <c r="P154"/>
  <c r="BK155"/>
  <c r="BK154"/>
  <c r="J154"/>
  <c r="J155"/>
  <c r="BE155"/>
  <c r="J77"/>
  <c r="BI153"/>
  <c r="BH153"/>
  <c r="BG153"/>
  <c r="BF153"/>
  <c r="T153"/>
  <c r="R153"/>
  <c r="P153"/>
  <c r="BK153"/>
  <c r="J153"/>
  <c r="BE153"/>
  <c r="BI152"/>
  <c r="BH152"/>
  <c r="BG152"/>
  <c r="BF152"/>
  <c r="T152"/>
  <c r="T151"/>
  <c r="R152"/>
  <c r="R151"/>
  <c r="P152"/>
  <c r="P151"/>
  <c r="BK152"/>
  <c r="BK151"/>
  <c r="J151"/>
  <c r="J152"/>
  <c r="BE152"/>
  <c r="J76"/>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T142"/>
  <c r="R143"/>
  <c r="R142"/>
  <c r="P143"/>
  <c r="P142"/>
  <c r="BK143"/>
  <c r="BK142"/>
  <c r="J142"/>
  <c r="J143"/>
  <c r="BE143"/>
  <c r="J75"/>
  <c r="BI141"/>
  <c r="BH141"/>
  <c r="BG141"/>
  <c r="BF141"/>
  <c r="T141"/>
  <c r="R141"/>
  <c r="P141"/>
  <c r="BK141"/>
  <c r="J141"/>
  <c r="BE141"/>
  <c r="BI140"/>
  <c r="BH140"/>
  <c r="BG140"/>
  <c r="BF140"/>
  <c r="T140"/>
  <c r="R140"/>
  <c r="P140"/>
  <c r="BK140"/>
  <c r="J140"/>
  <c r="BE140"/>
  <c r="BI139"/>
  <c r="BH139"/>
  <c r="BG139"/>
  <c r="BF139"/>
  <c r="T139"/>
  <c r="T138"/>
  <c r="R139"/>
  <c r="R138"/>
  <c r="P139"/>
  <c r="P138"/>
  <c r="BK139"/>
  <c r="BK138"/>
  <c r="J138"/>
  <c r="J139"/>
  <c r="BE139"/>
  <c r="J74"/>
  <c r="BI137"/>
  <c r="BH137"/>
  <c r="BG137"/>
  <c r="BF137"/>
  <c r="T137"/>
  <c r="T136"/>
  <c r="R137"/>
  <c r="R136"/>
  <c r="P137"/>
  <c r="P136"/>
  <c r="BK137"/>
  <c r="BK136"/>
  <c r="J136"/>
  <c r="J137"/>
  <c r="BE137"/>
  <c r="J73"/>
  <c r="BI135"/>
  <c r="BH135"/>
  <c r="BG135"/>
  <c r="BF135"/>
  <c r="T135"/>
  <c r="R135"/>
  <c r="P135"/>
  <c r="BK135"/>
  <c r="J135"/>
  <c r="BE135"/>
  <c r="BI134"/>
  <c r="BH134"/>
  <c r="BG134"/>
  <c r="BF134"/>
  <c r="T134"/>
  <c r="T133"/>
  <c r="R134"/>
  <c r="R133"/>
  <c r="P134"/>
  <c r="P133"/>
  <c r="BK134"/>
  <c r="BK133"/>
  <c r="J133"/>
  <c r="J134"/>
  <c r="BE134"/>
  <c r="J72"/>
  <c r="BI132"/>
  <c r="BH132"/>
  <c r="BG132"/>
  <c r="BF132"/>
  <c r="T132"/>
  <c r="R132"/>
  <c r="P132"/>
  <c r="BK132"/>
  <c r="J132"/>
  <c r="BE132"/>
  <c r="BI131"/>
  <c r="BH131"/>
  <c r="BG131"/>
  <c r="BF131"/>
  <c r="T131"/>
  <c r="T130"/>
  <c r="R131"/>
  <c r="R130"/>
  <c r="P131"/>
  <c r="P130"/>
  <c r="BK131"/>
  <c r="BK130"/>
  <c r="J130"/>
  <c r="J131"/>
  <c r="BE131"/>
  <c r="J71"/>
  <c r="BI129"/>
  <c r="BH129"/>
  <c r="BG129"/>
  <c r="BF129"/>
  <c r="T129"/>
  <c r="T128"/>
  <c r="R129"/>
  <c r="R128"/>
  <c r="P129"/>
  <c r="P128"/>
  <c r="BK129"/>
  <c r="BK128"/>
  <c r="J128"/>
  <c r="J129"/>
  <c r="BE129"/>
  <c r="J70"/>
  <c r="BI127"/>
  <c r="BH127"/>
  <c r="BG127"/>
  <c r="BF127"/>
  <c r="T127"/>
  <c r="T126"/>
  <c r="R127"/>
  <c r="R126"/>
  <c r="P127"/>
  <c r="P126"/>
  <c r="BK127"/>
  <c r="BK126"/>
  <c r="J126"/>
  <c r="J127"/>
  <c r="BE127"/>
  <c r="J69"/>
  <c r="BI125"/>
  <c r="F41"/>
  <c i="1" r="BD81"/>
  <c i="25" r="BH125"/>
  <c r="F40"/>
  <c i="1" r="BC81"/>
  <c i="25" r="BG125"/>
  <c r="F39"/>
  <c i="1" r="BB81"/>
  <c i="25" r="BF125"/>
  <c r="J38"/>
  <c i="1" r="AW81"/>
  <c i="25" r="F38"/>
  <c i="1" r="BA81"/>
  <c i="25" r="T125"/>
  <c r="T124"/>
  <c r="T123"/>
  <c r="R125"/>
  <c r="R124"/>
  <c r="R123"/>
  <c r="P125"/>
  <c r="P124"/>
  <c r="P123"/>
  <c i="1" r="AU81"/>
  <c i="25" r="BK125"/>
  <c r="BK124"/>
  <c r="J124"/>
  <c r="BK123"/>
  <c r="J123"/>
  <c r="J67"/>
  <c r="J34"/>
  <c i="1" r="AG81"/>
  <c i="25" r="J125"/>
  <c r="BE125"/>
  <c r="J37"/>
  <c i="1" r="AV81"/>
  <c i="25" r="F37"/>
  <c i="1" r="AZ81"/>
  <c i="25" r="J68"/>
  <c r="F117"/>
  <c r="E115"/>
  <c r="F60"/>
  <c r="E58"/>
  <c r="J43"/>
  <c r="J28"/>
  <c r="E28"/>
  <c r="J120"/>
  <c r="J63"/>
  <c r="J27"/>
  <c r="J25"/>
  <c r="E25"/>
  <c r="J119"/>
  <c r="J62"/>
  <c r="J24"/>
  <c r="J22"/>
  <c r="E22"/>
  <c r="F120"/>
  <c r="F63"/>
  <c r="J21"/>
  <c r="J19"/>
  <c r="E19"/>
  <c r="F119"/>
  <c r="F62"/>
  <c r="J18"/>
  <c r="J16"/>
  <c r="J117"/>
  <c r="J60"/>
  <c r="E7"/>
  <c r="E109"/>
  <c r="E52"/>
  <c i="24" r="J41"/>
  <c r="J40"/>
  <c i="1" r="AY80"/>
  <c i="24" r="J39"/>
  <c i="1" r="AX80"/>
  <c i="24" r="BI132"/>
  <c r="BH132"/>
  <c r="BG132"/>
  <c r="BF132"/>
  <c r="T132"/>
  <c r="T131"/>
  <c r="T130"/>
  <c r="R132"/>
  <c r="R131"/>
  <c r="R130"/>
  <c r="P132"/>
  <c r="P131"/>
  <c r="P130"/>
  <c r="BK132"/>
  <c r="BK131"/>
  <c r="J131"/>
  <c r="BK130"/>
  <c r="J130"/>
  <c r="J132"/>
  <c r="BE132"/>
  <c r="J79"/>
  <c r="J78"/>
  <c r="BI129"/>
  <c r="BH129"/>
  <c r="BG129"/>
  <c r="BF129"/>
  <c r="T129"/>
  <c r="T128"/>
  <c r="T127"/>
  <c r="R129"/>
  <c r="R128"/>
  <c r="R127"/>
  <c r="P129"/>
  <c r="P128"/>
  <c r="P127"/>
  <c r="BK129"/>
  <c r="BK128"/>
  <c r="J128"/>
  <c r="BK127"/>
  <c r="J127"/>
  <c r="J129"/>
  <c r="BE129"/>
  <c r="J77"/>
  <c r="J76"/>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T122"/>
  <c r="R123"/>
  <c r="R122"/>
  <c r="P123"/>
  <c r="P122"/>
  <c r="BK123"/>
  <c r="BK122"/>
  <c r="J122"/>
  <c r="J123"/>
  <c r="BE123"/>
  <c r="J75"/>
  <c r="BI121"/>
  <c r="BH121"/>
  <c r="BG121"/>
  <c r="BF121"/>
  <c r="T121"/>
  <c r="R121"/>
  <c r="P121"/>
  <c r="BK121"/>
  <c r="J121"/>
  <c r="BE121"/>
  <c r="BI120"/>
  <c r="BH120"/>
  <c r="BG120"/>
  <c r="BF120"/>
  <c r="T120"/>
  <c r="T119"/>
  <c r="R120"/>
  <c r="R119"/>
  <c r="P120"/>
  <c r="P119"/>
  <c r="BK120"/>
  <c r="BK119"/>
  <c r="J119"/>
  <c r="J120"/>
  <c r="BE120"/>
  <c r="J74"/>
  <c r="BI118"/>
  <c r="BH118"/>
  <c r="BG118"/>
  <c r="BF118"/>
  <c r="T118"/>
  <c r="T117"/>
  <c r="R118"/>
  <c r="R117"/>
  <c r="P118"/>
  <c r="P117"/>
  <c r="BK118"/>
  <c r="BK117"/>
  <c r="J117"/>
  <c r="J118"/>
  <c r="BE118"/>
  <c r="J73"/>
  <c r="BI116"/>
  <c r="BH116"/>
  <c r="BG116"/>
  <c r="BF116"/>
  <c r="T116"/>
  <c r="R116"/>
  <c r="P116"/>
  <c r="BK116"/>
  <c r="J116"/>
  <c r="BE116"/>
  <c r="BI115"/>
  <c r="BH115"/>
  <c r="BG115"/>
  <c r="BF115"/>
  <c r="T115"/>
  <c r="T114"/>
  <c r="R115"/>
  <c r="R114"/>
  <c r="P115"/>
  <c r="P114"/>
  <c r="BK115"/>
  <c r="BK114"/>
  <c r="J114"/>
  <c r="J115"/>
  <c r="BE115"/>
  <c r="J72"/>
  <c r="BI113"/>
  <c r="BH113"/>
  <c r="BG113"/>
  <c r="BF113"/>
  <c r="T113"/>
  <c r="R113"/>
  <c r="P113"/>
  <c r="BK113"/>
  <c r="J113"/>
  <c r="BE113"/>
  <c r="BI112"/>
  <c r="BH112"/>
  <c r="BG112"/>
  <c r="BF112"/>
  <c r="T112"/>
  <c r="T111"/>
  <c r="R112"/>
  <c r="R111"/>
  <c r="P112"/>
  <c r="P111"/>
  <c r="BK112"/>
  <c r="BK111"/>
  <c r="J111"/>
  <c r="J112"/>
  <c r="BE112"/>
  <c r="J71"/>
  <c r="BI110"/>
  <c r="BH110"/>
  <c r="BG110"/>
  <c r="BF110"/>
  <c r="T110"/>
  <c r="R110"/>
  <c r="P110"/>
  <c r="BK110"/>
  <c r="J110"/>
  <c r="BE110"/>
  <c r="BI109"/>
  <c r="BH109"/>
  <c r="BG109"/>
  <c r="BF109"/>
  <c r="T109"/>
  <c r="T108"/>
  <c r="R109"/>
  <c r="R108"/>
  <c r="P109"/>
  <c r="P108"/>
  <c r="BK109"/>
  <c r="BK108"/>
  <c r="J108"/>
  <c r="J109"/>
  <c r="BE109"/>
  <c r="J70"/>
  <c r="BI107"/>
  <c r="BH107"/>
  <c r="BG107"/>
  <c r="BF107"/>
  <c r="T107"/>
  <c r="R107"/>
  <c r="P107"/>
  <c r="BK107"/>
  <c r="J107"/>
  <c r="BE107"/>
  <c r="BI106"/>
  <c r="F41"/>
  <c i="1" r="BD80"/>
  <c i="24" r="BH106"/>
  <c r="F40"/>
  <c i="1" r="BC80"/>
  <c i="24" r="BG106"/>
  <c r="F39"/>
  <c i="1" r="BB80"/>
  <c i="24" r="BF106"/>
  <c r="J38"/>
  <c i="1" r="AW80"/>
  <c i="24" r="F38"/>
  <c i="1" r="BA80"/>
  <c i="24" r="T106"/>
  <c r="T105"/>
  <c r="T104"/>
  <c r="T103"/>
  <c r="R106"/>
  <c r="R105"/>
  <c r="R104"/>
  <c r="R103"/>
  <c r="P106"/>
  <c r="P105"/>
  <c r="P104"/>
  <c r="P103"/>
  <c i="1" r="AU80"/>
  <c i="24" r="BK106"/>
  <c r="BK105"/>
  <c r="J105"/>
  <c r="BK104"/>
  <c r="J104"/>
  <c r="BK103"/>
  <c r="J103"/>
  <c r="J67"/>
  <c r="J34"/>
  <c i="1" r="AG80"/>
  <c i="24" r="J106"/>
  <c r="BE106"/>
  <c r="J37"/>
  <c i="1" r="AV80"/>
  <c i="24" r="F37"/>
  <c i="1" r="AZ80"/>
  <c i="24" r="J69"/>
  <c r="J68"/>
  <c r="F97"/>
  <c r="E95"/>
  <c r="F60"/>
  <c r="E58"/>
  <c r="J43"/>
  <c r="J28"/>
  <c r="E28"/>
  <c r="J100"/>
  <c r="J63"/>
  <c r="J27"/>
  <c r="J25"/>
  <c r="E25"/>
  <c r="J99"/>
  <c r="J62"/>
  <c r="J24"/>
  <c r="J22"/>
  <c r="E22"/>
  <c r="F100"/>
  <c r="F63"/>
  <c r="J21"/>
  <c r="J19"/>
  <c r="E19"/>
  <c r="F99"/>
  <c r="F62"/>
  <c r="J18"/>
  <c r="J16"/>
  <c r="J97"/>
  <c r="J60"/>
  <c r="E7"/>
  <c r="E89"/>
  <c r="E52"/>
  <c i="23" r="J102"/>
  <c r="J41"/>
  <c r="J40"/>
  <c i="1" r="AY79"/>
  <c i="23" r="J39"/>
  <c i="1" r="AX79"/>
  <c i="23" r="BI119"/>
  <c r="BH119"/>
  <c r="BG119"/>
  <c r="BF119"/>
  <c r="T119"/>
  <c r="T118"/>
  <c r="T117"/>
  <c r="R119"/>
  <c r="R118"/>
  <c r="R117"/>
  <c r="P119"/>
  <c r="P118"/>
  <c r="P117"/>
  <c r="BK119"/>
  <c r="BK118"/>
  <c r="J118"/>
  <c r="BK117"/>
  <c r="J117"/>
  <c r="J119"/>
  <c r="BE119"/>
  <c r="J76"/>
  <c r="J75"/>
  <c r="BI116"/>
  <c r="BH116"/>
  <c r="BG116"/>
  <c r="BF116"/>
  <c r="T116"/>
  <c r="R116"/>
  <c r="P116"/>
  <c r="BK116"/>
  <c r="J116"/>
  <c r="BE116"/>
  <c r="BI115"/>
  <c r="BH115"/>
  <c r="BG115"/>
  <c r="BF115"/>
  <c r="T115"/>
  <c r="T114"/>
  <c r="T113"/>
  <c r="R115"/>
  <c r="R114"/>
  <c r="R113"/>
  <c r="P115"/>
  <c r="P114"/>
  <c r="P113"/>
  <c r="BK115"/>
  <c r="BK114"/>
  <c r="J114"/>
  <c r="BK113"/>
  <c r="J113"/>
  <c r="J115"/>
  <c r="BE115"/>
  <c r="J74"/>
  <c r="J73"/>
  <c r="BI112"/>
  <c r="BH112"/>
  <c r="BG112"/>
  <c r="BF112"/>
  <c r="T112"/>
  <c r="R112"/>
  <c r="P112"/>
  <c r="BK112"/>
  <c r="J112"/>
  <c r="BE112"/>
  <c r="BI111"/>
  <c r="BH111"/>
  <c r="BG111"/>
  <c r="BF111"/>
  <c r="T111"/>
  <c r="T110"/>
  <c r="R111"/>
  <c r="R110"/>
  <c r="P111"/>
  <c r="P110"/>
  <c r="BK111"/>
  <c r="BK110"/>
  <c r="J110"/>
  <c r="J111"/>
  <c r="BE111"/>
  <c r="J72"/>
  <c r="BI109"/>
  <c r="BH109"/>
  <c r="BG109"/>
  <c r="BF109"/>
  <c r="T109"/>
  <c r="R109"/>
  <c r="P109"/>
  <c r="BK109"/>
  <c r="J109"/>
  <c r="BE109"/>
  <c r="BI108"/>
  <c r="BH108"/>
  <c r="BG108"/>
  <c r="BF108"/>
  <c r="T108"/>
  <c r="T107"/>
  <c r="R108"/>
  <c r="R107"/>
  <c r="P108"/>
  <c r="P107"/>
  <c r="BK108"/>
  <c r="BK107"/>
  <c r="J107"/>
  <c r="J108"/>
  <c r="BE108"/>
  <c r="J71"/>
  <c r="BI106"/>
  <c r="BH106"/>
  <c r="BG106"/>
  <c r="BF106"/>
  <c r="T106"/>
  <c r="R106"/>
  <c r="P106"/>
  <c r="BK106"/>
  <c r="J106"/>
  <c r="BE106"/>
  <c r="BI105"/>
  <c r="BH105"/>
  <c r="BG105"/>
  <c r="BF105"/>
  <c r="T105"/>
  <c r="R105"/>
  <c r="P105"/>
  <c r="BK105"/>
  <c r="J105"/>
  <c r="BE105"/>
  <c r="BI104"/>
  <c r="F41"/>
  <c i="1" r="BD79"/>
  <c i="23" r="BH104"/>
  <c r="F40"/>
  <c i="1" r="BC79"/>
  <c i="23" r="BG104"/>
  <c r="F39"/>
  <c i="1" r="BB79"/>
  <c i="23" r="BF104"/>
  <c r="J38"/>
  <c i="1" r="AW79"/>
  <c i="23" r="F38"/>
  <c i="1" r="BA79"/>
  <c i="23" r="T104"/>
  <c r="T103"/>
  <c r="T101"/>
  <c r="T100"/>
  <c r="R104"/>
  <c r="R103"/>
  <c r="R101"/>
  <c r="R100"/>
  <c r="P104"/>
  <c r="P103"/>
  <c r="P101"/>
  <c r="P100"/>
  <c i="1" r="AU79"/>
  <c i="23" r="BK104"/>
  <c r="BK103"/>
  <c r="J103"/>
  <c r="BK101"/>
  <c r="J101"/>
  <c r="BK100"/>
  <c r="J100"/>
  <c r="J67"/>
  <c r="J34"/>
  <c i="1" r="AG79"/>
  <c i="23" r="J104"/>
  <c r="BE104"/>
  <c r="J37"/>
  <c i="1" r="AV79"/>
  <c i="23" r="F37"/>
  <c i="1" r="AZ79"/>
  <c i="23" r="J70"/>
  <c r="J69"/>
  <c r="J68"/>
  <c r="F94"/>
  <c r="E92"/>
  <c r="F60"/>
  <c r="E58"/>
  <c r="J43"/>
  <c r="J28"/>
  <c r="E28"/>
  <c r="J97"/>
  <c r="J63"/>
  <c r="J27"/>
  <c r="J25"/>
  <c r="E25"/>
  <c r="J96"/>
  <c r="J62"/>
  <c r="J24"/>
  <c r="J22"/>
  <c r="E22"/>
  <c r="F97"/>
  <c r="F63"/>
  <c r="J21"/>
  <c r="J19"/>
  <c r="E19"/>
  <c r="F96"/>
  <c r="F62"/>
  <c r="J18"/>
  <c r="J16"/>
  <c r="J94"/>
  <c r="J60"/>
  <c r="E7"/>
  <c r="E86"/>
  <c r="E52"/>
  <c i="22" r="J41"/>
  <c r="J40"/>
  <c i="1" r="AY78"/>
  <c i="22" r="J39"/>
  <c i="1" r="AX78"/>
  <c i="22"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T111"/>
  <c r="T110"/>
  <c r="R112"/>
  <c r="R111"/>
  <c r="R110"/>
  <c r="P112"/>
  <c r="P111"/>
  <c r="P110"/>
  <c r="BK112"/>
  <c r="BK111"/>
  <c r="J111"/>
  <c r="BK110"/>
  <c r="J110"/>
  <c r="J112"/>
  <c r="BE112"/>
  <c r="J74"/>
  <c r="J73"/>
  <c r="BI109"/>
  <c r="BH109"/>
  <c r="BG109"/>
  <c r="BF109"/>
  <c r="T109"/>
  <c r="R109"/>
  <c r="P109"/>
  <c r="BK109"/>
  <c r="J109"/>
  <c r="BE109"/>
  <c r="BI108"/>
  <c r="BH108"/>
  <c r="BG108"/>
  <c r="BF108"/>
  <c r="T108"/>
  <c r="T107"/>
  <c r="T106"/>
  <c r="R108"/>
  <c r="R107"/>
  <c r="R106"/>
  <c r="P108"/>
  <c r="P107"/>
  <c r="P106"/>
  <c r="BK108"/>
  <c r="BK107"/>
  <c r="J107"/>
  <c r="BK106"/>
  <c r="J106"/>
  <c r="J108"/>
  <c r="BE108"/>
  <c r="J72"/>
  <c r="J71"/>
  <c r="BI105"/>
  <c r="BH105"/>
  <c r="BG105"/>
  <c r="BF105"/>
  <c r="T105"/>
  <c r="R105"/>
  <c r="P105"/>
  <c r="BK105"/>
  <c r="J105"/>
  <c r="BE105"/>
  <c r="BI104"/>
  <c r="BH104"/>
  <c r="BG104"/>
  <c r="BF104"/>
  <c r="T104"/>
  <c r="T103"/>
  <c r="R104"/>
  <c r="R103"/>
  <c r="P104"/>
  <c r="P103"/>
  <c r="BK104"/>
  <c r="BK103"/>
  <c r="J103"/>
  <c r="J104"/>
  <c r="BE104"/>
  <c r="J70"/>
  <c r="BI102"/>
  <c r="BH102"/>
  <c r="BG102"/>
  <c r="BF102"/>
  <c r="T102"/>
  <c r="R102"/>
  <c r="P102"/>
  <c r="BK102"/>
  <c r="J102"/>
  <c r="BE102"/>
  <c r="BI101"/>
  <c r="F41"/>
  <c i="1" r="BD78"/>
  <c i="22" r="BH101"/>
  <c r="F40"/>
  <c i="1" r="BC78"/>
  <c i="22" r="BG101"/>
  <c r="F39"/>
  <c i="1" r="BB78"/>
  <c i="22" r="BF101"/>
  <c r="J38"/>
  <c i="1" r="AW78"/>
  <c i="22" r="F38"/>
  <c i="1" r="BA78"/>
  <c i="22" r="T101"/>
  <c r="T100"/>
  <c r="T99"/>
  <c r="T98"/>
  <c r="R101"/>
  <c r="R100"/>
  <c r="R99"/>
  <c r="R98"/>
  <c r="P101"/>
  <c r="P100"/>
  <c r="P99"/>
  <c r="P98"/>
  <c i="1" r="AU78"/>
  <c i="22" r="BK101"/>
  <c r="BK100"/>
  <c r="J100"/>
  <c r="BK99"/>
  <c r="J99"/>
  <c r="BK98"/>
  <c r="J98"/>
  <c r="J67"/>
  <c r="J34"/>
  <c i="1" r="AG78"/>
  <c i="22" r="J101"/>
  <c r="BE101"/>
  <c r="J37"/>
  <c i="1" r="AV78"/>
  <c i="22" r="F37"/>
  <c i="1" r="AZ78"/>
  <c i="22" r="J69"/>
  <c r="J68"/>
  <c r="F92"/>
  <c r="E90"/>
  <c r="F60"/>
  <c r="E58"/>
  <c r="J43"/>
  <c r="J28"/>
  <c r="E28"/>
  <c r="J95"/>
  <c r="J63"/>
  <c r="J27"/>
  <c r="J25"/>
  <c r="E25"/>
  <c r="J94"/>
  <c r="J62"/>
  <c r="J24"/>
  <c r="J22"/>
  <c r="E22"/>
  <c r="F95"/>
  <c r="F63"/>
  <c r="J21"/>
  <c r="J19"/>
  <c r="E19"/>
  <c r="F94"/>
  <c r="F62"/>
  <c r="J18"/>
  <c r="J16"/>
  <c r="J92"/>
  <c r="J60"/>
  <c r="E7"/>
  <c r="E84"/>
  <c r="E52"/>
  <c i="21" r="J41"/>
  <c r="J40"/>
  <c i="1" r="AY77"/>
  <c i="21" r="J39"/>
  <c i="1" r="AX77"/>
  <c i="21" r="BI130"/>
  <c r="BH130"/>
  <c r="BG130"/>
  <c r="BF130"/>
  <c r="T130"/>
  <c r="T129"/>
  <c r="R130"/>
  <c r="R129"/>
  <c r="P130"/>
  <c r="P129"/>
  <c r="BK130"/>
  <c r="BK129"/>
  <c r="J129"/>
  <c r="J130"/>
  <c r="BE130"/>
  <c r="J77"/>
  <c r="BI128"/>
  <c r="BH128"/>
  <c r="BG128"/>
  <c r="BF128"/>
  <c r="T128"/>
  <c r="R128"/>
  <c r="P128"/>
  <c r="BK128"/>
  <c r="J128"/>
  <c r="BE128"/>
  <c r="BI127"/>
  <c r="BH127"/>
  <c r="BG127"/>
  <c r="BF127"/>
  <c r="T127"/>
  <c r="T126"/>
  <c r="T125"/>
  <c r="R127"/>
  <c r="R126"/>
  <c r="R125"/>
  <c r="P127"/>
  <c r="P126"/>
  <c r="P125"/>
  <c r="BK127"/>
  <c r="BK126"/>
  <c r="J126"/>
  <c r="BK125"/>
  <c r="J125"/>
  <c r="J127"/>
  <c r="BE127"/>
  <c r="J76"/>
  <c r="J75"/>
  <c r="BI124"/>
  <c r="BH124"/>
  <c r="BG124"/>
  <c r="BF124"/>
  <c r="T124"/>
  <c r="R124"/>
  <c r="P124"/>
  <c r="BK124"/>
  <c r="J124"/>
  <c r="BE124"/>
  <c r="BI123"/>
  <c r="BH123"/>
  <c r="BG123"/>
  <c r="BF123"/>
  <c r="T123"/>
  <c r="T122"/>
  <c r="R123"/>
  <c r="R122"/>
  <c r="P123"/>
  <c r="P122"/>
  <c r="BK123"/>
  <c r="BK122"/>
  <c r="J122"/>
  <c r="J123"/>
  <c r="BE123"/>
  <c r="J74"/>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T115"/>
  <c r="R116"/>
  <c r="R115"/>
  <c r="P116"/>
  <c r="P115"/>
  <c r="BK116"/>
  <c r="BK115"/>
  <c r="J115"/>
  <c r="J116"/>
  <c r="BE116"/>
  <c r="J73"/>
  <c r="BI114"/>
  <c r="BH114"/>
  <c r="BG114"/>
  <c r="BF114"/>
  <c r="T114"/>
  <c r="R114"/>
  <c r="P114"/>
  <c r="BK114"/>
  <c r="J114"/>
  <c r="BE114"/>
  <c r="BI113"/>
  <c r="BH113"/>
  <c r="BG113"/>
  <c r="BF113"/>
  <c r="T113"/>
  <c r="T112"/>
  <c r="R113"/>
  <c r="R112"/>
  <c r="P113"/>
  <c r="P112"/>
  <c r="BK113"/>
  <c r="BK112"/>
  <c r="J112"/>
  <c r="J113"/>
  <c r="BE113"/>
  <c r="J72"/>
  <c r="BI111"/>
  <c r="BH111"/>
  <c r="BG111"/>
  <c r="BF111"/>
  <c r="T111"/>
  <c r="R111"/>
  <c r="P111"/>
  <c r="BK111"/>
  <c r="J111"/>
  <c r="BE111"/>
  <c r="BI110"/>
  <c r="BH110"/>
  <c r="BG110"/>
  <c r="BF110"/>
  <c r="T110"/>
  <c r="T109"/>
  <c r="R110"/>
  <c r="R109"/>
  <c r="P110"/>
  <c r="P109"/>
  <c r="BK110"/>
  <c r="BK109"/>
  <c r="J109"/>
  <c r="J110"/>
  <c r="BE110"/>
  <c r="J71"/>
  <c r="BI108"/>
  <c r="BH108"/>
  <c r="BG108"/>
  <c r="BF108"/>
  <c r="T108"/>
  <c r="R108"/>
  <c r="P108"/>
  <c r="BK108"/>
  <c r="J108"/>
  <c r="BE108"/>
  <c r="BI107"/>
  <c r="BH107"/>
  <c r="BG107"/>
  <c r="BF107"/>
  <c r="T107"/>
  <c r="T106"/>
  <c r="R107"/>
  <c r="R106"/>
  <c r="P107"/>
  <c r="P106"/>
  <c r="BK107"/>
  <c r="BK106"/>
  <c r="J106"/>
  <c r="J107"/>
  <c r="BE107"/>
  <c r="J70"/>
  <c r="BI105"/>
  <c r="BH105"/>
  <c r="BG105"/>
  <c r="BF105"/>
  <c r="T105"/>
  <c r="R105"/>
  <c r="P105"/>
  <c r="BK105"/>
  <c r="J105"/>
  <c r="BE105"/>
  <c r="BI104"/>
  <c r="F41"/>
  <c i="1" r="BD77"/>
  <c i="21" r="BH104"/>
  <c r="F40"/>
  <c i="1" r="BC77"/>
  <c i="21" r="BG104"/>
  <c r="F39"/>
  <c i="1" r="BB77"/>
  <c i="21" r="BF104"/>
  <c r="J38"/>
  <c i="1" r="AW77"/>
  <c i="21" r="F38"/>
  <c i="1" r="BA77"/>
  <c i="21" r="T104"/>
  <c r="T103"/>
  <c r="T102"/>
  <c r="T101"/>
  <c r="R104"/>
  <c r="R103"/>
  <c r="R102"/>
  <c r="R101"/>
  <c r="P104"/>
  <c r="P103"/>
  <c r="P102"/>
  <c r="P101"/>
  <c i="1" r="AU77"/>
  <c i="21" r="BK104"/>
  <c r="BK103"/>
  <c r="J103"/>
  <c r="BK102"/>
  <c r="J102"/>
  <c r="BK101"/>
  <c r="J101"/>
  <c r="J67"/>
  <c r="J34"/>
  <c i="1" r="AG77"/>
  <c i="21" r="J104"/>
  <c r="BE104"/>
  <c r="J37"/>
  <c i="1" r="AV77"/>
  <c i="21" r="F37"/>
  <c i="1" r="AZ77"/>
  <c i="21" r="J69"/>
  <c r="J68"/>
  <c r="F95"/>
  <c r="E93"/>
  <c r="F60"/>
  <c r="E58"/>
  <c r="J43"/>
  <c r="J28"/>
  <c r="E28"/>
  <c r="J98"/>
  <c r="J63"/>
  <c r="J27"/>
  <c r="J25"/>
  <c r="E25"/>
  <c r="J97"/>
  <c r="J62"/>
  <c r="J24"/>
  <c r="J22"/>
  <c r="E22"/>
  <c r="F98"/>
  <c r="F63"/>
  <c r="J21"/>
  <c r="J19"/>
  <c r="E19"/>
  <c r="F97"/>
  <c r="F62"/>
  <c r="J18"/>
  <c r="J16"/>
  <c r="J95"/>
  <c r="J60"/>
  <c r="E7"/>
  <c r="E87"/>
  <c r="E52"/>
  <c i="20" r="J41"/>
  <c r="J40"/>
  <c i="1" r="AY76"/>
  <c i="20" r="J39"/>
  <c i="1" r="AX76"/>
  <c i="20" r="BI115"/>
  <c r="BH115"/>
  <c r="BG115"/>
  <c r="BF115"/>
  <c r="T115"/>
  <c r="T114"/>
  <c r="T113"/>
  <c r="R115"/>
  <c r="R114"/>
  <c r="R113"/>
  <c r="P115"/>
  <c r="P114"/>
  <c r="P113"/>
  <c r="BK115"/>
  <c r="BK114"/>
  <c r="J114"/>
  <c r="BK113"/>
  <c r="J113"/>
  <c r="J115"/>
  <c r="BE115"/>
  <c r="J75"/>
  <c r="J74"/>
  <c r="BI112"/>
  <c r="BH112"/>
  <c r="BG112"/>
  <c r="BF112"/>
  <c r="T112"/>
  <c r="T111"/>
  <c r="R112"/>
  <c r="R111"/>
  <c r="P112"/>
  <c r="P111"/>
  <c r="BK112"/>
  <c r="BK111"/>
  <c r="J111"/>
  <c r="J112"/>
  <c r="BE112"/>
  <c r="J73"/>
  <c r="BI110"/>
  <c r="BH110"/>
  <c r="BG110"/>
  <c r="BF110"/>
  <c r="T110"/>
  <c r="T109"/>
  <c r="T108"/>
  <c r="R110"/>
  <c r="R109"/>
  <c r="R108"/>
  <c r="P110"/>
  <c r="P109"/>
  <c r="P108"/>
  <c r="BK110"/>
  <c r="BK109"/>
  <c r="J109"/>
  <c r="BK108"/>
  <c r="J108"/>
  <c r="J110"/>
  <c r="BE110"/>
  <c r="J72"/>
  <c r="J71"/>
  <c r="BI107"/>
  <c r="BH107"/>
  <c r="BG107"/>
  <c r="BF107"/>
  <c r="T107"/>
  <c r="R107"/>
  <c r="P107"/>
  <c r="BK107"/>
  <c r="J107"/>
  <c r="BE107"/>
  <c r="BI106"/>
  <c r="BH106"/>
  <c r="BG106"/>
  <c r="BF106"/>
  <c r="T106"/>
  <c r="T105"/>
  <c r="R106"/>
  <c r="R105"/>
  <c r="P106"/>
  <c r="P105"/>
  <c r="BK106"/>
  <c r="BK105"/>
  <c r="J105"/>
  <c r="J106"/>
  <c r="BE106"/>
  <c r="J70"/>
  <c r="BI104"/>
  <c r="BH104"/>
  <c r="BG104"/>
  <c r="BF104"/>
  <c r="T104"/>
  <c r="R104"/>
  <c r="P104"/>
  <c r="BK104"/>
  <c r="J104"/>
  <c r="BE104"/>
  <c r="BI103"/>
  <c r="BH103"/>
  <c r="BG103"/>
  <c r="BF103"/>
  <c r="T103"/>
  <c r="R103"/>
  <c r="P103"/>
  <c r="BK103"/>
  <c r="J103"/>
  <c r="BE103"/>
  <c r="BI102"/>
  <c r="F41"/>
  <c i="1" r="BD76"/>
  <c i="20" r="BH102"/>
  <c r="F40"/>
  <c i="1" r="BC76"/>
  <c i="20" r="BG102"/>
  <c r="F39"/>
  <c i="1" r="BB76"/>
  <c i="20" r="BF102"/>
  <c r="J38"/>
  <c i="1" r="AW76"/>
  <c i="20" r="F38"/>
  <c i="1" r="BA76"/>
  <c i="20" r="T102"/>
  <c r="T101"/>
  <c r="T100"/>
  <c r="T99"/>
  <c r="R102"/>
  <c r="R101"/>
  <c r="R100"/>
  <c r="R99"/>
  <c r="P102"/>
  <c r="P101"/>
  <c r="P100"/>
  <c r="P99"/>
  <c i="1" r="AU76"/>
  <c i="20" r="BK102"/>
  <c r="BK101"/>
  <c r="J101"/>
  <c r="BK100"/>
  <c r="J100"/>
  <c r="BK99"/>
  <c r="J99"/>
  <c r="J67"/>
  <c r="J34"/>
  <c i="1" r="AG76"/>
  <c i="20" r="J102"/>
  <c r="BE102"/>
  <c r="J37"/>
  <c i="1" r="AV76"/>
  <c i="20" r="F37"/>
  <c i="1" r="AZ76"/>
  <c i="20" r="J69"/>
  <c r="J68"/>
  <c r="F93"/>
  <c r="E91"/>
  <c r="F60"/>
  <c r="E58"/>
  <c r="J43"/>
  <c r="J28"/>
  <c r="E28"/>
  <c r="J96"/>
  <c r="J63"/>
  <c r="J27"/>
  <c r="J25"/>
  <c r="E25"/>
  <c r="J95"/>
  <c r="J62"/>
  <c r="J24"/>
  <c r="J22"/>
  <c r="E22"/>
  <c r="F96"/>
  <c r="F63"/>
  <c r="J21"/>
  <c r="J19"/>
  <c r="E19"/>
  <c r="F95"/>
  <c r="F62"/>
  <c r="J18"/>
  <c r="J16"/>
  <c r="J93"/>
  <c r="J60"/>
  <c r="E7"/>
  <c r="E85"/>
  <c r="E52"/>
  <c i="19" r="J41"/>
  <c r="J40"/>
  <c i="1" r="AY75"/>
  <c i="19" r="J39"/>
  <c i="1" r="AX75"/>
  <c i="19" r="BI121"/>
  <c r="BH121"/>
  <c r="BG121"/>
  <c r="BF121"/>
  <c r="T121"/>
  <c r="T120"/>
  <c r="R121"/>
  <c r="R120"/>
  <c r="P121"/>
  <c r="P120"/>
  <c r="BK121"/>
  <c r="BK120"/>
  <c r="J120"/>
  <c r="J121"/>
  <c r="BE121"/>
  <c r="J77"/>
  <c r="BI119"/>
  <c r="BH119"/>
  <c r="BG119"/>
  <c r="BF119"/>
  <c r="T119"/>
  <c r="T118"/>
  <c r="R119"/>
  <c r="R118"/>
  <c r="P119"/>
  <c r="P118"/>
  <c r="BK119"/>
  <c r="BK118"/>
  <c r="J118"/>
  <c r="J119"/>
  <c r="BE119"/>
  <c r="J76"/>
  <c r="BI117"/>
  <c r="BH117"/>
  <c r="BG117"/>
  <c r="BF117"/>
  <c r="T117"/>
  <c r="T116"/>
  <c r="T115"/>
  <c r="R117"/>
  <c r="R116"/>
  <c r="R115"/>
  <c r="P117"/>
  <c r="P116"/>
  <c r="P115"/>
  <c r="BK117"/>
  <c r="BK116"/>
  <c r="J116"/>
  <c r="BK115"/>
  <c r="J115"/>
  <c r="J117"/>
  <c r="BE117"/>
  <c r="J75"/>
  <c r="J74"/>
  <c r="BI114"/>
  <c r="BH114"/>
  <c r="BG114"/>
  <c r="BF114"/>
  <c r="T114"/>
  <c r="T113"/>
  <c r="R114"/>
  <c r="R113"/>
  <c r="P114"/>
  <c r="P113"/>
  <c r="BK114"/>
  <c r="BK113"/>
  <c r="J113"/>
  <c r="J114"/>
  <c r="BE114"/>
  <c r="J73"/>
  <c r="BI112"/>
  <c r="BH112"/>
  <c r="BG112"/>
  <c r="BF112"/>
  <c r="T112"/>
  <c r="T111"/>
  <c r="T110"/>
  <c r="R112"/>
  <c r="R111"/>
  <c r="R110"/>
  <c r="P112"/>
  <c r="P111"/>
  <c r="P110"/>
  <c r="BK112"/>
  <c r="BK111"/>
  <c r="J111"/>
  <c r="BK110"/>
  <c r="J110"/>
  <c r="J112"/>
  <c r="BE112"/>
  <c r="J72"/>
  <c r="J71"/>
  <c r="BI109"/>
  <c r="BH109"/>
  <c r="BG109"/>
  <c r="BF109"/>
  <c r="T109"/>
  <c r="R109"/>
  <c r="P109"/>
  <c r="BK109"/>
  <c r="J109"/>
  <c r="BE109"/>
  <c r="BI108"/>
  <c r="BH108"/>
  <c r="BG108"/>
  <c r="BF108"/>
  <c r="T108"/>
  <c r="T107"/>
  <c r="R108"/>
  <c r="R107"/>
  <c r="P108"/>
  <c r="P107"/>
  <c r="BK108"/>
  <c r="BK107"/>
  <c r="J107"/>
  <c r="J108"/>
  <c r="BE108"/>
  <c r="J70"/>
  <c r="BI106"/>
  <c r="BH106"/>
  <c r="BG106"/>
  <c r="BF106"/>
  <c r="T106"/>
  <c r="R106"/>
  <c r="P106"/>
  <c r="BK106"/>
  <c r="J106"/>
  <c r="BE106"/>
  <c r="BI105"/>
  <c r="BH105"/>
  <c r="BG105"/>
  <c r="BF105"/>
  <c r="T105"/>
  <c r="R105"/>
  <c r="P105"/>
  <c r="BK105"/>
  <c r="J105"/>
  <c r="BE105"/>
  <c r="BI104"/>
  <c r="F41"/>
  <c i="1" r="BD75"/>
  <c i="19" r="BH104"/>
  <c r="F40"/>
  <c i="1" r="BC75"/>
  <c i="19" r="BG104"/>
  <c r="F39"/>
  <c i="1" r="BB75"/>
  <c i="19" r="BF104"/>
  <c r="J38"/>
  <c i="1" r="AW75"/>
  <c i="19" r="F38"/>
  <c i="1" r="BA75"/>
  <c i="19" r="T104"/>
  <c r="T103"/>
  <c r="T102"/>
  <c r="T101"/>
  <c r="R104"/>
  <c r="R103"/>
  <c r="R102"/>
  <c r="R101"/>
  <c r="P104"/>
  <c r="P103"/>
  <c r="P102"/>
  <c r="P101"/>
  <c i="1" r="AU75"/>
  <c i="19" r="BK104"/>
  <c r="BK103"/>
  <c r="J103"/>
  <c r="BK102"/>
  <c r="J102"/>
  <c r="BK101"/>
  <c r="J101"/>
  <c r="J67"/>
  <c r="J34"/>
  <c i="1" r="AG75"/>
  <c i="19" r="J104"/>
  <c r="BE104"/>
  <c r="J37"/>
  <c i="1" r="AV75"/>
  <c i="19" r="F37"/>
  <c i="1" r="AZ75"/>
  <c i="19" r="J69"/>
  <c r="J68"/>
  <c r="F95"/>
  <c r="E93"/>
  <c r="F60"/>
  <c r="E58"/>
  <c r="J43"/>
  <c r="J28"/>
  <c r="E28"/>
  <c r="J98"/>
  <c r="J63"/>
  <c r="J27"/>
  <c r="J25"/>
  <c r="E25"/>
  <c r="J97"/>
  <c r="J62"/>
  <c r="J24"/>
  <c r="J22"/>
  <c r="E22"/>
  <c r="F98"/>
  <c r="F63"/>
  <c r="J21"/>
  <c r="J19"/>
  <c r="E19"/>
  <c r="F97"/>
  <c r="F62"/>
  <c r="J18"/>
  <c r="J16"/>
  <c r="J95"/>
  <c r="J60"/>
  <c r="E7"/>
  <c r="E87"/>
  <c r="E52"/>
  <c i="18" r="J41"/>
  <c r="J40"/>
  <c i="1" r="AY74"/>
  <c i="18" r="J39"/>
  <c i="1" r="AX74"/>
  <c i="18" r="BI119"/>
  <c r="BH119"/>
  <c r="BG119"/>
  <c r="BF119"/>
  <c r="T119"/>
  <c r="R119"/>
  <c r="P119"/>
  <c r="BK119"/>
  <c r="J119"/>
  <c r="BE119"/>
  <c r="BI118"/>
  <c r="BH118"/>
  <c r="BG118"/>
  <c r="BF118"/>
  <c r="T118"/>
  <c r="R118"/>
  <c r="P118"/>
  <c r="BK118"/>
  <c r="J118"/>
  <c r="BE118"/>
  <c r="BI117"/>
  <c r="BH117"/>
  <c r="BG117"/>
  <c r="BF117"/>
  <c r="T117"/>
  <c r="T116"/>
  <c r="R117"/>
  <c r="R116"/>
  <c r="P117"/>
  <c r="P116"/>
  <c r="BK117"/>
  <c r="BK116"/>
  <c r="J116"/>
  <c r="J117"/>
  <c r="BE117"/>
  <c r="J73"/>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T109"/>
  <c r="T108"/>
  <c r="R110"/>
  <c r="R109"/>
  <c r="R108"/>
  <c r="P110"/>
  <c r="P109"/>
  <c r="P108"/>
  <c r="BK110"/>
  <c r="BK109"/>
  <c r="J109"/>
  <c r="BK108"/>
  <c r="J108"/>
  <c r="J110"/>
  <c r="BE110"/>
  <c r="J72"/>
  <c r="J71"/>
  <c r="BI107"/>
  <c r="BH107"/>
  <c r="BG107"/>
  <c r="BF107"/>
  <c r="T107"/>
  <c r="R107"/>
  <c r="P107"/>
  <c r="BK107"/>
  <c r="J107"/>
  <c r="BE107"/>
  <c r="BI106"/>
  <c r="BH106"/>
  <c r="BG106"/>
  <c r="BF106"/>
  <c r="T106"/>
  <c r="T105"/>
  <c r="R106"/>
  <c r="R105"/>
  <c r="P106"/>
  <c r="P105"/>
  <c r="BK106"/>
  <c r="BK105"/>
  <c r="J105"/>
  <c r="J106"/>
  <c r="BE106"/>
  <c r="J70"/>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F41"/>
  <c i="1" r="BD74"/>
  <c i="18" r="BH100"/>
  <c r="F40"/>
  <c i="1" r="BC74"/>
  <c i="18" r="BG100"/>
  <c r="F39"/>
  <c i="1" r="BB74"/>
  <c i="18" r="BF100"/>
  <c r="J38"/>
  <c i="1" r="AW74"/>
  <c i="18" r="F38"/>
  <c i="1" r="BA74"/>
  <c i="18" r="T100"/>
  <c r="T99"/>
  <c r="T98"/>
  <c r="T97"/>
  <c r="R100"/>
  <c r="R99"/>
  <c r="R98"/>
  <c r="R97"/>
  <c r="P100"/>
  <c r="P99"/>
  <c r="P98"/>
  <c r="P97"/>
  <c i="1" r="AU74"/>
  <c i="18" r="BK100"/>
  <c r="BK99"/>
  <c r="J99"/>
  <c r="BK98"/>
  <c r="J98"/>
  <c r="BK97"/>
  <c r="J97"/>
  <c r="J67"/>
  <c r="J34"/>
  <c i="1" r="AG74"/>
  <c i="18" r="J100"/>
  <c r="BE100"/>
  <c r="J37"/>
  <c i="1" r="AV74"/>
  <c i="18" r="F37"/>
  <c i="1" r="AZ74"/>
  <c i="18" r="J69"/>
  <c r="J68"/>
  <c r="F91"/>
  <c r="E89"/>
  <c r="F60"/>
  <c r="E58"/>
  <c r="J43"/>
  <c r="J28"/>
  <c r="E28"/>
  <c r="J94"/>
  <c r="J63"/>
  <c r="J27"/>
  <c r="J25"/>
  <c r="E25"/>
  <c r="J93"/>
  <c r="J62"/>
  <c r="J24"/>
  <c r="J22"/>
  <c r="E22"/>
  <c r="F94"/>
  <c r="F63"/>
  <c r="J21"/>
  <c r="J19"/>
  <c r="E19"/>
  <c r="F93"/>
  <c r="F62"/>
  <c r="J18"/>
  <c r="J16"/>
  <c r="J91"/>
  <c r="J60"/>
  <c r="E7"/>
  <c r="E83"/>
  <c r="E52"/>
  <c i="17" r="J41"/>
  <c r="J40"/>
  <c i="1" r="AY72"/>
  <c i="17" r="J39"/>
  <c i="1" r="AX72"/>
  <c i="17" r="BI707"/>
  <c r="BH707"/>
  <c r="BG707"/>
  <c r="BF707"/>
  <c r="T707"/>
  <c r="R707"/>
  <c r="P707"/>
  <c r="BK707"/>
  <c r="J707"/>
  <c r="BE707"/>
  <c r="BI706"/>
  <c r="BH706"/>
  <c r="BG706"/>
  <c r="BF706"/>
  <c r="T706"/>
  <c r="R706"/>
  <c r="P706"/>
  <c r="BK706"/>
  <c r="J706"/>
  <c r="BE706"/>
  <c r="BI705"/>
  <c r="BH705"/>
  <c r="BG705"/>
  <c r="BF705"/>
  <c r="T705"/>
  <c r="R705"/>
  <c r="P705"/>
  <c r="BK705"/>
  <c r="J705"/>
  <c r="BE705"/>
  <c r="BI704"/>
  <c r="BH704"/>
  <c r="BG704"/>
  <c r="BF704"/>
  <c r="T704"/>
  <c r="R704"/>
  <c r="P704"/>
  <c r="BK704"/>
  <c r="J704"/>
  <c r="BE704"/>
  <c r="BI703"/>
  <c r="BH703"/>
  <c r="BG703"/>
  <c r="BF703"/>
  <c r="T703"/>
  <c r="R703"/>
  <c r="P703"/>
  <c r="BK703"/>
  <c r="J703"/>
  <c r="BE703"/>
  <c r="BI702"/>
  <c r="BH702"/>
  <c r="BG702"/>
  <c r="BF702"/>
  <c r="T702"/>
  <c r="R702"/>
  <c r="P702"/>
  <c r="BK702"/>
  <c r="J702"/>
  <c r="BE702"/>
  <c r="BI701"/>
  <c r="BH701"/>
  <c r="BG701"/>
  <c r="BF701"/>
  <c r="T701"/>
  <c r="R701"/>
  <c r="P701"/>
  <c r="BK701"/>
  <c r="J701"/>
  <c r="BE701"/>
  <c r="BI700"/>
  <c r="BH700"/>
  <c r="BG700"/>
  <c r="BF700"/>
  <c r="T700"/>
  <c r="R700"/>
  <c r="P700"/>
  <c r="BK700"/>
  <c r="J700"/>
  <c r="BE700"/>
  <c r="BI699"/>
  <c r="BH699"/>
  <c r="BG699"/>
  <c r="BF699"/>
  <c r="T699"/>
  <c r="R699"/>
  <c r="P699"/>
  <c r="BK699"/>
  <c r="J699"/>
  <c r="BE699"/>
  <c r="BI698"/>
  <c r="BH698"/>
  <c r="BG698"/>
  <c r="BF698"/>
  <c r="T698"/>
  <c r="T697"/>
  <c r="R698"/>
  <c r="R697"/>
  <c r="P698"/>
  <c r="P697"/>
  <c r="BK698"/>
  <c r="BK697"/>
  <c r="J697"/>
  <c r="J698"/>
  <c r="BE698"/>
  <c r="J119"/>
  <c r="BI696"/>
  <c r="BH696"/>
  <c r="BG696"/>
  <c r="BF696"/>
  <c r="T696"/>
  <c r="R696"/>
  <c r="P696"/>
  <c r="BK696"/>
  <c r="J696"/>
  <c r="BE696"/>
  <c r="BI695"/>
  <c r="BH695"/>
  <c r="BG695"/>
  <c r="BF695"/>
  <c r="T695"/>
  <c r="R695"/>
  <c r="P695"/>
  <c r="BK695"/>
  <c r="J695"/>
  <c r="BE695"/>
  <c r="BI694"/>
  <c r="BH694"/>
  <c r="BG694"/>
  <c r="BF694"/>
  <c r="T694"/>
  <c r="R694"/>
  <c r="P694"/>
  <c r="BK694"/>
  <c r="J694"/>
  <c r="BE694"/>
  <c r="BI693"/>
  <c r="BH693"/>
  <c r="BG693"/>
  <c r="BF693"/>
  <c r="T693"/>
  <c r="R693"/>
  <c r="P693"/>
  <c r="BK693"/>
  <c r="J693"/>
  <c r="BE693"/>
  <c r="BI692"/>
  <c r="BH692"/>
  <c r="BG692"/>
  <c r="BF692"/>
  <c r="T692"/>
  <c r="R692"/>
  <c r="P692"/>
  <c r="BK692"/>
  <c r="J692"/>
  <c r="BE692"/>
  <c r="BI691"/>
  <c r="BH691"/>
  <c r="BG691"/>
  <c r="BF691"/>
  <c r="T691"/>
  <c r="R691"/>
  <c r="P691"/>
  <c r="BK691"/>
  <c r="J691"/>
  <c r="BE691"/>
  <c r="BI690"/>
  <c r="BH690"/>
  <c r="BG690"/>
  <c r="BF690"/>
  <c r="T690"/>
  <c r="T689"/>
  <c r="R690"/>
  <c r="R689"/>
  <c r="P690"/>
  <c r="P689"/>
  <c r="BK690"/>
  <c r="BK689"/>
  <c r="J689"/>
  <c r="J690"/>
  <c r="BE690"/>
  <c r="J118"/>
  <c r="BI688"/>
  <c r="BH688"/>
  <c r="BG688"/>
  <c r="BF688"/>
  <c r="T688"/>
  <c r="T687"/>
  <c r="R688"/>
  <c r="R687"/>
  <c r="P688"/>
  <c r="P687"/>
  <c r="BK688"/>
  <c r="BK687"/>
  <c r="J687"/>
  <c r="J688"/>
  <c r="BE688"/>
  <c r="J117"/>
  <c r="BI686"/>
  <c r="BH686"/>
  <c r="BG686"/>
  <c r="BF686"/>
  <c r="T686"/>
  <c r="R686"/>
  <c r="P686"/>
  <c r="BK686"/>
  <c r="J686"/>
  <c r="BE686"/>
  <c r="BI685"/>
  <c r="BH685"/>
  <c r="BG685"/>
  <c r="BF685"/>
  <c r="T685"/>
  <c r="R685"/>
  <c r="P685"/>
  <c r="BK685"/>
  <c r="J685"/>
  <c r="BE685"/>
  <c r="BI684"/>
  <c r="BH684"/>
  <c r="BG684"/>
  <c r="BF684"/>
  <c r="T684"/>
  <c r="R684"/>
  <c r="P684"/>
  <c r="BK684"/>
  <c r="J684"/>
  <c r="BE684"/>
  <c r="BI683"/>
  <c r="BH683"/>
  <c r="BG683"/>
  <c r="BF683"/>
  <c r="T683"/>
  <c r="R683"/>
  <c r="P683"/>
  <c r="BK683"/>
  <c r="J683"/>
  <c r="BE683"/>
  <c r="BI682"/>
  <c r="BH682"/>
  <c r="BG682"/>
  <c r="BF682"/>
  <c r="T682"/>
  <c r="T681"/>
  <c r="R682"/>
  <c r="R681"/>
  <c r="P682"/>
  <c r="P681"/>
  <c r="BK682"/>
  <c r="BK681"/>
  <c r="J681"/>
  <c r="J682"/>
  <c r="BE682"/>
  <c r="J116"/>
  <c r="BI680"/>
  <c r="BH680"/>
  <c r="BG680"/>
  <c r="BF680"/>
  <c r="T680"/>
  <c r="T679"/>
  <c r="R680"/>
  <c r="R679"/>
  <c r="P680"/>
  <c r="P679"/>
  <c r="BK680"/>
  <c r="BK679"/>
  <c r="J679"/>
  <c r="J680"/>
  <c r="BE680"/>
  <c r="J115"/>
  <c r="BI678"/>
  <c r="BH678"/>
  <c r="BG678"/>
  <c r="BF678"/>
  <c r="T678"/>
  <c r="R678"/>
  <c r="P678"/>
  <c r="BK678"/>
  <c r="J678"/>
  <c r="BE678"/>
  <c r="BI677"/>
  <c r="BH677"/>
  <c r="BG677"/>
  <c r="BF677"/>
  <c r="T677"/>
  <c r="R677"/>
  <c r="P677"/>
  <c r="BK677"/>
  <c r="J677"/>
  <c r="BE677"/>
  <c r="BI676"/>
  <c r="BH676"/>
  <c r="BG676"/>
  <c r="BF676"/>
  <c r="T676"/>
  <c r="R676"/>
  <c r="P676"/>
  <c r="BK676"/>
  <c r="J676"/>
  <c r="BE676"/>
  <c r="BI675"/>
  <c r="BH675"/>
  <c r="BG675"/>
  <c r="BF675"/>
  <c r="T675"/>
  <c r="R675"/>
  <c r="P675"/>
  <c r="BK675"/>
  <c r="J675"/>
  <c r="BE675"/>
  <c r="BI674"/>
  <c r="BH674"/>
  <c r="BG674"/>
  <c r="BF674"/>
  <c r="T674"/>
  <c r="R674"/>
  <c r="P674"/>
  <c r="BK674"/>
  <c r="J674"/>
  <c r="BE674"/>
  <c r="BI673"/>
  <c r="BH673"/>
  <c r="BG673"/>
  <c r="BF673"/>
  <c r="T673"/>
  <c r="R673"/>
  <c r="P673"/>
  <c r="BK673"/>
  <c r="J673"/>
  <c r="BE673"/>
  <c r="BI672"/>
  <c r="BH672"/>
  <c r="BG672"/>
  <c r="BF672"/>
  <c r="T672"/>
  <c r="R672"/>
  <c r="P672"/>
  <c r="BK672"/>
  <c r="J672"/>
  <c r="BE672"/>
  <c r="BI671"/>
  <c r="BH671"/>
  <c r="BG671"/>
  <c r="BF671"/>
  <c r="T671"/>
  <c r="R671"/>
  <c r="P671"/>
  <c r="BK671"/>
  <c r="J671"/>
  <c r="BE671"/>
  <c r="BI670"/>
  <c r="BH670"/>
  <c r="BG670"/>
  <c r="BF670"/>
  <c r="T670"/>
  <c r="R670"/>
  <c r="P670"/>
  <c r="BK670"/>
  <c r="J670"/>
  <c r="BE670"/>
  <c r="BI669"/>
  <c r="BH669"/>
  <c r="BG669"/>
  <c r="BF669"/>
  <c r="T669"/>
  <c r="R669"/>
  <c r="P669"/>
  <c r="BK669"/>
  <c r="J669"/>
  <c r="BE669"/>
  <c r="BI668"/>
  <c r="BH668"/>
  <c r="BG668"/>
  <c r="BF668"/>
  <c r="T668"/>
  <c r="R668"/>
  <c r="P668"/>
  <c r="BK668"/>
  <c r="J668"/>
  <c r="BE668"/>
  <c r="BI667"/>
  <c r="BH667"/>
  <c r="BG667"/>
  <c r="BF667"/>
  <c r="T667"/>
  <c r="R667"/>
  <c r="P667"/>
  <c r="BK667"/>
  <c r="J667"/>
  <c r="BE667"/>
  <c r="BI666"/>
  <c r="BH666"/>
  <c r="BG666"/>
  <c r="BF666"/>
  <c r="T666"/>
  <c r="R666"/>
  <c r="P666"/>
  <c r="BK666"/>
  <c r="J666"/>
  <c r="BE666"/>
  <c r="BI665"/>
  <c r="BH665"/>
  <c r="BG665"/>
  <c r="BF665"/>
  <c r="T665"/>
  <c r="R665"/>
  <c r="P665"/>
  <c r="BK665"/>
  <c r="J665"/>
  <c r="BE665"/>
  <c r="BI664"/>
  <c r="BH664"/>
  <c r="BG664"/>
  <c r="BF664"/>
  <c r="T664"/>
  <c r="R664"/>
  <c r="P664"/>
  <c r="BK664"/>
  <c r="J664"/>
  <c r="BE664"/>
  <c r="BI663"/>
  <c r="BH663"/>
  <c r="BG663"/>
  <c r="BF663"/>
  <c r="T663"/>
  <c r="R663"/>
  <c r="P663"/>
  <c r="BK663"/>
  <c r="J663"/>
  <c r="BE663"/>
  <c r="BI662"/>
  <c r="BH662"/>
  <c r="BG662"/>
  <c r="BF662"/>
  <c r="T662"/>
  <c r="R662"/>
  <c r="P662"/>
  <c r="BK662"/>
  <c r="J662"/>
  <c r="BE662"/>
  <c r="BI661"/>
  <c r="BH661"/>
  <c r="BG661"/>
  <c r="BF661"/>
  <c r="T661"/>
  <c r="R661"/>
  <c r="P661"/>
  <c r="BK661"/>
  <c r="J661"/>
  <c r="BE661"/>
  <c r="BI660"/>
  <c r="BH660"/>
  <c r="BG660"/>
  <c r="BF660"/>
  <c r="T660"/>
  <c r="R660"/>
  <c r="P660"/>
  <c r="BK660"/>
  <c r="J660"/>
  <c r="BE660"/>
  <c r="BI659"/>
  <c r="BH659"/>
  <c r="BG659"/>
  <c r="BF659"/>
  <c r="T659"/>
  <c r="R659"/>
  <c r="P659"/>
  <c r="BK659"/>
  <c r="J659"/>
  <c r="BE659"/>
  <c r="BI658"/>
  <c r="BH658"/>
  <c r="BG658"/>
  <c r="BF658"/>
  <c r="T658"/>
  <c r="R658"/>
  <c r="P658"/>
  <c r="BK658"/>
  <c r="J658"/>
  <c r="BE658"/>
  <c r="BI657"/>
  <c r="BH657"/>
  <c r="BG657"/>
  <c r="BF657"/>
  <c r="T657"/>
  <c r="R657"/>
  <c r="P657"/>
  <c r="BK657"/>
  <c r="J657"/>
  <c r="BE657"/>
  <c r="BI656"/>
  <c r="BH656"/>
  <c r="BG656"/>
  <c r="BF656"/>
  <c r="T656"/>
  <c r="R656"/>
  <c r="P656"/>
  <c r="BK656"/>
  <c r="J656"/>
  <c r="BE656"/>
  <c r="BI655"/>
  <c r="BH655"/>
  <c r="BG655"/>
  <c r="BF655"/>
  <c r="T655"/>
  <c r="R655"/>
  <c r="P655"/>
  <c r="BK655"/>
  <c r="J655"/>
  <c r="BE655"/>
  <c r="BI654"/>
  <c r="BH654"/>
  <c r="BG654"/>
  <c r="BF654"/>
  <c r="T654"/>
  <c r="R654"/>
  <c r="P654"/>
  <c r="BK654"/>
  <c r="J654"/>
  <c r="BE654"/>
  <c r="BI653"/>
  <c r="BH653"/>
  <c r="BG653"/>
  <c r="BF653"/>
  <c r="T653"/>
  <c r="T652"/>
  <c r="R653"/>
  <c r="R652"/>
  <c r="P653"/>
  <c r="P652"/>
  <c r="BK653"/>
  <c r="BK652"/>
  <c r="J652"/>
  <c r="J653"/>
  <c r="BE653"/>
  <c r="J114"/>
  <c r="BI651"/>
  <c r="BH651"/>
  <c r="BG651"/>
  <c r="BF651"/>
  <c r="T651"/>
  <c r="R651"/>
  <c r="P651"/>
  <c r="BK651"/>
  <c r="J651"/>
  <c r="BE651"/>
  <c r="BI650"/>
  <c r="BH650"/>
  <c r="BG650"/>
  <c r="BF650"/>
  <c r="T650"/>
  <c r="R650"/>
  <c r="P650"/>
  <c r="BK650"/>
  <c r="J650"/>
  <c r="BE650"/>
  <c r="BI649"/>
  <c r="BH649"/>
  <c r="BG649"/>
  <c r="BF649"/>
  <c r="T649"/>
  <c r="R649"/>
  <c r="P649"/>
  <c r="BK649"/>
  <c r="J649"/>
  <c r="BE649"/>
  <c r="BI648"/>
  <c r="BH648"/>
  <c r="BG648"/>
  <c r="BF648"/>
  <c r="T648"/>
  <c r="R648"/>
  <c r="P648"/>
  <c r="BK648"/>
  <c r="J648"/>
  <c r="BE648"/>
  <c r="BI647"/>
  <c r="BH647"/>
  <c r="BG647"/>
  <c r="BF647"/>
  <c r="T647"/>
  <c r="R647"/>
  <c r="P647"/>
  <c r="BK647"/>
  <c r="J647"/>
  <c r="BE647"/>
  <c r="BI646"/>
  <c r="BH646"/>
  <c r="BG646"/>
  <c r="BF646"/>
  <c r="T646"/>
  <c r="R646"/>
  <c r="P646"/>
  <c r="BK646"/>
  <c r="J646"/>
  <c r="BE646"/>
  <c r="BI645"/>
  <c r="BH645"/>
  <c r="BG645"/>
  <c r="BF645"/>
  <c r="T645"/>
  <c r="R645"/>
  <c r="P645"/>
  <c r="BK645"/>
  <c r="J645"/>
  <c r="BE645"/>
  <c r="BI644"/>
  <c r="BH644"/>
  <c r="BG644"/>
  <c r="BF644"/>
  <c r="T644"/>
  <c r="R644"/>
  <c r="P644"/>
  <c r="BK644"/>
  <c r="J644"/>
  <c r="BE644"/>
  <c r="BI643"/>
  <c r="BH643"/>
  <c r="BG643"/>
  <c r="BF643"/>
  <c r="T643"/>
  <c r="R643"/>
  <c r="P643"/>
  <c r="BK643"/>
  <c r="J643"/>
  <c r="BE643"/>
  <c r="BI642"/>
  <c r="BH642"/>
  <c r="BG642"/>
  <c r="BF642"/>
  <c r="T642"/>
  <c r="R642"/>
  <c r="P642"/>
  <c r="BK642"/>
  <c r="J642"/>
  <c r="BE642"/>
  <c r="BI641"/>
  <c r="BH641"/>
  <c r="BG641"/>
  <c r="BF641"/>
  <c r="T641"/>
  <c r="R641"/>
  <c r="P641"/>
  <c r="BK641"/>
  <c r="J641"/>
  <c r="BE641"/>
  <c r="BI640"/>
  <c r="BH640"/>
  <c r="BG640"/>
  <c r="BF640"/>
  <c r="T640"/>
  <c r="R640"/>
  <c r="P640"/>
  <c r="BK640"/>
  <c r="J640"/>
  <c r="BE640"/>
  <c r="BI639"/>
  <c r="BH639"/>
  <c r="BG639"/>
  <c r="BF639"/>
  <c r="T639"/>
  <c r="R639"/>
  <c r="P639"/>
  <c r="BK639"/>
  <c r="J639"/>
  <c r="BE639"/>
  <c r="BI638"/>
  <c r="BH638"/>
  <c r="BG638"/>
  <c r="BF638"/>
  <c r="T638"/>
  <c r="R638"/>
  <c r="P638"/>
  <c r="BK638"/>
  <c r="J638"/>
  <c r="BE638"/>
  <c r="BI637"/>
  <c r="BH637"/>
  <c r="BG637"/>
  <c r="BF637"/>
  <c r="T637"/>
  <c r="R637"/>
  <c r="P637"/>
  <c r="BK637"/>
  <c r="J637"/>
  <c r="BE637"/>
  <c r="BI636"/>
  <c r="BH636"/>
  <c r="BG636"/>
  <c r="BF636"/>
  <c r="T636"/>
  <c r="R636"/>
  <c r="P636"/>
  <c r="BK636"/>
  <c r="J636"/>
  <c r="BE636"/>
  <c r="BI635"/>
  <c r="BH635"/>
  <c r="BG635"/>
  <c r="BF635"/>
  <c r="T635"/>
  <c r="R635"/>
  <c r="P635"/>
  <c r="BK635"/>
  <c r="J635"/>
  <c r="BE635"/>
  <c r="BI634"/>
  <c r="BH634"/>
  <c r="BG634"/>
  <c r="BF634"/>
  <c r="T634"/>
  <c r="R634"/>
  <c r="P634"/>
  <c r="BK634"/>
  <c r="J634"/>
  <c r="BE634"/>
  <c r="BI633"/>
  <c r="BH633"/>
  <c r="BG633"/>
  <c r="BF633"/>
  <c r="T633"/>
  <c r="R633"/>
  <c r="P633"/>
  <c r="BK633"/>
  <c r="J633"/>
  <c r="BE633"/>
  <c r="BI632"/>
  <c r="BH632"/>
  <c r="BG632"/>
  <c r="BF632"/>
  <c r="T632"/>
  <c r="R632"/>
  <c r="P632"/>
  <c r="BK632"/>
  <c r="J632"/>
  <c r="BE632"/>
  <c r="BI631"/>
  <c r="BH631"/>
  <c r="BG631"/>
  <c r="BF631"/>
  <c r="T631"/>
  <c r="R631"/>
  <c r="P631"/>
  <c r="BK631"/>
  <c r="J631"/>
  <c r="BE631"/>
  <c r="BI630"/>
  <c r="BH630"/>
  <c r="BG630"/>
  <c r="BF630"/>
  <c r="T630"/>
  <c r="R630"/>
  <c r="P630"/>
  <c r="BK630"/>
  <c r="J630"/>
  <c r="BE630"/>
  <c r="BI629"/>
  <c r="BH629"/>
  <c r="BG629"/>
  <c r="BF629"/>
  <c r="T629"/>
  <c r="R629"/>
  <c r="P629"/>
  <c r="BK629"/>
  <c r="J629"/>
  <c r="BE629"/>
  <c r="BI628"/>
  <c r="BH628"/>
  <c r="BG628"/>
  <c r="BF628"/>
  <c r="T628"/>
  <c r="R628"/>
  <c r="P628"/>
  <c r="BK628"/>
  <c r="J628"/>
  <c r="BE628"/>
  <c r="BI627"/>
  <c r="BH627"/>
  <c r="BG627"/>
  <c r="BF627"/>
  <c r="T627"/>
  <c r="R627"/>
  <c r="P627"/>
  <c r="BK627"/>
  <c r="J627"/>
  <c r="BE627"/>
  <c r="BI626"/>
  <c r="BH626"/>
  <c r="BG626"/>
  <c r="BF626"/>
  <c r="T626"/>
  <c r="R626"/>
  <c r="P626"/>
  <c r="BK626"/>
  <c r="J626"/>
  <c r="BE626"/>
  <c r="BI625"/>
  <c r="BH625"/>
  <c r="BG625"/>
  <c r="BF625"/>
  <c r="T625"/>
  <c r="R625"/>
  <c r="P625"/>
  <c r="BK625"/>
  <c r="J625"/>
  <c r="BE625"/>
  <c r="BI624"/>
  <c r="BH624"/>
  <c r="BG624"/>
  <c r="BF624"/>
  <c r="T624"/>
  <c r="R624"/>
  <c r="P624"/>
  <c r="BK624"/>
  <c r="J624"/>
  <c r="BE624"/>
  <c r="BI623"/>
  <c r="BH623"/>
  <c r="BG623"/>
  <c r="BF623"/>
  <c r="T623"/>
  <c r="R623"/>
  <c r="P623"/>
  <c r="BK623"/>
  <c r="J623"/>
  <c r="BE623"/>
  <c r="BI622"/>
  <c r="BH622"/>
  <c r="BG622"/>
  <c r="BF622"/>
  <c r="T622"/>
  <c r="R622"/>
  <c r="P622"/>
  <c r="BK622"/>
  <c r="J622"/>
  <c r="BE622"/>
  <c r="BI621"/>
  <c r="BH621"/>
  <c r="BG621"/>
  <c r="BF621"/>
  <c r="T621"/>
  <c r="R621"/>
  <c r="P621"/>
  <c r="BK621"/>
  <c r="J621"/>
  <c r="BE621"/>
  <c r="BI620"/>
  <c r="BH620"/>
  <c r="BG620"/>
  <c r="BF620"/>
  <c r="T620"/>
  <c r="R620"/>
  <c r="P620"/>
  <c r="BK620"/>
  <c r="J620"/>
  <c r="BE620"/>
  <c r="BI619"/>
  <c r="BH619"/>
  <c r="BG619"/>
  <c r="BF619"/>
  <c r="T619"/>
  <c r="R619"/>
  <c r="P619"/>
  <c r="BK619"/>
  <c r="J619"/>
  <c r="BE619"/>
  <c r="BI618"/>
  <c r="BH618"/>
  <c r="BG618"/>
  <c r="BF618"/>
  <c r="T618"/>
  <c r="R618"/>
  <c r="P618"/>
  <c r="BK618"/>
  <c r="J618"/>
  <c r="BE618"/>
  <c r="BI617"/>
  <c r="BH617"/>
  <c r="BG617"/>
  <c r="BF617"/>
  <c r="T617"/>
  <c r="R617"/>
  <c r="P617"/>
  <c r="BK617"/>
  <c r="J617"/>
  <c r="BE617"/>
  <c r="BI616"/>
  <c r="BH616"/>
  <c r="BG616"/>
  <c r="BF616"/>
  <c r="T616"/>
  <c r="R616"/>
  <c r="P616"/>
  <c r="BK616"/>
  <c r="J616"/>
  <c r="BE616"/>
  <c r="BI615"/>
  <c r="BH615"/>
  <c r="BG615"/>
  <c r="BF615"/>
  <c r="T615"/>
  <c r="R615"/>
  <c r="P615"/>
  <c r="BK615"/>
  <c r="J615"/>
  <c r="BE615"/>
  <c r="BI614"/>
  <c r="BH614"/>
  <c r="BG614"/>
  <c r="BF614"/>
  <c r="T614"/>
  <c r="R614"/>
  <c r="P614"/>
  <c r="BK614"/>
  <c r="J614"/>
  <c r="BE614"/>
  <c r="BI613"/>
  <c r="BH613"/>
  <c r="BG613"/>
  <c r="BF613"/>
  <c r="T613"/>
  <c r="R613"/>
  <c r="P613"/>
  <c r="BK613"/>
  <c r="J613"/>
  <c r="BE613"/>
  <c r="BI612"/>
  <c r="BH612"/>
  <c r="BG612"/>
  <c r="BF612"/>
  <c r="T612"/>
  <c r="R612"/>
  <c r="P612"/>
  <c r="BK612"/>
  <c r="J612"/>
  <c r="BE612"/>
  <c r="BI611"/>
  <c r="BH611"/>
  <c r="BG611"/>
  <c r="BF611"/>
  <c r="T611"/>
  <c r="R611"/>
  <c r="P611"/>
  <c r="BK611"/>
  <c r="J611"/>
  <c r="BE611"/>
  <c r="BI610"/>
  <c r="BH610"/>
  <c r="BG610"/>
  <c r="BF610"/>
  <c r="T610"/>
  <c r="R610"/>
  <c r="P610"/>
  <c r="BK610"/>
  <c r="J610"/>
  <c r="BE610"/>
  <c r="BI609"/>
  <c r="BH609"/>
  <c r="BG609"/>
  <c r="BF609"/>
  <c r="T609"/>
  <c r="R609"/>
  <c r="P609"/>
  <c r="BK609"/>
  <c r="J609"/>
  <c r="BE609"/>
  <c r="BI608"/>
  <c r="BH608"/>
  <c r="BG608"/>
  <c r="BF608"/>
  <c r="T608"/>
  <c r="T607"/>
  <c r="R608"/>
  <c r="R607"/>
  <c r="P608"/>
  <c r="P607"/>
  <c r="BK608"/>
  <c r="BK607"/>
  <c r="J607"/>
  <c r="J608"/>
  <c r="BE608"/>
  <c r="J113"/>
  <c r="BI606"/>
  <c r="BH606"/>
  <c r="BG606"/>
  <c r="BF606"/>
  <c r="T606"/>
  <c r="R606"/>
  <c r="P606"/>
  <c r="BK606"/>
  <c r="J606"/>
  <c r="BE606"/>
  <c r="BI605"/>
  <c r="BH605"/>
  <c r="BG605"/>
  <c r="BF605"/>
  <c r="T605"/>
  <c r="R605"/>
  <c r="P605"/>
  <c r="BK605"/>
  <c r="J605"/>
  <c r="BE605"/>
  <c r="BI604"/>
  <c r="BH604"/>
  <c r="BG604"/>
  <c r="BF604"/>
  <c r="T604"/>
  <c r="R604"/>
  <c r="P604"/>
  <c r="BK604"/>
  <c r="J604"/>
  <c r="BE604"/>
  <c r="BI603"/>
  <c r="BH603"/>
  <c r="BG603"/>
  <c r="BF603"/>
  <c r="T603"/>
  <c r="R603"/>
  <c r="P603"/>
  <c r="BK603"/>
  <c r="J603"/>
  <c r="BE603"/>
  <c r="BI602"/>
  <c r="BH602"/>
  <c r="BG602"/>
  <c r="BF602"/>
  <c r="T602"/>
  <c r="R602"/>
  <c r="P602"/>
  <c r="BK602"/>
  <c r="J602"/>
  <c r="BE602"/>
  <c r="BI601"/>
  <c r="BH601"/>
  <c r="BG601"/>
  <c r="BF601"/>
  <c r="T601"/>
  <c r="R601"/>
  <c r="P601"/>
  <c r="BK601"/>
  <c r="J601"/>
  <c r="BE601"/>
  <c r="BI600"/>
  <c r="BH600"/>
  <c r="BG600"/>
  <c r="BF600"/>
  <c r="T600"/>
  <c r="R600"/>
  <c r="P600"/>
  <c r="BK600"/>
  <c r="J600"/>
  <c r="BE600"/>
  <c r="BI599"/>
  <c r="BH599"/>
  <c r="BG599"/>
  <c r="BF599"/>
  <c r="T599"/>
  <c r="R599"/>
  <c r="P599"/>
  <c r="BK599"/>
  <c r="J599"/>
  <c r="BE599"/>
  <c r="BI598"/>
  <c r="BH598"/>
  <c r="BG598"/>
  <c r="BF598"/>
  <c r="T598"/>
  <c r="R598"/>
  <c r="P598"/>
  <c r="BK598"/>
  <c r="J598"/>
  <c r="BE598"/>
  <c r="BI597"/>
  <c r="BH597"/>
  <c r="BG597"/>
  <c r="BF597"/>
  <c r="T597"/>
  <c r="R597"/>
  <c r="P597"/>
  <c r="BK597"/>
  <c r="J597"/>
  <c r="BE597"/>
  <c r="BI596"/>
  <c r="BH596"/>
  <c r="BG596"/>
  <c r="BF596"/>
  <c r="T596"/>
  <c r="R596"/>
  <c r="P596"/>
  <c r="BK596"/>
  <c r="J596"/>
  <c r="BE596"/>
  <c r="BI595"/>
  <c r="BH595"/>
  <c r="BG595"/>
  <c r="BF595"/>
  <c r="T595"/>
  <c r="R595"/>
  <c r="P595"/>
  <c r="BK595"/>
  <c r="J595"/>
  <c r="BE595"/>
  <c r="BI594"/>
  <c r="BH594"/>
  <c r="BG594"/>
  <c r="BF594"/>
  <c r="T594"/>
  <c r="T593"/>
  <c r="R594"/>
  <c r="R593"/>
  <c r="P594"/>
  <c r="P593"/>
  <c r="BK594"/>
  <c r="BK593"/>
  <c r="J593"/>
  <c r="J594"/>
  <c r="BE594"/>
  <c r="J112"/>
  <c r="BI592"/>
  <c r="BH592"/>
  <c r="BG592"/>
  <c r="BF592"/>
  <c r="T592"/>
  <c r="R592"/>
  <c r="P592"/>
  <c r="BK592"/>
  <c r="J592"/>
  <c r="BE592"/>
  <c r="BI591"/>
  <c r="BH591"/>
  <c r="BG591"/>
  <c r="BF591"/>
  <c r="T591"/>
  <c r="R591"/>
  <c r="P591"/>
  <c r="BK591"/>
  <c r="J591"/>
  <c r="BE591"/>
  <c r="BI590"/>
  <c r="BH590"/>
  <c r="BG590"/>
  <c r="BF590"/>
  <c r="T590"/>
  <c r="R590"/>
  <c r="P590"/>
  <c r="BK590"/>
  <c r="J590"/>
  <c r="BE590"/>
  <c r="BI589"/>
  <c r="BH589"/>
  <c r="BG589"/>
  <c r="BF589"/>
  <c r="T589"/>
  <c r="R589"/>
  <c r="P589"/>
  <c r="BK589"/>
  <c r="J589"/>
  <c r="BE589"/>
  <c r="BI588"/>
  <c r="BH588"/>
  <c r="BG588"/>
  <c r="BF588"/>
  <c r="T588"/>
  <c r="R588"/>
  <c r="P588"/>
  <c r="BK588"/>
  <c r="J588"/>
  <c r="BE588"/>
  <c r="BI587"/>
  <c r="BH587"/>
  <c r="BG587"/>
  <c r="BF587"/>
  <c r="T587"/>
  <c r="R587"/>
  <c r="P587"/>
  <c r="BK587"/>
  <c r="J587"/>
  <c r="BE587"/>
  <c r="BI586"/>
  <c r="BH586"/>
  <c r="BG586"/>
  <c r="BF586"/>
  <c r="T586"/>
  <c r="R586"/>
  <c r="P586"/>
  <c r="BK586"/>
  <c r="J586"/>
  <c r="BE586"/>
  <c r="BI585"/>
  <c r="BH585"/>
  <c r="BG585"/>
  <c r="BF585"/>
  <c r="T585"/>
  <c r="R585"/>
  <c r="P585"/>
  <c r="BK585"/>
  <c r="J585"/>
  <c r="BE585"/>
  <c r="BI584"/>
  <c r="BH584"/>
  <c r="BG584"/>
  <c r="BF584"/>
  <c r="T584"/>
  <c r="T583"/>
  <c r="R584"/>
  <c r="R583"/>
  <c r="P584"/>
  <c r="P583"/>
  <c r="BK584"/>
  <c r="BK583"/>
  <c r="J583"/>
  <c r="J584"/>
  <c r="BE584"/>
  <c r="J111"/>
  <c r="BI582"/>
  <c r="BH582"/>
  <c r="BG582"/>
  <c r="BF582"/>
  <c r="T582"/>
  <c r="R582"/>
  <c r="P582"/>
  <c r="BK582"/>
  <c r="J582"/>
  <c r="BE582"/>
  <c r="BI581"/>
  <c r="BH581"/>
  <c r="BG581"/>
  <c r="BF581"/>
  <c r="T581"/>
  <c r="R581"/>
  <c r="P581"/>
  <c r="BK581"/>
  <c r="J581"/>
  <c r="BE581"/>
  <c r="BI580"/>
  <c r="BH580"/>
  <c r="BG580"/>
  <c r="BF580"/>
  <c r="T580"/>
  <c r="T579"/>
  <c r="R580"/>
  <c r="R579"/>
  <c r="P580"/>
  <c r="P579"/>
  <c r="BK580"/>
  <c r="BK579"/>
  <c r="J579"/>
  <c r="J580"/>
  <c r="BE580"/>
  <c r="J110"/>
  <c r="BI578"/>
  <c r="BH578"/>
  <c r="BG578"/>
  <c r="BF578"/>
  <c r="T578"/>
  <c r="T577"/>
  <c r="R578"/>
  <c r="R577"/>
  <c r="P578"/>
  <c r="P577"/>
  <c r="BK578"/>
  <c r="BK577"/>
  <c r="J577"/>
  <c r="J578"/>
  <c r="BE578"/>
  <c r="J109"/>
  <c r="BI576"/>
  <c r="BH576"/>
  <c r="BG576"/>
  <c r="BF576"/>
  <c r="T576"/>
  <c r="R576"/>
  <c r="P576"/>
  <c r="BK576"/>
  <c r="J576"/>
  <c r="BE576"/>
  <c r="BI575"/>
  <c r="BH575"/>
  <c r="BG575"/>
  <c r="BF575"/>
  <c r="T575"/>
  <c r="T574"/>
  <c r="R575"/>
  <c r="R574"/>
  <c r="P575"/>
  <c r="P574"/>
  <c r="BK575"/>
  <c r="BK574"/>
  <c r="J574"/>
  <c r="J575"/>
  <c r="BE575"/>
  <c r="J108"/>
  <c r="BI573"/>
  <c r="BH573"/>
  <c r="BG573"/>
  <c r="BF573"/>
  <c r="T573"/>
  <c r="T572"/>
  <c r="R573"/>
  <c r="R572"/>
  <c r="P573"/>
  <c r="P572"/>
  <c r="BK573"/>
  <c r="BK572"/>
  <c r="J572"/>
  <c r="J573"/>
  <c r="BE573"/>
  <c r="J107"/>
  <c r="BI571"/>
  <c r="BH571"/>
  <c r="BG571"/>
  <c r="BF571"/>
  <c r="T571"/>
  <c r="R571"/>
  <c r="P571"/>
  <c r="BK571"/>
  <c r="J571"/>
  <c r="BE571"/>
  <c r="BI570"/>
  <c r="BH570"/>
  <c r="BG570"/>
  <c r="BF570"/>
  <c r="T570"/>
  <c r="R570"/>
  <c r="P570"/>
  <c r="BK570"/>
  <c r="J570"/>
  <c r="BE570"/>
  <c r="BI569"/>
  <c r="BH569"/>
  <c r="BG569"/>
  <c r="BF569"/>
  <c r="T569"/>
  <c r="R569"/>
  <c r="P569"/>
  <c r="BK569"/>
  <c r="J569"/>
  <c r="BE569"/>
  <c r="BI568"/>
  <c r="BH568"/>
  <c r="BG568"/>
  <c r="BF568"/>
  <c r="T568"/>
  <c r="T567"/>
  <c r="R568"/>
  <c r="R567"/>
  <c r="P568"/>
  <c r="P567"/>
  <c r="BK568"/>
  <c r="BK567"/>
  <c r="J567"/>
  <c r="J568"/>
  <c r="BE568"/>
  <c r="J106"/>
  <c r="BI566"/>
  <c r="BH566"/>
  <c r="BG566"/>
  <c r="BF566"/>
  <c r="T566"/>
  <c r="R566"/>
  <c r="P566"/>
  <c r="BK566"/>
  <c r="J566"/>
  <c r="BE566"/>
  <c r="BI565"/>
  <c r="BH565"/>
  <c r="BG565"/>
  <c r="BF565"/>
  <c r="T565"/>
  <c r="R565"/>
  <c r="P565"/>
  <c r="BK565"/>
  <c r="J565"/>
  <c r="BE565"/>
  <c r="BI564"/>
  <c r="BH564"/>
  <c r="BG564"/>
  <c r="BF564"/>
  <c r="T564"/>
  <c r="R564"/>
  <c r="P564"/>
  <c r="BK564"/>
  <c r="J564"/>
  <c r="BE564"/>
  <c r="BI563"/>
  <c r="BH563"/>
  <c r="BG563"/>
  <c r="BF563"/>
  <c r="T563"/>
  <c r="R563"/>
  <c r="P563"/>
  <c r="BK563"/>
  <c r="J563"/>
  <c r="BE563"/>
  <c r="BI562"/>
  <c r="BH562"/>
  <c r="BG562"/>
  <c r="BF562"/>
  <c r="T562"/>
  <c r="R562"/>
  <c r="P562"/>
  <c r="BK562"/>
  <c r="J562"/>
  <c r="BE562"/>
  <c r="BI561"/>
  <c r="BH561"/>
  <c r="BG561"/>
  <c r="BF561"/>
  <c r="T561"/>
  <c r="T560"/>
  <c r="R561"/>
  <c r="R560"/>
  <c r="P561"/>
  <c r="P560"/>
  <c r="BK561"/>
  <c r="BK560"/>
  <c r="J560"/>
  <c r="J561"/>
  <c r="BE561"/>
  <c r="J105"/>
  <c r="BI559"/>
  <c r="BH559"/>
  <c r="BG559"/>
  <c r="BF559"/>
  <c r="T559"/>
  <c r="T558"/>
  <c r="R559"/>
  <c r="R558"/>
  <c r="P559"/>
  <c r="P558"/>
  <c r="BK559"/>
  <c r="BK558"/>
  <c r="J558"/>
  <c r="J559"/>
  <c r="BE559"/>
  <c r="J104"/>
  <c r="BI557"/>
  <c r="BH557"/>
  <c r="BG557"/>
  <c r="BF557"/>
  <c r="T557"/>
  <c r="R557"/>
  <c r="P557"/>
  <c r="BK557"/>
  <c r="J557"/>
  <c r="BE557"/>
  <c r="BI556"/>
  <c r="BH556"/>
  <c r="BG556"/>
  <c r="BF556"/>
  <c r="T556"/>
  <c r="R556"/>
  <c r="P556"/>
  <c r="BK556"/>
  <c r="J556"/>
  <c r="BE556"/>
  <c r="BI555"/>
  <c r="BH555"/>
  <c r="BG555"/>
  <c r="BF555"/>
  <c r="T555"/>
  <c r="R555"/>
  <c r="P555"/>
  <c r="BK555"/>
  <c r="J555"/>
  <c r="BE555"/>
  <c r="BI554"/>
  <c r="BH554"/>
  <c r="BG554"/>
  <c r="BF554"/>
  <c r="T554"/>
  <c r="R554"/>
  <c r="P554"/>
  <c r="BK554"/>
  <c r="J554"/>
  <c r="BE554"/>
  <c r="BI553"/>
  <c r="BH553"/>
  <c r="BG553"/>
  <c r="BF553"/>
  <c r="T553"/>
  <c r="R553"/>
  <c r="P553"/>
  <c r="BK553"/>
  <c r="J553"/>
  <c r="BE553"/>
  <c r="BI552"/>
  <c r="BH552"/>
  <c r="BG552"/>
  <c r="BF552"/>
  <c r="T552"/>
  <c r="R552"/>
  <c r="P552"/>
  <c r="BK552"/>
  <c r="J552"/>
  <c r="BE552"/>
  <c r="BI551"/>
  <c r="BH551"/>
  <c r="BG551"/>
  <c r="BF551"/>
  <c r="T551"/>
  <c r="R551"/>
  <c r="P551"/>
  <c r="BK551"/>
  <c r="J551"/>
  <c r="BE551"/>
  <c r="BI550"/>
  <c r="BH550"/>
  <c r="BG550"/>
  <c r="BF550"/>
  <c r="T550"/>
  <c r="R550"/>
  <c r="P550"/>
  <c r="BK550"/>
  <c r="J550"/>
  <c r="BE550"/>
  <c r="BI549"/>
  <c r="BH549"/>
  <c r="BG549"/>
  <c r="BF549"/>
  <c r="T549"/>
  <c r="T548"/>
  <c r="R549"/>
  <c r="R548"/>
  <c r="P549"/>
  <c r="P548"/>
  <c r="BK549"/>
  <c r="BK548"/>
  <c r="J548"/>
  <c r="J549"/>
  <c r="BE549"/>
  <c r="J103"/>
  <c r="BI547"/>
  <c r="BH547"/>
  <c r="BG547"/>
  <c r="BF547"/>
  <c r="T547"/>
  <c r="T546"/>
  <c r="R547"/>
  <c r="R546"/>
  <c r="P547"/>
  <c r="P546"/>
  <c r="BK547"/>
  <c r="BK546"/>
  <c r="J546"/>
  <c r="J547"/>
  <c r="BE547"/>
  <c r="J102"/>
  <c r="BI545"/>
  <c r="BH545"/>
  <c r="BG545"/>
  <c r="BF545"/>
  <c r="T545"/>
  <c r="R545"/>
  <c r="P545"/>
  <c r="BK545"/>
  <c r="J545"/>
  <c r="BE545"/>
  <c r="BI544"/>
  <c r="BH544"/>
  <c r="BG544"/>
  <c r="BF544"/>
  <c r="T544"/>
  <c r="R544"/>
  <c r="P544"/>
  <c r="BK544"/>
  <c r="J544"/>
  <c r="BE544"/>
  <c r="BI543"/>
  <c r="BH543"/>
  <c r="BG543"/>
  <c r="BF543"/>
  <c r="T543"/>
  <c r="R543"/>
  <c r="P543"/>
  <c r="BK543"/>
  <c r="J543"/>
  <c r="BE543"/>
  <c r="BI542"/>
  <c r="BH542"/>
  <c r="BG542"/>
  <c r="BF542"/>
  <c r="T542"/>
  <c r="R542"/>
  <c r="P542"/>
  <c r="BK542"/>
  <c r="J542"/>
  <c r="BE542"/>
  <c r="BI541"/>
  <c r="BH541"/>
  <c r="BG541"/>
  <c r="BF541"/>
  <c r="T541"/>
  <c r="R541"/>
  <c r="P541"/>
  <c r="BK541"/>
  <c r="J541"/>
  <c r="BE541"/>
  <c r="BI540"/>
  <c r="BH540"/>
  <c r="BG540"/>
  <c r="BF540"/>
  <c r="T540"/>
  <c r="R540"/>
  <c r="P540"/>
  <c r="BK540"/>
  <c r="J540"/>
  <c r="BE540"/>
  <c r="BI539"/>
  <c r="BH539"/>
  <c r="BG539"/>
  <c r="BF539"/>
  <c r="T539"/>
  <c r="T538"/>
  <c r="R539"/>
  <c r="R538"/>
  <c r="P539"/>
  <c r="P538"/>
  <c r="BK539"/>
  <c r="BK538"/>
  <c r="J538"/>
  <c r="J539"/>
  <c r="BE539"/>
  <c r="J101"/>
  <c r="BI537"/>
  <c r="BH537"/>
  <c r="BG537"/>
  <c r="BF537"/>
  <c r="T537"/>
  <c r="R537"/>
  <c r="P537"/>
  <c r="BK537"/>
  <c r="J537"/>
  <c r="BE537"/>
  <c r="BI536"/>
  <c r="BH536"/>
  <c r="BG536"/>
  <c r="BF536"/>
  <c r="T536"/>
  <c r="R536"/>
  <c r="P536"/>
  <c r="BK536"/>
  <c r="J536"/>
  <c r="BE536"/>
  <c r="BI535"/>
  <c r="BH535"/>
  <c r="BG535"/>
  <c r="BF535"/>
  <c r="T535"/>
  <c r="R535"/>
  <c r="P535"/>
  <c r="BK535"/>
  <c r="J535"/>
  <c r="BE535"/>
  <c r="BI534"/>
  <c r="BH534"/>
  <c r="BG534"/>
  <c r="BF534"/>
  <c r="T534"/>
  <c r="T533"/>
  <c r="R534"/>
  <c r="R533"/>
  <c r="P534"/>
  <c r="P533"/>
  <c r="BK534"/>
  <c r="BK533"/>
  <c r="J533"/>
  <c r="J534"/>
  <c r="BE534"/>
  <c r="J100"/>
  <c r="BI532"/>
  <c r="BH532"/>
  <c r="BG532"/>
  <c r="BF532"/>
  <c r="T532"/>
  <c r="R532"/>
  <c r="P532"/>
  <c r="BK532"/>
  <c r="J532"/>
  <c r="BE532"/>
  <c r="BI531"/>
  <c r="BH531"/>
  <c r="BG531"/>
  <c r="BF531"/>
  <c r="T531"/>
  <c r="R531"/>
  <c r="P531"/>
  <c r="BK531"/>
  <c r="J531"/>
  <c r="BE531"/>
  <c r="BI530"/>
  <c r="BH530"/>
  <c r="BG530"/>
  <c r="BF530"/>
  <c r="T530"/>
  <c r="R530"/>
  <c r="P530"/>
  <c r="BK530"/>
  <c r="J530"/>
  <c r="BE530"/>
  <c r="BI529"/>
  <c r="BH529"/>
  <c r="BG529"/>
  <c r="BF529"/>
  <c r="T529"/>
  <c r="T528"/>
  <c r="R529"/>
  <c r="R528"/>
  <c r="P529"/>
  <c r="P528"/>
  <c r="BK529"/>
  <c r="BK528"/>
  <c r="J528"/>
  <c r="J529"/>
  <c r="BE529"/>
  <c r="J99"/>
  <c r="BI527"/>
  <c r="BH527"/>
  <c r="BG527"/>
  <c r="BF527"/>
  <c r="T527"/>
  <c r="R527"/>
  <c r="P527"/>
  <c r="BK527"/>
  <c r="J527"/>
  <c r="BE527"/>
  <c r="BI526"/>
  <c r="BH526"/>
  <c r="BG526"/>
  <c r="BF526"/>
  <c r="T526"/>
  <c r="R526"/>
  <c r="P526"/>
  <c r="BK526"/>
  <c r="J526"/>
  <c r="BE526"/>
  <c r="BI525"/>
  <c r="BH525"/>
  <c r="BG525"/>
  <c r="BF525"/>
  <c r="T525"/>
  <c r="R525"/>
  <c r="P525"/>
  <c r="BK525"/>
  <c r="J525"/>
  <c r="BE525"/>
  <c r="BI524"/>
  <c r="BH524"/>
  <c r="BG524"/>
  <c r="BF524"/>
  <c r="T524"/>
  <c r="R524"/>
  <c r="P524"/>
  <c r="BK524"/>
  <c r="J524"/>
  <c r="BE524"/>
  <c r="BI523"/>
  <c r="BH523"/>
  <c r="BG523"/>
  <c r="BF523"/>
  <c r="T523"/>
  <c r="T522"/>
  <c r="R523"/>
  <c r="R522"/>
  <c r="P523"/>
  <c r="P522"/>
  <c r="BK523"/>
  <c r="BK522"/>
  <c r="J522"/>
  <c r="J523"/>
  <c r="BE523"/>
  <c r="J98"/>
  <c r="BI521"/>
  <c r="BH521"/>
  <c r="BG521"/>
  <c r="BF521"/>
  <c r="T521"/>
  <c r="R521"/>
  <c r="P521"/>
  <c r="BK521"/>
  <c r="J521"/>
  <c r="BE521"/>
  <c r="BI520"/>
  <c r="BH520"/>
  <c r="BG520"/>
  <c r="BF520"/>
  <c r="T520"/>
  <c r="R520"/>
  <c r="P520"/>
  <c r="BK520"/>
  <c r="J520"/>
  <c r="BE520"/>
  <c r="BI519"/>
  <c r="BH519"/>
  <c r="BG519"/>
  <c r="BF519"/>
  <c r="T519"/>
  <c r="R519"/>
  <c r="P519"/>
  <c r="BK519"/>
  <c r="J519"/>
  <c r="BE519"/>
  <c r="BI518"/>
  <c r="BH518"/>
  <c r="BG518"/>
  <c r="BF518"/>
  <c r="T518"/>
  <c r="R518"/>
  <c r="P518"/>
  <c r="BK518"/>
  <c r="J518"/>
  <c r="BE518"/>
  <c r="BI517"/>
  <c r="BH517"/>
  <c r="BG517"/>
  <c r="BF517"/>
  <c r="T517"/>
  <c r="R517"/>
  <c r="P517"/>
  <c r="BK517"/>
  <c r="J517"/>
  <c r="BE517"/>
  <c r="BI516"/>
  <c r="BH516"/>
  <c r="BG516"/>
  <c r="BF516"/>
  <c r="T516"/>
  <c r="R516"/>
  <c r="P516"/>
  <c r="BK516"/>
  <c r="J516"/>
  <c r="BE516"/>
  <c r="BI515"/>
  <c r="BH515"/>
  <c r="BG515"/>
  <c r="BF515"/>
  <c r="T515"/>
  <c r="R515"/>
  <c r="P515"/>
  <c r="BK515"/>
  <c r="J515"/>
  <c r="BE515"/>
  <c r="BI514"/>
  <c r="BH514"/>
  <c r="BG514"/>
  <c r="BF514"/>
  <c r="T514"/>
  <c r="R514"/>
  <c r="P514"/>
  <c r="BK514"/>
  <c r="J514"/>
  <c r="BE514"/>
  <c r="BI513"/>
  <c r="BH513"/>
  <c r="BG513"/>
  <c r="BF513"/>
  <c r="T513"/>
  <c r="R513"/>
  <c r="P513"/>
  <c r="BK513"/>
  <c r="J513"/>
  <c r="BE513"/>
  <c r="BI512"/>
  <c r="BH512"/>
  <c r="BG512"/>
  <c r="BF512"/>
  <c r="T512"/>
  <c r="R512"/>
  <c r="P512"/>
  <c r="BK512"/>
  <c r="J512"/>
  <c r="BE512"/>
  <c r="BI511"/>
  <c r="BH511"/>
  <c r="BG511"/>
  <c r="BF511"/>
  <c r="T511"/>
  <c r="R511"/>
  <c r="P511"/>
  <c r="BK511"/>
  <c r="J511"/>
  <c r="BE511"/>
  <c r="BI510"/>
  <c r="BH510"/>
  <c r="BG510"/>
  <c r="BF510"/>
  <c r="T510"/>
  <c r="T509"/>
  <c r="R510"/>
  <c r="R509"/>
  <c r="P510"/>
  <c r="P509"/>
  <c r="BK510"/>
  <c r="BK509"/>
  <c r="J509"/>
  <c r="J510"/>
  <c r="BE510"/>
  <c r="J97"/>
  <c r="BI508"/>
  <c r="BH508"/>
  <c r="BG508"/>
  <c r="BF508"/>
  <c r="T508"/>
  <c r="R508"/>
  <c r="P508"/>
  <c r="BK508"/>
  <c r="J508"/>
  <c r="BE508"/>
  <c r="BI507"/>
  <c r="BH507"/>
  <c r="BG507"/>
  <c r="BF507"/>
  <c r="T507"/>
  <c r="R507"/>
  <c r="P507"/>
  <c r="BK507"/>
  <c r="J507"/>
  <c r="BE507"/>
  <c r="BI506"/>
  <c r="BH506"/>
  <c r="BG506"/>
  <c r="BF506"/>
  <c r="T506"/>
  <c r="R506"/>
  <c r="P506"/>
  <c r="BK506"/>
  <c r="J506"/>
  <c r="BE506"/>
  <c r="BI505"/>
  <c r="BH505"/>
  <c r="BG505"/>
  <c r="BF505"/>
  <c r="T505"/>
  <c r="R505"/>
  <c r="P505"/>
  <c r="BK505"/>
  <c r="J505"/>
  <c r="BE505"/>
  <c r="BI504"/>
  <c r="BH504"/>
  <c r="BG504"/>
  <c r="BF504"/>
  <c r="T504"/>
  <c r="R504"/>
  <c r="P504"/>
  <c r="BK504"/>
  <c r="J504"/>
  <c r="BE504"/>
  <c r="BI503"/>
  <c r="BH503"/>
  <c r="BG503"/>
  <c r="BF503"/>
  <c r="T503"/>
  <c r="R503"/>
  <c r="P503"/>
  <c r="BK503"/>
  <c r="J503"/>
  <c r="BE503"/>
  <c r="BI502"/>
  <c r="BH502"/>
  <c r="BG502"/>
  <c r="BF502"/>
  <c r="T502"/>
  <c r="R502"/>
  <c r="P502"/>
  <c r="BK502"/>
  <c r="J502"/>
  <c r="BE502"/>
  <c r="BI501"/>
  <c r="BH501"/>
  <c r="BG501"/>
  <c r="BF501"/>
  <c r="T501"/>
  <c r="R501"/>
  <c r="P501"/>
  <c r="BK501"/>
  <c r="J501"/>
  <c r="BE501"/>
  <c r="BI500"/>
  <c r="BH500"/>
  <c r="BG500"/>
  <c r="BF500"/>
  <c r="T500"/>
  <c r="R500"/>
  <c r="P500"/>
  <c r="BK500"/>
  <c r="J500"/>
  <c r="BE500"/>
  <c r="BI499"/>
  <c r="BH499"/>
  <c r="BG499"/>
  <c r="BF499"/>
  <c r="T499"/>
  <c r="R499"/>
  <c r="P499"/>
  <c r="BK499"/>
  <c r="J499"/>
  <c r="BE499"/>
  <c r="BI498"/>
  <c r="BH498"/>
  <c r="BG498"/>
  <c r="BF498"/>
  <c r="T498"/>
  <c r="T497"/>
  <c r="R498"/>
  <c r="R497"/>
  <c r="P498"/>
  <c r="P497"/>
  <c r="BK498"/>
  <c r="BK497"/>
  <c r="J497"/>
  <c r="J498"/>
  <c r="BE498"/>
  <c r="J96"/>
  <c r="BI496"/>
  <c r="BH496"/>
  <c r="BG496"/>
  <c r="BF496"/>
  <c r="T496"/>
  <c r="R496"/>
  <c r="P496"/>
  <c r="BK496"/>
  <c r="J496"/>
  <c r="BE496"/>
  <c r="BI495"/>
  <c r="BH495"/>
  <c r="BG495"/>
  <c r="BF495"/>
  <c r="T495"/>
  <c r="R495"/>
  <c r="P495"/>
  <c r="BK495"/>
  <c r="J495"/>
  <c r="BE495"/>
  <c r="BI494"/>
  <c r="BH494"/>
  <c r="BG494"/>
  <c r="BF494"/>
  <c r="T494"/>
  <c r="R494"/>
  <c r="P494"/>
  <c r="BK494"/>
  <c r="J494"/>
  <c r="BE494"/>
  <c r="BI493"/>
  <c r="BH493"/>
  <c r="BG493"/>
  <c r="BF493"/>
  <c r="T493"/>
  <c r="R493"/>
  <c r="P493"/>
  <c r="BK493"/>
  <c r="J493"/>
  <c r="BE493"/>
  <c r="BI492"/>
  <c r="BH492"/>
  <c r="BG492"/>
  <c r="BF492"/>
  <c r="T492"/>
  <c r="R492"/>
  <c r="P492"/>
  <c r="BK492"/>
  <c r="J492"/>
  <c r="BE492"/>
  <c r="BI491"/>
  <c r="BH491"/>
  <c r="BG491"/>
  <c r="BF491"/>
  <c r="T491"/>
  <c r="R491"/>
  <c r="P491"/>
  <c r="BK491"/>
  <c r="J491"/>
  <c r="BE491"/>
  <c r="BI490"/>
  <c r="BH490"/>
  <c r="BG490"/>
  <c r="BF490"/>
  <c r="T490"/>
  <c r="R490"/>
  <c r="P490"/>
  <c r="BK490"/>
  <c r="J490"/>
  <c r="BE490"/>
  <c r="BI489"/>
  <c r="BH489"/>
  <c r="BG489"/>
  <c r="BF489"/>
  <c r="T489"/>
  <c r="R489"/>
  <c r="P489"/>
  <c r="BK489"/>
  <c r="J489"/>
  <c r="BE489"/>
  <c r="BI488"/>
  <c r="BH488"/>
  <c r="BG488"/>
  <c r="BF488"/>
  <c r="T488"/>
  <c r="R488"/>
  <c r="P488"/>
  <c r="BK488"/>
  <c r="J488"/>
  <c r="BE488"/>
  <c r="BI487"/>
  <c r="BH487"/>
  <c r="BG487"/>
  <c r="BF487"/>
  <c r="T487"/>
  <c r="R487"/>
  <c r="P487"/>
  <c r="BK487"/>
  <c r="J487"/>
  <c r="BE487"/>
  <c r="BI486"/>
  <c r="BH486"/>
  <c r="BG486"/>
  <c r="BF486"/>
  <c r="T486"/>
  <c r="R486"/>
  <c r="P486"/>
  <c r="BK486"/>
  <c r="J486"/>
  <c r="BE486"/>
  <c r="BI485"/>
  <c r="BH485"/>
  <c r="BG485"/>
  <c r="BF485"/>
  <c r="T485"/>
  <c r="R485"/>
  <c r="P485"/>
  <c r="BK485"/>
  <c r="J485"/>
  <c r="BE485"/>
  <c r="BI484"/>
  <c r="BH484"/>
  <c r="BG484"/>
  <c r="BF484"/>
  <c r="T484"/>
  <c r="R484"/>
  <c r="P484"/>
  <c r="BK484"/>
  <c r="J484"/>
  <c r="BE484"/>
  <c r="BI483"/>
  <c r="BH483"/>
  <c r="BG483"/>
  <c r="BF483"/>
  <c r="T483"/>
  <c r="R483"/>
  <c r="P483"/>
  <c r="BK483"/>
  <c r="J483"/>
  <c r="BE483"/>
  <c r="BI482"/>
  <c r="BH482"/>
  <c r="BG482"/>
  <c r="BF482"/>
  <c r="T482"/>
  <c r="R482"/>
  <c r="P482"/>
  <c r="BK482"/>
  <c r="J482"/>
  <c r="BE482"/>
  <c r="BI481"/>
  <c r="BH481"/>
  <c r="BG481"/>
  <c r="BF481"/>
  <c r="T481"/>
  <c r="R481"/>
  <c r="P481"/>
  <c r="BK481"/>
  <c r="J481"/>
  <c r="BE481"/>
  <c r="BI480"/>
  <c r="BH480"/>
  <c r="BG480"/>
  <c r="BF480"/>
  <c r="T480"/>
  <c r="R480"/>
  <c r="P480"/>
  <c r="BK480"/>
  <c r="J480"/>
  <c r="BE480"/>
  <c r="BI479"/>
  <c r="BH479"/>
  <c r="BG479"/>
  <c r="BF479"/>
  <c r="T479"/>
  <c r="R479"/>
  <c r="P479"/>
  <c r="BK479"/>
  <c r="J479"/>
  <c r="BE479"/>
  <c r="BI478"/>
  <c r="BH478"/>
  <c r="BG478"/>
  <c r="BF478"/>
  <c r="T478"/>
  <c r="R478"/>
  <c r="P478"/>
  <c r="BK478"/>
  <c r="J478"/>
  <c r="BE478"/>
  <c r="BI477"/>
  <c r="BH477"/>
  <c r="BG477"/>
  <c r="BF477"/>
  <c r="T477"/>
  <c r="T476"/>
  <c r="R477"/>
  <c r="R476"/>
  <c r="P477"/>
  <c r="P476"/>
  <c r="BK477"/>
  <c r="BK476"/>
  <c r="J476"/>
  <c r="J477"/>
  <c r="BE477"/>
  <c r="J95"/>
  <c r="BI475"/>
  <c r="BH475"/>
  <c r="BG475"/>
  <c r="BF475"/>
  <c r="T475"/>
  <c r="R475"/>
  <c r="P475"/>
  <c r="BK475"/>
  <c r="J475"/>
  <c r="BE475"/>
  <c r="BI474"/>
  <c r="BH474"/>
  <c r="BG474"/>
  <c r="BF474"/>
  <c r="T474"/>
  <c r="T473"/>
  <c r="R474"/>
  <c r="R473"/>
  <c r="P474"/>
  <c r="P473"/>
  <c r="BK474"/>
  <c r="BK473"/>
  <c r="J473"/>
  <c r="J474"/>
  <c r="BE474"/>
  <c r="J94"/>
  <c r="BI472"/>
  <c r="BH472"/>
  <c r="BG472"/>
  <c r="BF472"/>
  <c r="T472"/>
  <c r="R472"/>
  <c r="P472"/>
  <c r="BK472"/>
  <c r="J472"/>
  <c r="BE472"/>
  <c r="BI471"/>
  <c r="BH471"/>
  <c r="BG471"/>
  <c r="BF471"/>
  <c r="T471"/>
  <c r="R471"/>
  <c r="P471"/>
  <c r="BK471"/>
  <c r="J471"/>
  <c r="BE471"/>
  <c r="BI470"/>
  <c r="BH470"/>
  <c r="BG470"/>
  <c r="BF470"/>
  <c r="T470"/>
  <c r="R470"/>
  <c r="P470"/>
  <c r="BK470"/>
  <c r="J470"/>
  <c r="BE470"/>
  <c r="BI469"/>
  <c r="BH469"/>
  <c r="BG469"/>
  <c r="BF469"/>
  <c r="T469"/>
  <c r="R469"/>
  <c r="P469"/>
  <c r="BK469"/>
  <c r="J469"/>
  <c r="BE469"/>
  <c r="BI468"/>
  <c r="BH468"/>
  <c r="BG468"/>
  <c r="BF468"/>
  <c r="T468"/>
  <c r="R468"/>
  <c r="P468"/>
  <c r="BK468"/>
  <c r="J468"/>
  <c r="BE468"/>
  <c r="BI467"/>
  <c r="BH467"/>
  <c r="BG467"/>
  <c r="BF467"/>
  <c r="T467"/>
  <c r="R467"/>
  <c r="P467"/>
  <c r="BK467"/>
  <c r="J467"/>
  <c r="BE467"/>
  <c r="BI466"/>
  <c r="BH466"/>
  <c r="BG466"/>
  <c r="BF466"/>
  <c r="T466"/>
  <c r="R466"/>
  <c r="P466"/>
  <c r="BK466"/>
  <c r="J466"/>
  <c r="BE466"/>
  <c r="BI465"/>
  <c r="BH465"/>
  <c r="BG465"/>
  <c r="BF465"/>
  <c r="T465"/>
  <c r="R465"/>
  <c r="P465"/>
  <c r="BK465"/>
  <c r="J465"/>
  <c r="BE465"/>
  <c r="BI464"/>
  <c r="BH464"/>
  <c r="BG464"/>
  <c r="BF464"/>
  <c r="T464"/>
  <c r="R464"/>
  <c r="P464"/>
  <c r="BK464"/>
  <c r="J464"/>
  <c r="BE464"/>
  <c r="BI463"/>
  <c r="BH463"/>
  <c r="BG463"/>
  <c r="BF463"/>
  <c r="T463"/>
  <c r="R463"/>
  <c r="P463"/>
  <c r="BK463"/>
  <c r="J463"/>
  <c r="BE463"/>
  <c r="BI462"/>
  <c r="BH462"/>
  <c r="BG462"/>
  <c r="BF462"/>
  <c r="T462"/>
  <c r="R462"/>
  <c r="P462"/>
  <c r="BK462"/>
  <c r="J462"/>
  <c r="BE462"/>
  <c r="BI461"/>
  <c r="BH461"/>
  <c r="BG461"/>
  <c r="BF461"/>
  <c r="T461"/>
  <c r="R461"/>
  <c r="P461"/>
  <c r="BK461"/>
  <c r="J461"/>
  <c r="BE461"/>
  <c r="BI460"/>
  <c r="BH460"/>
  <c r="BG460"/>
  <c r="BF460"/>
  <c r="T460"/>
  <c r="R460"/>
  <c r="P460"/>
  <c r="BK460"/>
  <c r="J460"/>
  <c r="BE460"/>
  <c r="BI459"/>
  <c r="BH459"/>
  <c r="BG459"/>
  <c r="BF459"/>
  <c r="T459"/>
  <c r="R459"/>
  <c r="P459"/>
  <c r="BK459"/>
  <c r="J459"/>
  <c r="BE459"/>
  <c r="BI458"/>
  <c r="BH458"/>
  <c r="BG458"/>
  <c r="BF458"/>
  <c r="T458"/>
  <c r="R458"/>
  <c r="P458"/>
  <c r="BK458"/>
  <c r="J458"/>
  <c r="BE458"/>
  <c r="BI457"/>
  <c r="BH457"/>
  <c r="BG457"/>
  <c r="BF457"/>
  <c r="T457"/>
  <c r="R457"/>
  <c r="P457"/>
  <c r="BK457"/>
  <c r="J457"/>
  <c r="BE457"/>
  <c r="BI456"/>
  <c r="BH456"/>
  <c r="BG456"/>
  <c r="BF456"/>
  <c r="T456"/>
  <c r="R456"/>
  <c r="P456"/>
  <c r="BK456"/>
  <c r="J456"/>
  <c r="BE456"/>
  <c r="BI455"/>
  <c r="BH455"/>
  <c r="BG455"/>
  <c r="BF455"/>
  <c r="T455"/>
  <c r="R455"/>
  <c r="P455"/>
  <c r="BK455"/>
  <c r="J455"/>
  <c r="BE455"/>
  <c r="BI454"/>
  <c r="BH454"/>
  <c r="BG454"/>
  <c r="BF454"/>
  <c r="T454"/>
  <c r="R454"/>
  <c r="P454"/>
  <c r="BK454"/>
  <c r="J454"/>
  <c r="BE454"/>
  <c r="BI453"/>
  <c r="BH453"/>
  <c r="BG453"/>
  <c r="BF453"/>
  <c r="T453"/>
  <c r="R453"/>
  <c r="P453"/>
  <c r="BK453"/>
  <c r="J453"/>
  <c r="BE453"/>
  <c r="BI452"/>
  <c r="BH452"/>
  <c r="BG452"/>
  <c r="BF452"/>
  <c r="T452"/>
  <c r="R452"/>
  <c r="P452"/>
  <c r="BK452"/>
  <c r="J452"/>
  <c r="BE452"/>
  <c r="BI451"/>
  <c r="BH451"/>
  <c r="BG451"/>
  <c r="BF451"/>
  <c r="T451"/>
  <c r="R451"/>
  <c r="P451"/>
  <c r="BK451"/>
  <c r="J451"/>
  <c r="BE451"/>
  <c r="BI450"/>
  <c r="BH450"/>
  <c r="BG450"/>
  <c r="BF450"/>
  <c r="T450"/>
  <c r="T449"/>
  <c r="R450"/>
  <c r="R449"/>
  <c r="P450"/>
  <c r="P449"/>
  <c r="BK450"/>
  <c r="BK449"/>
  <c r="J449"/>
  <c r="J450"/>
  <c r="BE450"/>
  <c r="J93"/>
  <c r="BI448"/>
  <c r="BH448"/>
  <c r="BG448"/>
  <c r="BF448"/>
  <c r="T448"/>
  <c r="T447"/>
  <c r="R448"/>
  <c r="R447"/>
  <c r="P448"/>
  <c r="P447"/>
  <c r="BK448"/>
  <c r="BK447"/>
  <c r="J447"/>
  <c r="J448"/>
  <c r="BE448"/>
  <c r="J92"/>
  <c r="BI446"/>
  <c r="BH446"/>
  <c r="BG446"/>
  <c r="BF446"/>
  <c r="T446"/>
  <c r="R446"/>
  <c r="P446"/>
  <c r="BK446"/>
  <c r="J446"/>
  <c r="BE446"/>
  <c r="BI445"/>
  <c r="BH445"/>
  <c r="BG445"/>
  <c r="BF445"/>
  <c r="T445"/>
  <c r="R445"/>
  <c r="P445"/>
  <c r="BK445"/>
  <c r="J445"/>
  <c r="BE445"/>
  <c r="BI444"/>
  <c r="BH444"/>
  <c r="BG444"/>
  <c r="BF444"/>
  <c r="T444"/>
  <c r="R444"/>
  <c r="P444"/>
  <c r="BK444"/>
  <c r="J444"/>
  <c r="BE444"/>
  <c r="BI443"/>
  <c r="BH443"/>
  <c r="BG443"/>
  <c r="BF443"/>
  <c r="T443"/>
  <c r="R443"/>
  <c r="P443"/>
  <c r="BK443"/>
  <c r="J443"/>
  <c r="BE443"/>
  <c r="BI442"/>
  <c r="BH442"/>
  <c r="BG442"/>
  <c r="BF442"/>
  <c r="T442"/>
  <c r="R442"/>
  <c r="P442"/>
  <c r="BK442"/>
  <c r="J442"/>
  <c r="BE442"/>
  <c r="BI441"/>
  <c r="BH441"/>
  <c r="BG441"/>
  <c r="BF441"/>
  <c r="T441"/>
  <c r="R441"/>
  <c r="P441"/>
  <c r="BK441"/>
  <c r="J441"/>
  <c r="BE441"/>
  <c r="BI440"/>
  <c r="BH440"/>
  <c r="BG440"/>
  <c r="BF440"/>
  <c r="T440"/>
  <c r="R440"/>
  <c r="P440"/>
  <c r="BK440"/>
  <c r="J440"/>
  <c r="BE440"/>
  <c r="BI439"/>
  <c r="BH439"/>
  <c r="BG439"/>
  <c r="BF439"/>
  <c r="T439"/>
  <c r="T438"/>
  <c r="R439"/>
  <c r="R438"/>
  <c r="P439"/>
  <c r="P438"/>
  <c r="BK439"/>
  <c r="BK438"/>
  <c r="J438"/>
  <c r="J439"/>
  <c r="BE439"/>
  <c r="J91"/>
  <c r="BI437"/>
  <c r="BH437"/>
  <c r="BG437"/>
  <c r="BF437"/>
  <c r="T437"/>
  <c r="T436"/>
  <c r="R437"/>
  <c r="R436"/>
  <c r="P437"/>
  <c r="P436"/>
  <c r="BK437"/>
  <c r="BK436"/>
  <c r="J436"/>
  <c r="J437"/>
  <c r="BE437"/>
  <c r="J90"/>
  <c r="BI435"/>
  <c r="BH435"/>
  <c r="BG435"/>
  <c r="BF435"/>
  <c r="T435"/>
  <c r="R435"/>
  <c r="P435"/>
  <c r="BK435"/>
  <c r="J435"/>
  <c r="BE435"/>
  <c r="BI434"/>
  <c r="BH434"/>
  <c r="BG434"/>
  <c r="BF434"/>
  <c r="T434"/>
  <c r="R434"/>
  <c r="P434"/>
  <c r="BK434"/>
  <c r="J434"/>
  <c r="BE434"/>
  <c r="BI433"/>
  <c r="BH433"/>
  <c r="BG433"/>
  <c r="BF433"/>
  <c r="T433"/>
  <c r="R433"/>
  <c r="P433"/>
  <c r="BK433"/>
  <c r="J433"/>
  <c r="BE433"/>
  <c r="BI432"/>
  <c r="BH432"/>
  <c r="BG432"/>
  <c r="BF432"/>
  <c r="T432"/>
  <c r="R432"/>
  <c r="P432"/>
  <c r="BK432"/>
  <c r="J432"/>
  <c r="BE432"/>
  <c r="BI431"/>
  <c r="BH431"/>
  <c r="BG431"/>
  <c r="BF431"/>
  <c r="T431"/>
  <c r="R431"/>
  <c r="P431"/>
  <c r="BK431"/>
  <c r="J431"/>
  <c r="BE431"/>
  <c r="BI430"/>
  <c r="BH430"/>
  <c r="BG430"/>
  <c r="BF430"/>
  <c r="T430"/>
  <c r="R430"/>
  <c r="P430"/>
  <c r="BK430"/>
  <c r="J430"/>
  <c r="BE430"/>
  <c r="BI429"/>
  <c r="BH429"/>
  <c r="BG429"/>
  <c r="BF429"/>
  <c r="T429"/>
  <c r="R429"/>
  <c r="P429"/>
  <c r="BK429"/>
  <c r="J429"/>
  <c r="BE429"/>
  <c r="BI428"/>
  <c r="BH428"/>
  <c r="BG428"/>
  <c r="BF428"/>
  <c r="T428"/>
  <c r="R428"/>
  <c r="P428"/>
  <c r="BK428"/>
  <c r="J428"/>
  <c r="BE428"/>
  <c r="BI427"/>
  <c r="BH427"/>
  <c r="BG427"/>
  <c r="BF427"/>
  <c r="T427"/>
  <c r="R427"/>
  <c r="P427"/>
  <c r="BK427"/>
  <c r="J427"/>
  <c r="BE427"/>
  <c r="BI426"/>
  <c r="BH426"/>
  <c r="BG426"/>
  <c r="BF426"/>
  <c r="T426"/>
  <c r="R426"/>
  <c r="P426"/>
  <c r="BK426"/>
  <c r="J426"/>
  <c r="BE426"/>
  <c r="BI425"/>
  <c r="BH425"/>
  <c r="BG425"/>
  <c r="BF425"/>
  <c r="T425"/>
  <c r="R425"/>
  <c r="P425"/>
  <c r="BK425"/>
  <c r="J425"/>
  <c r="BE425"/>
  <c r="BI424"/>
  <c r="BH424"/>
  <c r="BG424"/>
  <c r="BF424"/>
  <c r="T424"/>
  <c r="R424"/>
  <c r="P424"/>
  <c r="BK424"/>
  <c r="J424"/>
  <c r="BE424"/>
  <c r="BI423"/>
  <c r="BH423"/>
  <c r="BG423"/>
  <c r="BF423"/>
  <c r="T423"/>
  <c r="R423"/>
  <c r="P423"/>
  <c r="BK423"/>
  <c r="J423"/>
  <c r="BE423"/>
  <c r="BI422"/>
  <c r="BH422"/>
  <c r="BG422"/>
  <c r="BF422"/>
  <c r="T422"/>
  <c r="T421"/>
  <c r="R422"/>
  <c r="R421"/>
  <c r="P422"/>
  <c r="P421"/>
  <c r="BK422"/>
  <c r="BK421"/>
  <c r="J421"/>
  <c r="J422"/>
  <c r="BE422"/>
  <c r="J89"/>
  <c r="BI420"/>
  <c r="BH420"/>
  <c r="BG420"/>
  <c r="BF420"/>
  <c r="T420"/>
  <c r="R420"/>
  <c r="P420"/>
  <c r="BK420"/>
  <c r="J420"/>
  <c r="BE420"/>
  <c r="BI419"/>
  <c r="BH419"/>
  <c r="BG419"/>
  <c r="BF419"/>
  <c r="T419"/>
  <c r="R419"/>
  <c r="P419"/>
  <c r="BK419"/>
  <c r="J419"/>
  <c r="BE419"/>
  <c r="BI418"/>
  <c r="BH418"/>
  <c r="BG418"/>
  <c r="BF418"/>
  <c r="T418"/>
  <c r="R418"/>
  <c r="P418"/>
  <c r="BK418"/>
  <c r="J418"/>
  <c r="BE418"/>
  <c r="BI417"/>
  <c r="BH417"/>
  <c r="BG417"/>
  <c r="BF417"/>
  <c r="T417"/>
  <c r="R417"/>
  <c r="P417"/>
  <c r="BK417"/>
  <c r="J417"/>
  <c r="BE417"/>
  <c r="BI416"/>
  <c r="BH416"/>
  <c r="BG416"/>
  <c r="BF416"/>
  <c r="T416"/>
  <c r="R416"/>
  <c r="P416"/>
  <c r="BK416"/>
  <c r="J416"/>
  <c r="BE416"/>
  <c r="BI415"/>
  <c r="BH415"/>
  <c r="BG415"/>
  <c r="BF415"/>
  <c r="T415"/>
  <c r="R415"/>
  <c r="P415"/>
  <c r="BK415"/>
  <c r="J415"/>
  <c r="BE415"/>
  <c r="BI414"/>
  <c r="BH414"/>
  <c r="BG414"/>
  <c r="BF414"/>
  <c r="T414"/>
  <c r="R414"/>
  <c r="P414"/>
  <c r="BK414"/>
  <c r="J414"/>
  <c r="BE414"/>
  <c r="BI413"/>
  <c r="BH413"/>
  <c r="BG413"/>
  <c r="BF413"/>
  <c r="T413"/>
  <c r="R413"/>
  <c r="P413"/>
  <c r="BK413"/>
  <c r="J413"/>
  <c r="BE413"/>
  <c r="BI412"/>
  <c r="BH412"/>
  <c r="BG412"/>
  <c r="BF412"/>
  <c r="T412"/>
  <c r="R412"/>
  <c r="P412"/>
  <c r="BK412"/>
  <c r="J412"/>
  <c r="BE412"/>
  <c r="BI411"/>
  <c r="BH411"/>
  <c r="BG411"/>
  <c r="BF411"/>
  <c r="T411"/>
  <c r="R411"/>
  <c r="P411"/>
  <c r="BK411"/>
  <c r="J411"/>
  <c r="BE411"/>
  <c r="BI410"/>
  <c r="BH410"/>
  <c r="BG410"/>
  <c r="BF410"/>
  <c r="T410"/>
  <c r="R410"/>
  <c r="P410"/>
  <c r="BK410"/>
  <c r="J410"/>
  <c r="BE410"/>
  <c r="BI409"/>
  <c r="BH409"/>
  <c r="BG409"/>
  <c r="BF409"/>
  <c r="T409"/>
  <c r="R409"/>
  <c r="P409"/>
  <c r="BK409"/>
  <c r="J409"/>
  <c r="BE409"/>
  <c r="BI408"/>
  <c r="BH408"/>
  <c r="BG408"/>
  <c r="BF408"/>
  <c r="T408"/>
  <c r="R408"/>
  <c r="P408"/>
  <c r="BK408"/>
  <c r="J408"/>
  <c r="BE408"/>
  <c r="BI407"/>
  <c r="BH407"/>
  <c r="BG407"/>
  <c r="BF407"/>
  <c r="T407"/>
  <c r="R407"/>
  <c r="P407"/>
  <c r="BK407"/>
  <c r="J407"/>
  <c r="BE407"/>
  <c r="BI406"/>
  <c r="BH406"/>
  <c r="BG406"/>
  <c r="BF406"/>
  <c r="T406"/>
  <c r="R406"/>
  <c r="P406"/>
  <c r="BK406"/>
  <c r="J406"/>
  <c r="BE406"/>
  <c r="BI405"/>
  <c r="BH405"/>
  <c r="BG405"/>
  <c r="BF405"/>
  <c r="T405"/>
  <c r="R405"/>
  <c r="P405"/>
  <c r="BK405"/>
  <c r="J405"/>
  <c r="BE405"/>
  <c r="BI404"/>
  <c r="BH404"/>
  <c r="BG404"/>
  <c r="BF404"/>
  <c r="T404"/>
  <c r="R404"/>
  <c r="P404"/>
  <c r="BK404"/>
  <c r="J404"/>
  <c r="BE404"/>
  <c r="BI403"/>
  <c r="BH403"/>
  <c r="BG403"/>
  <c r="BF403"/>
  <c r="T403"/>
  <c r="R403"/>
  <c r="P403"/>
  <c r="BK403"/>
  <c r="J403"/>
  <c r="BE403"/>
  <c r="BI402"/>
  <c r="BH402"/>
  <c r="BG402"/>
  <c r="BF402"/>
  <c r="T402"/>
  <c r="R402"/>
  <c r="P402"/>
  <c r="BK402"/>
  <c r="J402"/>
  <c r="BE402"/>
  <c r="BI401"/>
  <c r="BH401"/>
  <c r="BG401"/>
  <c r="BF401"/>
  <c r="T401"/>
  <c r="R401"/>
  <c r="P401"/>
  <c r="BK401"/>
  <c r="J401"/>
  <c r="BE401"/>
  <c r="BI400"/>
  <c r="BH400"/>
  <c r="BG400"/>
  <c r="BF400"/>
  <c r="T400"/>
  <c r="R400"/>
  <c r="P400"/>
  <c r="BK400"/>
  <c r="J400"/>
  <c r="BE400"/>
  <c r="BI399"/>
  <c r="BH399"/>
  <c r="BG399"/>
  <c r="BF399"/>
  <c r="T399"/>
  <c r="R399"/>
  <c r="P399"/>
  <c r="BK399"/>
  <c r="J399"/>
  <c r="BE399"/>
  <c r="BI398"/>
  <c r="BH398"/>
  <c r="BG398"/>
  <c r="BF398"/>
  <c r="T398"/>
  <c r="R398"/>
  <c r="P398"/>
  <c r="BK398"/>
  <c r="J398"/>
  <c r="BE398"/>
  <c r="BI397"/>
  <c r="BH397"/>
  <c r="BG397"/>
  <c r="BF397"/>
  <c r="T397"/>
  <c r="R397"/>
  <c r="P397"/>
  <c r="BK397"/>
  <c r="J397"/>
  <c r="BE397"/>
  <c r="BI396"/>
  <c r="BH396"/>
  <c r="BG396"/>
  <c r="BF396"/>
  <c r="T396"/>
  <c r="R396"/>
  <c r="P396"/>
  <c r="BK396"/>
  <c r="J396"/>
  <c r="BE396"/>
  <c r="BI395"/>
  <c r="BH395"/>
  <c r="BG395"/>
  <c r="BF395"/>
  <c r="T395"/>
  <c r="R395"/>
  <c r="P395"/>
  <c r="BK395"/>
  <c r="J395"/>
  <c r="BE395"/>
  <c r="BI394"/>
  <c r="BH394"/>
  <c r="BG394"/>
  <c r="BF394"/>
  <c r="T394"/>
  <c r="R394"/>
  <c r="P394"/>
  <c r="BK394"/>
  <c r="J394"/>
  <c r="BE394"/>
  <c r="BI393"/>
  <c r="BH393"/>
  <c r="BG393"/>
  <c r="BF393"/>
  <c r="T393"/>
  <c r="R393"/>
  <c r="P393"/>
  <c r="BK393"/>
  <c r="J393"/>
  <c r="BE393"/>
  <c r="BI392"/>
  <c r="BH392"/>
  <c r="BG392"/>
  <c r="BF392"/>
  <c r="T392"/>
  <c r="R392"/>
  <c r="P392"/>
  <c r="BK392"/>
  <c r="J392"/>
  <c r="BE392"/>
  <c r="BI391"/>
  <c r="BH391"/>
  <c r="BG391"/>
  <c r="BF391"/>
  <c r="T391"/>
  <c r="R391"/>
  <c r="P391"/>
  <c r="BK391"/>
  <c r="J391"/>
  <c r="BE391"/>
  <c r="BI390"/>
  <c r="BH390"/>
  <c r="BG390"/>
  <c r="BF390"/>
  <c r="T390"/>
  <c r="R390"/>
  <c r="P390"/>
  <c r="BK390"/>
  <c r="J390"/>
  <c r="BE390"/>
  <c r="BI389"/>
  <c r="BH389"/>
  <c r="BG389"/>
  <c r="BF389"/>
  <c r="T389"/>
  <c r="R389"/>
  <c r="P389"/>
  <c r="BK389"/>
  <c r="J389"/>
  <c r="BE389"/>
  <c r="BI388"/>
  <c r="BH388"/>
  <c r="BG388"/>
  <c r="BF388"/>
  <c r="T388"/>
  <c r="R388"/>
  <c r="P388"/>
  <c r="BK388"/>
  <c r="J388"/>
  <c r="BE388"/>
  <c r="BI387"/>
  <c r="BH387"/>
  <c r="BG387"/>
  <c r="BF387"/>
  <c r="T387"/>
  <c r="R387"/>
  <c r="P387"/>
  <c r="BK387"/>
  <c r="J387"/>
  <c r="BE387"/>
  <c r="BI386"/>
  <c r="BH386"/>
  <c r="BG386"/>
  <c r="BF386"/>
  <c r="T386"/>
  <c r="R386"/>
  <c r="P386"/>
  <c r="BK386"/>
  <c r="J386"/>
  <c r="BE386"/>
  <c r="BI385"/>
  <c r="BH385"/>
  <c r="BG385"/>
  <c r="BF385"/>
  <c r="T385"/>
  <c r="R385"/>
  <c r="P385"/>
  <c r="BK385"/>
  <c r="J385"/>
  <c r="BE385"/>
  <c r="BI384"/>
  <c r="BH384"/>
  <c r="BG384"/>
  <c r="BF384"/>
  <c r="T384"/>
  <c r="R384"/>
  <c r="P384"/>
  <c r="BK384"/>
  <c r="J384"/>
  <c r="BE384"/>
  <c r="BI383"/>
  <c r="BH383"/>
  <c r="BG383"/>
  <c r="BF383"/>
  <c r="T383"/>
  <c r="R383"/>
  <c r="P383"/>
  <c r="BK383"/>
  <c r="J383"/>
  <c r="BE383"/>
  <c r="BI382"/>
  <c r="BH382"/>
  <c r="BG382"/>
  <c r="BF382"/>
  <c r="T382"/>
  <c r="R382"/>
  <c r="P382"/>
  <c r="BK382"/>
  <c r="J382"/>
  <c r="BE382"/>
  <c r="BI381"/>
  <c r="BH381"/>
  <c r="BG381"/>
  <c r="BF381"/>
  <c r="T381"/>
  <c r="R381"/>
  <c r="P381"/>
  <c r="BK381"/>
  <c r="J381"/>
  <c r="BE381"/>
  <c r="BI380"/>
  <c r="BH380"/>
  <c r="BG380"/>
  <c r="BF380"/>
  <c r="T380"/>
  <c r="R380"/>
  <c r="P380"/>
  <c r="BK380"/>
  <c r="J380"/>
  <c r="BE380"/>
  <c r="BI379"/>
  <c r="BH379"/>
  <c r="BG379"/>
  <c r="BF379"/>
  <c r="T379"/>
  <c r="T378"/>
  <c r="R379"/>
  <c r="R378"/>
  <c r="P379"/>
  <c r="P378"/>
  <c r="BK379"/>
  <c r="BK378"/>
  <c r="J378"/>
  <c r="J379"/>
  <c r="BE379"/>
  <c r="J88"/>
  <c r="BI377"/>
  <c r="BH377"/>
  <c r="BG377"/>
  <c r="BF377"/>
  <c r="T377"/>
  <c r="R377"/>
  <c r="P377"/>
  <c r="BK377"/>
  <c r="J377"/>
  <c r="BE377"/>
  <c r="BI376"/>
  <c r="BH376"/>
  <c r="BG376"/>
  <c r="BF376"/>
  <c r="T376"/>
  <c r="R376"/>
  <c r="P376"/>
  <c r="BK376"/>
  <c r="J376"/>
  <c r="BE376"/>
  <c r="BI375"/>
  <c r="BH375"/>
  <c r="BG375"/>
  <c r="BF375"/>
  <c r="T375"/>
  <c r="R375"/>
  <c r="P375"/>
  <c r="BK375"/>
  <c r="J375"/>
  <c r="BE375"/>
  <c r="BI374"/>
  <c r="BH374"/>
  <c r="BG374"/>
  <c r="BF374"/>
  <c r="T374"/>
  <c r="R374"/>
  <c r="P374"/>
  <c r="BK374"/>
  <c r="J374"/>
  <c r="BE374"/>
  <c r="BI373"/>
  <c r="BH373"/>
  <c r="BG373"/>
  <c r="BF373"/>
  <c r="T373"/>
  <c r="R373"/>
  <c r="P373"/>
  <c r="BK373"/>
  <c r="J373"/>
  <c r="BE373"/>
  <c r="BI372"/>
  <c r="BH372"/>
  <c r="BG372"/>
  <c r="BF372"/>
  <c r="T372"/>
  <c r="R372"/>
  <c r="P372"/>
  <c r="BK372"/>
  <c r="J372"/>
  <c r="BE372"/>
  <c r="BI371"/>
  <c r="BH371"/>
  <c r="BG371"/>
  <c r="BF371"/>
  <c r="T371"/>
  <c r="R371"/>
  <c r="P371"/>
  <c r="BK371"/>
  <c r="J371"/>
  <c r="BE371"/>
  <c r="BI370"/>
  <c r="BH370"/>
  <c r="BG370"/>
  <c r="BF370"/>
  <c r="T370"/>
  <c r="R370"/>
  <c r="P370"/>
  <c r="BK370"/>
  <c r="J370"/>
  <c r="BE370"/>
  <c r="BI369"/>
  <c r="BH369"/>
  <c r="BG369"/>
  <c r="BF369"/>
  <c r="T369"/>
  <c r="R369"/>
  <c r="P369"/>
  <c r="BK369"/>
  <c r="J369"/>
  <c r="BE369"/>
  <c r="BI368"/>
  <c r="BH368"/>
  <c r="BG368"/>
  <c r="BF368"/>
  <c r="T368"/>
  <c r="R368"/>
  <c r="P368"/>
  <c r="BK368"/>
  <c r="J368"/>
  <c r="BE368"/>
  <c r="BI367"/>
  <c r="BH367"/>
  <c r="BG367"/>
  <c r="BF367"/>
  <c r="T367"/>
  <c r="R367"/>
  <c r="P367"/>
  <c r="BK367"/>
  <c r="J367"/>
  <c r="BE367"/>
  <c r="BI366"/>
  <c r="BH366"/>
  <c r="BG366"/>
  <c r="BF366"/>
  <c r="T366"/>
  <c r="R366"/>
  <c r="P366"/>
  <c r="BK366"/>
  <c r="J366"/>
  <c r="BE366"/>
  <c r="BI365"/>
  <c r="BH365"/>
  <c r="BG365"/>
  <c r="BF365"/>
  <c r="T365"/>
  <c r="R365"/>
  <c r="P365"/>
  <c r="BK365"/>
  <c r="J365"/>
  <c r="BE365"/>
  <c r="BI364"/>
  <c r="BH364"/>
  <c r="BG364"/>
  <c r="BF364"/>
  <c r="T364"/>
  <c r="R364"/>
  <c r="P364"/>
  <c r="BK364"/>
  <c r="J364"/>
  <c r="BE364"/>
  <c r="BI363"/>
  <c r="BH363"/>
  <c r="BG363"/>
  <c r="BF363"/>
  <c r="T363"/>
  <c r="T362"/>
  <c r="R363"/>
  <c r="R362"/>
  <c r="P363"/>
  <c r="P362"/>
  <c r="BK363"/>
  <c r="BK362"/>
  <c r="J362"/>
  <c r="J363"/>
  <c r="BE363"/>
  <c r="J87"/>
  <c r="BI361"/>
  <c r="BH361"/>
  <c r="BG361"/>
  <c r="BF361"/>
  <c r="T361"/>
  <c r="R361"/>
  <c r="P361"/>
  <c r="BK361"/>
  <c r="J361"/>
  <c r="BE361"/>
  <c r="BI360"/>
  <c r="BH360"/>
  <c r="BG360"/>
  <c r="BF360"/>
  <c r="T360"/>
  <c r="R360"/>
  <c r="P360"/>
  <c r="BK360"/>
  <c r="J360"/>
  <c r="BE360"/>
  <c r="BI359"/>
  <c r="BH359"/>
  <c r="BG359"/>
  <c r="BF359"/>
  <c r="T359"/>
  <c r="R359"/>
  <c r="P359"/>
  <c r="BK359"/>
  <c r="J359"/>
  <c r="BE359"/>
  <c r="BI358"/>
  <c r="BH358"/>
  <c r="BG358"/>
  <c r="BF358"/>
  <c r="T358"/>
  <c r="R358"/>
  <c r="P358"/>
  <c r="BK358"/>
  <c r="J358"/>
  <c r="BE358"/>
  <c r="BI357"/>
  <c r="BH357"/>
  <c r="BG357"/>
  <c r="BF357"/>
  <c r="T357"/>
  <c r="R357"/>
  <c r="P357"/>
  <c r="BK357"/>
  <c r="J357"/>
  <c r="BE357"/>
  <c r="BI356"/>
  <c r="BH356"/>
  <c r="BG356"/>
  <c r="BF356"/>
  <c r="T356"/>
  <c r="R356"/>
  <c r="P356"/>
  <c r="BK356"/>
  <c r="J356"/>
  <c r="BE356"/>
  <c r="BI355"/>
  <c r="BH355"/>
  <c r="BG355"/>
  <c r="BF355"/>
  <c r="T355"/>
  <c r="R355"/>
  <c r="P355"/>
  <c r="BK355"/>
  <c r="J355"/>
  <c r="BE355"/>
  <c r="BI354"/>
  <c r="BH354"/>
  <c r="BG354"/>
  <c r="BF354"/>
  <c r="T354"/>
  <c r="R354"/>
  <c r="P354"/>
  <c r="BK354"/>
  <c r="J354"/>
  <c r="BE354"/>
  <c r="BI353"/>
  <c r="BH353"/>
  <c r="BG353"/>
  <c r="BF353"/>
  <c r="T353"/>
  <c r="R353"/>
  <c r="P353"/>
  <c r="BK353"/>
  <c r="J353"/>
  <c r="BE353"/>
  <c r="BI352"/>
  <c r="BH352"/>
  <c r="BG352"/>
  <c r="BF352"/>
  <c r="T352"/>
  <c r="R352"/>
  <c r="P352"/>
  <c r="BK352"/>
  <c r="J352"/>
  <c r="BE352"/>
  <c r="BI351"/>
  <c r="BH351"/>
  <c r="BG351"/>
  <c r="BF351"/>
  <c r="T351"/>
  <c r="R351"/>
  <c r="P351"/>
  <c r="BK351"/>
  <c r="J351"/>
  <c r="BE351"/>
  <c r="BI350"/>
  <c r="BH350"/>
  <c r="BG350"/>
  <c r="BF350"/>
  <c r="T350"/>
  <c r="R350"/>
  <c r="P350"/>
  <c r="BK350"/>
  <c r="J350"/>
  <c r="BE350"/>
  <c r="BI349"/>
  <c r="BH349"/>
  <c r="BG349"/>
  <c r="BF349"/>
  <c r="T349"/>
  <c r="R349"/>
  <c r="P349"/>
  <c r="BK349"/>
  <c r="J349"/>
  <c r="BE349"/>
  <c r="BI348"/>
  <c r="BH348"/>
  <c r="BG348"/>
  <c r="BF348"/>
  <c r="T348"/>
  <c r="R348"/>
  <c r="P348"/>
  <c r="BK348"/>
  <c r="J348"/>
  <c r="BE348"/>
  <c r="BI347"/>
  <c r="BH347"/>
  <c r="BG347"/>
  <c r="BF347"/>
  <c r="T347"/>
  <c r="T346"/>
  <c r="R347"/>
  <c r="R346"/>
  <c r="P347"/>
  <c r="P346"/>
  <c r="BK347"/>
  <c r="BK346"/>
  <c r="J346"/>
  <c r="J347"/>
  <c r="BE347"/>
  <c r="J86"/>
  <c r="BI345"/>
  <c r="BH345"/>
  <c r="BG345"/>
  <c r="BF345"/>
  <c r="T345"/>
  <c r="R345"/>
  <c r="P345"/>
  <c r="BK345"/>
  <c r="J345"/>
  <c r="BE345"/>
  <c r="BI344"/>
  <c r="BH344"/>
  <c r="BG344"/>
  <c r="BF344"/>
  <c r="T344"/>
  <c r="R344"/>
  <c r="P344"/>
  <c r="BK344"/>
  <c r="J344"/>
  <c r="BE344"/>
  <c r="BI343"/>
  <c r="BH343"/>
  <c r="BG343"/>
  <c r="BF343"/>
  <c r="T343"/>
  <c r="R343"/>
  <c r="P343"/>
  <c r="BK343"/>
  <c r="J343"/>
  <c r="BE343"/>
  <c r="BI342"/>
  <c r="BH342"/>
  <c r="BG342"/>
  <c r="BF342"/>
  <c r="T342"/>
  <c r="R342"/>
  <c r="P342"/>
  <c r="BK342"/>
  <c r="J342"/>
  <c r="BE342"/>
  <c r="BI341"/>
  <c r="BH341"/>
  <c r="BG341"/>
  <c r="BF341"/>
  <c r="T341"/>
  <c r="R341"/>
  <c r="P341"/>
  <c r="BK341"/>
  <c r="J341"/>
  <c r="BE341"/>
  <c r="BI340"/>
  <c r="BH340"/>
  <c r="BG340"/>
  <c r="BF340"/>
  <c r="T340"/>
  <c r="R340"/>
  <c r="P340"/>
  <c r="BK340"/>
  <c r="J340"/>
  <c r="BE340"/>
  <c r="BI339"/>
  <c r="BH339"/>
  <c r="BG339"/>
  <c r="BF339"/>
  <c r="T339"/>
  <c r="R339"/>
  <c r="P339"/>
  <c r="BK339"/>
  <c r="J339"/>
  <c r="BE339"/>
  <c r="BI338"/>
  <c r="BH338"/>
  <c r="BG338"/>
  <c r="BF338"/>
  <c r="T338"/>
  <c r="R338"/>
  <c r="P338"/>
  <c r="BK338"/>
  <c r="J338"/>
  <c r="BE338"/>
  <c r="BI337"/>
  <c r="BH337"/>
  <c r="BG337"/>
  <c r="BF337"/>
  <c r="T337"/>
  <c r="R337"/>
  <c r="P337"/>
  <c r="BK337"/>
  <c r="J337"/>
  <c r="BE337"/>
  <c r="BI336"/>
  <c r="BH336"/>
  <c r="BG336"/>
  <c r="BF336"/>
  <c r="T336"/>
  <c r="R336"/>
  <c r="P336"/>
  <c r="BK336"/>
  <c r="J336"/>
  <c r="BE336"/>
  <c r="BI335"/>
  <c r="BH335"/>
  <c r="BG335"/>
  <c r="BF335"/>
  <c r="T335"/>
  <c r="R335"/>
  <c r="P335"/>
  <c r="BK335"/>
  <c r="J335"/>
  <c r="BE335"/>
  <c r="BI334"/>
  <c r="BH334"/>
  <c r="BG334"/>
  <c r="BF334"/>
  <c r="T334"/>
  <c r="R334"/>
  <c r="P334"/>
  <c r="BK334"/>
  <c r="J334"/>
  <c r="BE334"/>
  <c r="BI333"/>
  <c r="BH333"/>
  <c r="BG333"/>
  <c r="BF333"/>
  <c r="T333"/>
  <c r="R333"/>
  <c r="P333"/>
  <c r="BK333"/>
  <c r="J333"/>
  <c r="BE333"/>
  <c r="BI332"/>
  <c r="BH332"/>
  <c r="BG332"/>
  <c r="BF332"/>
  <c r="T332"/>
  <c r="R332"/>
  <c r="P332"/>
  <c r="BK332"/>
  <c r="J332"/>
  <c r="BE332"/>
  <c r="BI331"/>
  <c r="BH331"/>
  <c r="BG331"/>
  <c r="BF331"/>
  <c r="T331"/>
  <c r="R331"/>
  <c r="P331"/>
  <c r="BK331"/>
  <c r="J331"/>
  <c r="BE331"/>
  <c r="BI330"/>
  <c r="BH330"/>
  <c r="BG330"/>
  <c r="BF330"/>
  <c r="T330"/>
  <c r="R330"/>
  <c r="P330"/>
  <c r="BK330"/>
  <c r="J330"/>
  <c r="BE330"/>
  <c r="BI329"/>
  <c r="BH329"/>
  <c r="BG329"/>
  <c r="BF329"/>
  <c r="T329"/>
  <c r="R329"/>
  <c r="P329"/>
  <c r="BK329"/>
  <c r="J329"/>
  <c r="BE329"/>
  <c r="BI328"/>
  <c r="BH328"/>
  <c r="BG328"/>
  <c r="BF328"/>
  <c r="T328"/>
  <c r="R328"/>
  <c r="P328"/>
  <c r="BK328"/>
  <c r="J328"/>
  <c r="BE328"/>
  <c r="BI327"/>
  <c r="BH327"/>
  <c r="BG327"/>
  <c r="BF327"/>
  <c r="T327"/>
  <c r="R327"/>
  <c r="P327"/>
  <c r="BK327"/>
  <c r="J327"/>
  <c r="BE327"/>
  <c r="BI326"/>
  <c r="BH326"/>
  <c r="BG326"/>
  <c r="BF326"/>
  <c r="T326"/>
  <c r="R326"/>
  <c r="P326"/>
  <c r="BK326"/>
  <c r="J326"/>
  <c r="BE326"/>
  <c r="BI325"/>
  <c r="BH325"/>
  <c r="BG325"/>
  <c r="BF325"/>
  <c r="T325"/>
  <c r="R325"/>
  <c r="P325"/>
  <c r="BK325"/>
  <c r="J325"/>
  <c r="BE325"/>
  <c r="BI324"/>
  <c r="BH324"/>
  <c r="BG324"/>
  <c r="BF324"/>
  <c r="T324"/>
  <c r="R324"/>
  <c r="P324"/>
  <c r="BK324"/>
  <c r="J324"/>
  <c r="BE324"/>
  <c r="BI323"/>
  <c r="BH323"/>
  <c r="BG323"/>
  <c r="BF323"/>
  <c r="T323"/>
  <c r="R323"/>
  <c r="P323"/>
  <c r="BK323"/>
  <c r="J323"/>
  <c r="BE323"/>
  <c r="BI322"/>
  <c r="BH322"/>
  <c r="BG322"/>
  <c r="BF322"/>
  <c r="T322"/>
  <c r="R322"/>
  <c r="P322"/>
  <c r="BK322"/>
  <c r="J322"/>
  <c r="BE322"/>
  <c r="BI321"/>
  <c r="BH321"/>
  <c r="BG321"/>
  <c r="BF321"/>
  <c r="T321"/>
  <c r="R321"/>
  <c r="P321"/>
  <c r="BK321"/>
  <c r="J321"/>
  <c r="BE321"/>
  <c r="BI320"/>
  <c r="BH320"/>
  <c r="BG320"/>
  <c r="BF320"/>
  <c r="T320"/>
  <c r="R320"/>
  <c r="P320"/>
  <c r="BK320"/>
  <c r="J320"/>
  <c r="BE320"/>
  <c r="BI319"/>
  <c r="BH319"/>
  <c r="BG319"/>
  <c r="BF319"/>
  <c r="T319"/>
  <c r="R319"/>
  <c r="P319"/>
  <c r="BK319"/>
  <c r="J319"/>
  <c r="BE319"/>
  <c r="BI318"/>
  <c r="BH318"/>
  <c r="BG318"/>
  <c r="BF318"/>
  <c r="T318"/>
  <c r="R318"/>
  <c r="P318"/>
  <c r="BK318"/>
  <c r="J318"/>
  <c r="BE318"/>
  <c r="BI317"/>
  <c r="BH317"/>
  <c r="BG317"/>
  <c r="BF317"/>
  <c r="T317"/>
  <c r="T316"/>
  <c r="R317"/>
  <c r="R316"/>
  <c r="P317"/>
  <c r="P316"/>
  <c r="BK317"/>
  <c r="BK316"/>
  <c r="J316"/>
  <c r="J317"/>
  <c r="BE317"/>
  <c r="J85"/>
  <c r="BI315"/>
  <c r="BH315"/>
  <c r="BG315"/>
  <c r="BF315"/>
  <c r="T315"/>
  <c r="R315"/>
  <c r="P315"/>
  <c r="BK315"/>
  <c r="J315"/>
  <c r="BE315"/>
  <c r="BI314"/>
  <c r="BH314"/>
  <c r="BG314"/>
  <c r="BF314"/>
  <c r="T314"/>
  <c r="R314"/>
  <c r="P314"/>
  <c r="BK314"/>
  <c r="J314"/>
  <c r="BE314"/>
  <c r="BI313"/>
  <c r="BH313"/>
  <c r="BG313"/>
  <c r="BF313"/>
  <c r="T313"/>
  <c r="R313"/>
  <c r="P313"/>
  <c r="BK313"/>
  <c r="J313"/>
  <c r="BE313"/>
  <c r="BI312"/>
  <c r="BH312"/>
  <c r="BG312"/>
  <c r="BF312"/>
  <c r="T312"/>
  <c r="R312"/>
  <c r="P312"/>
  <c r="BK312"/>
  <c r="J312"/>
  <c r="BE312"/>
  <c r="BI311"/>
  <c r="BH311"/>
  <c r="BG311"/>
  <c r="BF311"/>
  <c r="T311"/>
  <c r="R311"/>
  <c r="P311"/>
  <c r="BK311"/>
  <c r="J311"/>
  <c r="BE311"/>
  <c r="BI310"/>
  <c r="BH310"/>
  <c r="BG310"/>
  <c r="BF310"/>
  <c r="T310"/>
  <c r="R310"/>
  <c r="P310"/>
  <c r="BK310"/>
  <c r="J310"/>
  <c r="BE310"/>
  <c r="BI309"/>
  <c r="BH309"/>
  <c r="BG309"/>
  <c r="BF309"/>
  <c r="T309"/>
  <c r="R309"/>
  <c r="P309"/>
  <c r="BK309"/>
  <c r="J309"/>
  <c r="BE309"/>
  <c r="BI308"/>
  <c r="BH308"/>
  <c r="BG308"/>
  <c r="BF308"/>
  <c r="T308"/>
  <c r="R308"/>
  <c r="P308"/>
  <c r="BK308"/>
  <c r="J308"/>
  <c r="BE308"/>
  <c r="BI307"/>
  <c r="BH307"/>
  <c r="BG307"/>
  <c r="BF307"/>
  <c r="T307"/>
  <c r="R307"/>
  <c r="P307"/>
  <c r="BK307"/>
  <c r="J307"/>
  <c r="BE307"/>
  <c r="BI306"/>
  <c r="BH306"/>
  <c r="BG306"/>
  <c r="BF306"/>
  <c r="T306"/>
  <c r="R306"/>
  <c r="P306"/>
  <c r="BK306"/>
  <c r="J306"/>
  <c r="BE306"/>
  <c r="BI305"/>
  <c r="BH305"/>
  <c r="BG305"/>
  <c r="BF305"/>
  <c r="T305"/>
  <c r="R305"/>
  <c r="P305"/>
  <c r="BK305"/>
  <c r="J305"/>
  <c r="BE305"/>
  <c r="BI304"/>
  <c r="BH304"/>
  <c r="BG304"/>
  <c r="BF304"/>
  <c r="T304"/>
  <c r="R304"/>
  <c r="P304"/>
  <c r="BK304"/>
  <c r="J304"/>
  <c r="BE304"/>
  <c r="BI303"/>
  <c r="BH303"/>
  <c r="BG303"/>
  <c r="BF303"/>
  <c r="T303"/>
  <c r="R303"/>
  <c r="P303"/>
  <c r="BK303"/>
  <c r="J303"/>
  <c r="BE303"/>
  <c r="BI302"/>
  <c r="BH302"/>
  <c r="BG302"/>
  <c r="BF302"/>
  <c r="T302"/>
  <c r="R302"/>
  <c r="P302"/>
  <c r="BK302"/>
  <c r="J302"/>
  <c r="BE302"/>
  <c r="BI301"/>
  <c r="BH301"/>
  <c r="BG301"/>
  <c r="BF301"/>
  <c r="T301"/>
  <c r="R301"/>
  <c r="P301"/>
  <c r="BK301"/>
  <c r="J301"/>
  <c r="BE301"/>
  <c r="BI300"/>
  <c r="BH300"/>
  <c r="BG300"/>
  <c r="BF300"/>
  <c r="T300"/>
  <c r="T299"/>
  <c r="R300"/>
  <c r="R299"/>
  <c r="P300"/>
  <c r="P299"/>
  <c r="BK300"/>
  <c r="BK299"/>
  <c r="J299"/>
  <c r="J300"/>
  <c r="BE300"/>
  <c r="J84"/>
  <c r="BI298"/>
  <c r="BH298"/>
  <c r="BG298"/>
  <c r="BF298"/>
  <c r="T298"/>
  <c r="R298"/>
  <c r="P298"/>
  <c r="BK298"/>
  <c r="J298"/>
  <c r="BE298"/>
  <c r="BI297"/>
  <c r="BH297"/>
  <c r="BG297"/>
  <c r="BF297"/>
  <c r="T297"/>
  <c r="R297"/>
  <c r="P297"/>
  <c r="BK297"/>
  <c r="J297"/>
  <c r="BE297"/>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R290"/>
  <c r="P290"/>
  <c r="BK290"/>
  <c r="J290"/>
  <c r="BE290"/>
  <c r="BI289"/>
  <c r="BH289"/>
  <c r="BG289"/>
  <c r="BF289"/>
  <c r="T289"/>
  <c r="R289"/>
  <c r="P289"/>
  <c r="BK289"/>
  <c r="J289"/>
  <c r="BE289"/>
  <c r="BI288"/>
  <c r="BH288"/>
  <c r="BG288"/>
  <c r="BF288"/>
  <c r="T288"/>
  <c r="R288"/>
  <c r="P288"/>
  <c r="BK288"/>
  <c r="J288"/>
  <c r="BE288"/>
  <c r="BI287"/>
  <c r="BH287"/>
  <c r="BG287"/>
  <c r="BF287"/>
  <c r="T287"/>
  <c r="R287"/>
  <c r="P287"/>
  <c r="BK287"/>
  <c r="J287"/>
  <c r="BE287"/>
  <c r="BI286"/>
  <c r="BH286"/>
  <c r="BG286"/>
  <c r="BF286"/>
  <c r="T286"/>
  <c r="R286"/>
  <c r="P286"/>
  <c r="BK286"/>
  <c r="J286"/>
  <c r="BE286"/>
  <c r="BI285"/>
  <c r="BH285"/>
  <c r="BG285"/>
  <c r="BF285"/>
  <c r="T285"/>
  <c r="R285"/>
  <c r="P285"/>
  <c r="BK285"/>
  <c r="J285"/>
  <c r="BE285"/>
  <c r="BI284"/>
  <c r="BH284"/>
  <c r="BG284"/>
  <c r="BF284"/>
  <c r="T284"/>
  <c r="R284"/>
  <c r="P284"/>
  <c r="BK284"/>
  <c r="J284"/>
  <c r="BE284"/>
  <c r="BI283"/>
  <c r="BH283"/>
  <c r="BG283"/>
  <c r="BF283"/>
  <c r="T283"/>
  <c r="R283"/>
  <c r="P283"/>
  <c r="BK283"/>
  <c r="J283"/>
  <c r="BE283"/>
  <c r="BI282"/>
  <c r="BH282"/>
  <c r="BG282"/>
  <c r="BF282"/>
  <c r="T282"/>
  <c r="R282"/>
  <c r="P282"/>
  <c r="BK282"/>
  <c r="J282"/>
  <c r="BE282"/>
  <c r="BI281"/>
  <c r="BH281"/>
  <c r="BG281"/>
  <c r="BF281"/>
  <c r="T281"/>
  <c r="R281"/>
  <c r="P281"/>
  <c r="BK281"/>
  <c r="J281"/>
  <c r="BE281"/>
  <c r="BI280"/>
  <c r="BH280"/>
  <c r="BG280"/>
  <c r="BF280"/>
  <c r="T280"/>
  <c r="R280"/>
  <c r="P280"/>
  <c r="BK280"/>
  <c r="J280"/>
  <c r="BE280"/>
  <c r="BI279"/>
  <c r="BH279"/>
  <c r="BG279"/>
  <c r="BF279"/>
  <c r="T279"/>
  <c r="R279"/>
  <c r="P279"/>
  <c r="BK279"/>
  <c r="J279"/>
  <c r="BE279"/>
  <c r="BI278"/>
  <c r="BH278"/>
  <c r="BG278"/>
  <c r="BF278"/>
  <c r="T278"/>
  <c r="T277"/>
  <c r="R278"/>
  <c r="R277"/>
  <c r="P278"/>
  <c r="P277"/>
  <c r="BK278"/>
  <c r="BK277"/>
  <c r="J277"/>
  <c r="J278"/>
  <c r="BE278"/>
  <c r="J83"/>
  <c r="BI276"/>
  <c r="BH276"/>
  <c r="BG276"/>
  <c r="BF276"/>
  <c r="T276"/>
  <c r="R276"/>
  <c r="P276"/>
  <c r="BK276"/>
  <c r="J276"/>
  <c r="BE276"/>
  <c r="BI275"/>
  <c r="BH275"/>
  <c r="BG275"/>
  <c r="BF275"/>
  <c r="T275"/>
  <c r="T274"/>
  <c r="R275"/>
  <c r="R274"/>
  <c r="P275"/>
  <c r="P274"/>
  <c r="BK275"/>
  <c r="BK274"/>
  <c r="J274"/>
  <c r="J275"/>
  <c r="BE275"/>
  <c r="J82"/>
  <c r="BI273"/>
  <c r="BH273"/>
  <c r="BG273"/>
  <c r="BF273"/>
  <c r="T273"/>
  <c r="T272"/>
  <c r="R273"/>
  <c r="R272"/>
  <c r="P273"/>
  <c r="P272"/>
  <c r="BK273"/>
  <c r="BK272"/>
  <c r="J272"/>
  <c r="J273"/>
  <c r="BE273"/>
  <c r="J81"/>
  <c r="BI271"/>
  <c r="BH271"/>
  <c r="BG271"/>
  <c r="BF271"/>
  <c r="T271"/>
  <c r="R271"/>
  <c r="P271"/>
  <c r="BK271"/>
  <c r="J271"/>
  <c r="BE271"/>
  <c r="BI270"/>
  <c r="BH270"/>
  <c r="BG270"/>
  <c r="BF270"/>
  <c r="T270"/>
  <c r="R270"/>
  <c r="P270"/>
  <c r="BK270"/>
  <c r="J270"/>
  <c r="BE270"/>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R266"/>
  <c r="P266"/>
  <c r="BK266"/>
  <c r="J266"/>
  <c r="BE266"/>
  <c r="BI265"/>
  <c r="BH265"/>
  <c r="BG265"/>
  <c r="BF265"/>
  <c r="T265"/>
  <c r="R265"/>
  <c r="P265"/>
  <c r="BK265"/>
  <c r="J265"/>
  <c r="BE265"/>
  <c r="BI264"/>
  <c r="BH264"/>
  <c r="BG264"/>
  <c r="BF264"/>
  <c r="T264"/>
  <c r="R264"/>
  <c r="P264"/>
  <c r="BK264"/>
  <c r="J264"/>
  <c r="BE264"/>
  <c r="BI263"/>
  <c r="BH263"/>
  <c r="BG263"/>
  <c r="BF263"/>
  <c r="T263"/>
  <c r="R263"/>
  <c r="P263"/>
  <c r="BK263"/>
  <c r="J263"/>
  <c r="BE263"/>
  <c r="BI262"/>
  <c r="BH262"/>
  <c r="BG262"/>
  <c r="BF262"/>
  <c r="T262"/>
  <c r="R262"/>
  <c r="P262"/>
  <c r="BK262"/>
  <c r="J262"/>
  <c r="BE262"/>
  <c r="BI261"/>
  <c r="BH261"/>
  <c r="BG261"/>
  <c r="BF261"/>
  <c r="T261"/>
  <c r="R261"/>
  <c r="P261"/>
  <c r="BK261"/>
  <c r="J261"/>
  <c r="BE26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R256"/>
  <c r="P256"/>
  <c r="BK256"/>
  <c r="J256"/>
  <c r="BE256"/>
  <c r="BI255"/>
  <c r="BH255"/>
  <c r="BG255"/>
  <c r="BF255"/>
  <c r="T255"/>
  <c r="T254"/>
  <c r="R255"/>
  <c r="R254"/>
  <c r="P255"/>
  <c r="P254"/>
  <c r="BK255"/>
  <c r="BK254"/>
  <c r="J254"/>
  <c r="J255"/>
  <c r="BE255"/>
  <c r="J80"/>
  <c r="BI253"/>
  <c r="BH253"/>
  <c r="BG253"/>
  <c r="BF253"/>
  <c r="T253"/>
  <c r="R253"/>
  <c r="P253"/>
  <c r="BK253"/>
  <c r="J253"/>
  <c r="BE253"/>
  <c r="BI252"/>
  <c r="BH252"/>
  <c r="BG252"/>
  <c r="BF252"/>
  <c r="T252"/>
  <c r="R252"/>
  <c r="P252"/>
  <c r="BK252"/>
  <c r="J252"/>
  <c r="BE252"/>
  <c r="BI251"/>
  <c r="BH251"/>
  <c r="BG251"/>
  <c r="BF251"/>
  <c r="T251"/>
  <c r="R251"/>
  <c r="P251"/>
  <c r="BK251"/>
  <c r="J251"/>
  <c r="BE251"/>
  <c r="BI250"/>
  <c r="BH250"/>
  <c r="BG250"/>
  <c r="BF250"/>
  <c r="T250"/>
  <c r="R250"/>
  <c r="P250"/>
  <c r="BK250"/>
  <c r="J250"/>
  <c r="BE250"/>
  <c r="BI249"/>
  <c r="BH249"/>
  <c r="BG249"/>
  <c r="BF249"/>
  <c r="T249"/>
  <c r="R249"/>
  <c r="P249"/>
  <c r="BK249"/>
  <c r="J249"/>
  <c r="BE249"/>
  <c r="BI248"/>
  <c r="BH248"/>
  <c r="BG248"/>
  <c r="BF248"/>
  <c r="T248"/>
  <c r="R248"/>
  <c r="P248"/>
  <c r="BK248"/>
  <c r="J248"/>
  <c r="BE248"/>
  <c r="BI247"/>
  <c r="BH247"/>
  <c r="BG247"/>
  <c r="BF247"/>
  <c r="T247"/>
  <c r="R247"/>
  <c r="P247"/>
  <c r="BK247"/>
  <c r="J247"/>
  <c r="BE247"/>
  <c r="BI246"/>
  <c r="BH246"/>
  <c r="BG246"/>
  <c r="BF246"/>
  <c r="T246"/>
  <c r="R246"/>
  <c r="P246"/>
  <c r="BK246"/>
  <c r="J246"/>
  <c r="BE246"/>
  <c r="BI245"/>
  <c r="BH245"/>
  <c r="BG245"/>
  <c r="BF245"/>
  <c r="T245"/>
  <c r="R245"/>
  <c r="P245"/>
  <c r="BK245"/>
  <c r="J245"/>
  <c r="BE245"/>
  <c r="BI244"/>
  <c r="BH244"/>
  <c r="BG244"/>
  <c r="BF244"/>
  <c r="T244"/>
  <c r="R244"/>
  <c r="P244"/>
  <c r="BK244"/>
  <c r="J244"/>
  <c r="BE244"/>
  <c r="BI243"/>
  <c r="BH243"/>
  <c r="BG243"/>
  <c r="BF243"/>
  <c r="T243"/>
  <c r="R243"/>
  <c r="P243"/>
  <c r="BK243"/>
  <c r="J243"/>
  <c r="BE243"/>
  <c r="BI242"/>
  <c r="BH242"/>
  <c r="BG242"/>
  <c r="BF242"/>
  <c r="T242"/>
  <c r="R242"/>
  <c r="P242"/>
  <c r="BK242"/>
  <c r="J242"/>
  <c r="BE242"/>
  <c r="BI241"/>
  <c r="BH241"/>
  <c r="BG241"/>
  <c r="BF241"/>
  <c r="T241"/>
  <c r="R241"/>
  <c r="P241"/>
  <c r="BK241"/>
  <c r="J241"/>
  <c r="BE241"/>
  <c r="BI240"/>
  <c r="BH240"/>
  <c r="BG240"/>
  <c r="BF240"/>
  <c r="T240"/>
  <c r="T239"/>
  <c r="R240"/>
  <c r="R239"/>
  <c r="P240"/>
  <c r="P239"/>
  <c r="BK240"/>
  <c r="BK239"/>
  <c r="J239"/>
  <c r="J240"/>
  <c r="BE240"/>
  <c r="J79"/>
  <c r="BI238"/>
  <c r="BH238"/>
  <c r="BG238"/>
  <c r="BF238"/>
  <c r="T238"/>
  <c r="R238"/>
  <c r="P238"/>
  <c r="BK238"/>
  <c r="J238"/>
  <c r="BE238"/>
  <c r="BI237"/>
  <c r="BH237"/>
  <c r="BG237"/>
  <c r="BF237"/>
  <c r="T237"/>
  <c r="R237"/>
  <c r="P237"/>
  <c r="BK237"/>
  <c r="J237"/>
  <c r="BE237"/>
  <c r="BI236"/>
  <c r="BH236"/>
  <c r="BG236"/>
  <c r="BF236"/>
  <c r="T236"/>
  <c r="R236"/>
  <c r="P236"/>
  <c r="BK236"/>
  <c r="J236"/>
  <c r="BE236"/>
  <c r="BI235"/>
  <c r="BH235"/>
  <c r="BG235"/>
  <c r="BF235"/>
  <c r="T235"/>
  <c r="R235"/>
  <c r="P235"/>
  <c r="BK235"/>
  <c r="J235"/>
  <c r="BE235"/>
  <c r="BI234"/>
  <c r="BH234"/>
  <c r="BG234"/>
  <c r="BF234"/>
  <c r="T234"/>
  <c r="R234"/>
  <c r="P234"/>
  <c r="BK234"/>
  <c r="J234"/>
  <c r="BE234"/>
  <c r="BI233"/>
  <c r="BH233"/>
  <c r="BG233"/>
  <c r="BF233"/>
  <c r="T233"/>
  <c r="R233"/>
  <c r="P233"/>
  <c r="BK233"/>
  <c r="J233"/>
  <c r="BE233"/>
  <c r="BI232"/>
  <c r="BH232"/>
  <c r="BG232"/>
  <c r="BF232"/>
  <c r="T232"/>
  <c r="R232"/>
  <c r="P232"/>
  <c r="BK232"/>
  <c r="J232"/>
  <c r="BE232"/>
  <c r="BI231"/>
  <c r="BH231"/>
  <c r="BG231"/>
  <c r="BF231"/>
  <c r="T231"/>
  <c r="R231"/>
  <c r="P231"/>
  <c r="BK231"/>
  <c r="J231"/>
  <c r="BE231"/>
  <c r="BI230"/>
  <c r="BH230"/>
  <c r="BG230"/>
  <c r="BF230"/>
  <c r="T230"/>
  <c r="T229"/>
  <c r="R230"/>
  <c r="R229"/>
  <c r="P230"/>
  <c r="P229"/>
  <c r="BK230"/>
  <c r="BK229"/>
  <c r="J229"/>
  <c r="J230"/>
  <c r="BE230"/>
  <c r="J78"/>
  <c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R219"/>
  <c r="P219"/>
  <c r="BK219"/>
  <c r="J219"/>
  <c r="BE219"/>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R213"/>
  <c r="P213"/>
  <c r="BK213"/>
  <c r="J213"/>
  <c r="BE213"/>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T193"/>
  <c r="R194"/>
  <c r="R193"/>
  <c r="P194"/>
  <c r="P193"/>
  <c r="BK194"/>
  <c r="BK193"/>
  <c r="J193"/>
  <c r="J194"/>
  <c r="BE194"/>
  <c r="J77"/>
  <c r="BI192"/>
  <c r="BH192"/>
  <c r="BG192"/>
  <c r="BF192"/>
  <c r="T192"/>
  <c r="R192"/>
  <c r="P192"/>
  <c r="BK192"/>
  <c r="J192"/>
  <c r="BE192"/>
  <c r="BI191"/>
  <c r="BH191"/>
  <c r="BG191"/>
  <c r="BF191"/>
  <c r="T191"/>
  <c r="R191"/>
  <c r="P191"/>
  <c r="BK191"/>
  <c r="J191"/>
  <c r="BE191"/>
  <c r="BI190"/>
  <c r="BH190"/>
  <c r="BG190"/>
  <c r="BF190"/>
  <c r="T190"/>
  <c r="T189"/>
  <c r="R190"/>
  <c r="R189"/>
  <c r="P190"/>
  <c r="P189"/>
  <c r="BK190"/>
  <c r="BK189"/>
  <c r="J189"/>
  <c r="J190"/>
  <c r="BE190"/>
  <c r="J76"/>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T175"/>
  <c r="R176"/>
  <c r="R175"/>
  <c r="P176"/>
  <c r="P175"/>
  <c r="BK176"/>
  <c r="BK175"/>
  <c r="J175"/>
  <c r="J176"/>
  <c r="BE176"/>
  <c r="J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T170"/>
  <c r="R171"/>
  <c r="R170"/>
  <c r="P171"/>
  <c r="P170"/>
  <c r="BK171"/>
  <c r="BK170"/>
  <c r="J170"/>
  <c r="J171"/>
  <c r="BE171"/>
  <c r="J74"/>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T164"/>
  <c r="R165"/>
  <c r="R164"/>
  <c r="P165"/>
  <c r="P164"/>
  <c r="BK165"/>
  <c r="BK164"/>
  <c r="J164"/>
  <c r="J165"/>
  <c r="BE165"/>
  <c r="J73"/>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T159"/>
  <c r="R160"/>
  <c r="R159"/>
  <c r="P160"/>
  <c r="P159"/>
  <c r="BK160"/>
  <c r="BK159"/>
  <c r="J159"/>
  <c r="J160"/>
  <c r="BE160"/>
  <c r="J72"/>
  <c r="BI158"/>
  <c r="BH158"/>
  <c r="BG158"/>
  <c r="BF158"/>
  <c r="T158"/>
  <c r="R158"/>
  <c r="P158"/>
  <c r="BK158"/>
  <c r="J158"/>
  <c r="BE158"/>
  <c r="BI157"/>
  <c r="BH157"/>
  <c r="BG157"/>
  <c r="BF157"/>
  <c r="T157"/>
  <c r="R157"/>
  <c r="P157"/>
  <c r="BK157"/>
  <c r="J157"/>
  <c r="BE157"/>
  <c r="BI156"/>
  <c r="BH156"/>
  <c r="BG156"/>
  <c r="BF156"/>
  <c r="T156"/>
  <c r="T155"/>
  <c r="R156"/>
  <c r="R155"/>
  <c r="P156"/>
  <c r="P155"/>
  <c r="BK156"/>
  <c r="BK155"/>
  <c r="J155"/>
  <c r="J156"/>
  <c r="BE156"/>
  <c r="J71"/>
  <c r="BI154"/>
  <c r="BH154"/>
  <c r="BG154"/>
  <c r="BF154"/>
  <c r="T154"/>
  <c r="T153"/>
  <c r="R154"/>
  <c r="R153"/>
  <c r="P154"/>
  <c r="P153"/>
  <c r="BK154"/>
  <c r="BK153"/>
  <c r="J153"/>
  <c r="J154"/>
  <c r="BE154"/>
  <c r="J70"/>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T148"/>
  <c r="R149"/>
  <c r="R148"/>
  <c r="P149"/>
  <c r="P148"/>
  <c r="BK149"/>
  <c r="BK148"/>
  <c r="J148"/>
  <c r="J149"/>
  <c r="BE149"/>
  <c r="J69"/>
  <c r="BI147"/>
  <c r="BH147"/>
  <c r="BG147"/>
  <c r="BF147"/>
  <c r="T147"/>
  <c r="R147"/>
  <c r="P147"/>
  <c r="BK147"/>
  <c r="J147"/>
  <c r="BE147"/>
  <c r="BI146"/>
  <c r="BH146"/>
  <c r="BG146"/>
  <c r="BF146"/>
  <c r="T146"/>
  <c r="R146"/>
  <c r="P146"/>
  <c r="BK146"/>
  <c r="J146"/>
  <c r="BE146"/>
  <c r="BI145"/>
  <c r="F41"/>
  <c i="1" r="BD72"/>
  <c i="17" r="BH145"/>
  <c r="F40"/>
  <c i="1" r="BC72"/>
  <c i="17" r="BG145"/>
  <c r="F39"/>
  <c i="1" r="BB72"/>
  <c i="17" r="BF145"/>
  <c r="J38"/>
  <c i="1" r="AW72"/>
  <c i="17" r="F38"/>
  <c i="1" r="BA72"/>
  <c i="17" r="T145"/>
  <c r="T144"/>
  <c r="T143"/>
  <c r="R145"/>
  <c r="R144"/>
  <c r="R143"/>
  <c r="P145"/>
  <c r="P144"/>
  <c r="P143"/>
  <c i="1" r="AU72"/>
  <c i="17" r="BK145"/>
  <c r="BK144"/>
  <c r="J144"/>
  <c r="BK143"/>
  <c r="J143"/>
  <c r="J67"/>
  <c r="J34"/>
  <c i="1" r="AG72"/>
  <c i="17" r="J145"/>
  <c r="BE145"/>
  <c r="J37"/>
  <c i="1" r="AV72"/>
  <c i="17" r="F37"/>
  <c i="1" r="AZ72"/>
  <c i="17" r="J68"/>
  <c r="F137"/>
  <c r="E135"/>
  <c r="F60"/>
  <c r="E58"/>
  <c r="J43"/>
  <c r="J28"/>
  <c r="E28"/>
  <c r="J140"/>
  <c r="J63"/>
  <c r="J27"/>
  <c r="J25"/>
  <c r="E25"/>
  <c r="J139"/>
  <c r="J62"/>
  <c r="J24"/>
  <c r="J22"/>
  <c r="E22"/>
  <c r="F140"/>
  <c r="F63"/>
  <c r="J21"/>
  <c r="J19"/>
  <c r="E19"/>
  <c r="F139"/>
  <c r="F62"/>
  <c r="J18"/>
  <c r="J16"/>
  <c r="J137"/>
  <c r="J60"/>
  <c r="E7"/>
  <c r="E129"/>
  <c r="E52"/>
  <c i="16" r="J41"/>
  <c r="J40"/>
  <c i="1" r="AY71"/>
  <c i="16" r="J39"/>
  <c i="1" r="AX71"/>
  <c i="16" r="BI172"/>
  <c r="BH172"/>
  <c r="BG172"/>
  <c r="BF172"/>
  <c r="T172"/>
  <c r="R172"/>
  <c r="P172"/>
  <c r="BK172"/>
  <c r="J172"/>
  <c r="BE172"/>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T159"/>
  <c r="R160"/>
  <c r="R159"/>
  <c r="P160"/>
  <c r="P159"/>
  <c r="BK160"/>
  <c r="BK159"/>
  <c r="J159"/>
  <c r="J160"/>
  <c r="BE160"/>
  <c r="J82"/>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T150"/>
  <c r="R151"/>
  <c r="R150"/>
  <c r="P151"/>
  <c r="P150"/>
  <c r="BK151"/>
  <c r="BK150"/>
  <c r="J150"/>
  <c r="J151"/>
  <c r="BE151"/>
  <c r="J81"/>
  <c r="BI149"/>
  <c r="BH149"/>
  <c r="BG149"/>
  <c r="BF149"/>
  <c r="T149"/>
  <c r="T148"/>
  <c r="R149"/>
  <c r="R148"/>
  <c r="P149"/>
  <c r="P148"/>
  <c r="BK149"/>
  <c r="BK148"/>
  <c r="J148"/>
  <c r="J149"/>
  <c r="BE149"/>
  <c r="J80"/>
  <c r="BI147"/>
  <c r="BH147"/>
  <c r="BG147"/>
  <c r="BF147"/>
  <c r="T147"/>
  <c r="R147"/>
  <c r="P147"/>
  <c r="BK147"/>
  <c r="J147"/>
  <c r="BE147"/>
  <c r="BI146"/>
  <c r="BH146"/>
  <c r="BG146"/>
  <c r="BF146"/>
  <c r="T146"/>
  <c r="T145"/>
  <c r="T144"/>
  <c r="R146"/>
  <c r="R145"/>
  <c r="R144"/>
  <c r="P146"/>
  <c r="P145"/>
  <c r="P144"/>
  <c r="BK146"/>
  <c r="BK145"/>
  <c r="J145"/>
  <c r="BK144"/>
  <c r="J144"/>
  <c r="J146"/>
  <c r="BE146"/>
  <c r="J79"/>
  <c r="J78"/>
  <c r="BI143"/>
  <c r="BH143"/>
  <c r="BG143"/>
  <c r="BF143"/>
  <c r="T143"/>
  <c r="R143"/>
  <c r="P143"/>
  <c r="BK143"/>
  <c r="J143"/>
  <c r="BE143"/>
  <c r="BI142"/>
  <c r="BH142"/>
  <c r="BG142"/>
  <c r="BF142"/>
  <c r="T142"/>
  <c r="T141"/>
  <c r="R142"/>
  <c r="R141"/>
  <c r="P142"/>
  <c r="P141"/>
  <c r="BK142"/>
  <c r="BK141"/>
  <c r="J141"/>
  <c r="J142"/>
  <c r="BE142"/>
  <c r="J77"/>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T134"/>
  <c r="R135"/>
  <c r="R134"/>
  <c r="P135"/>
  <c r="P134"/>
  <c r="BK135"/>
  <c r="BK134"/>
  <c r="J134"/>
  <c r="J135"/>
  <c r="BE135"/>
  <c r="J76"/>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T129"/>
  <c r="R130"/>
  <c r="R129"/>
  <c r="P130"/>
  <c r="P129"/>
  <c r="BK130"/>
  <c r="BK129"/>
  <c r="J129"/>
  <c r="J130"/>
  <c r="BE130"/>
  <c r="J75"/>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T123"/>
  <c r="R124"/>
  <c r="R123"/>
  <c r="P124"/>
  <c r="P123"/>
  <c r="BK124"/>
  <c r="BK123"/>
  <c r="J123"/>
  <c r="J124"/>
  <c r="BE124"/>
  <c r="J74"/>
  <c r="BI122"/>
  <c r="BH122"/>
  <c r="BG122"/>
  <c r="BF122"/>
  <c r="T122"/>
  <c r="R122"/>
  <c r="P122"/>
  <c r="BK122"/>
  <c r="J122"/>
  <c r="BE122"/>
  <c r="BI121"/>
  <c r="BH121"/>
  <c r="BG121"/>
  <c r="BF121"/>
  <c r="T121"/>
  <c r="T120"/>
  <c r="R121"/>
  <c r="R120"/>
  <c r="P121"/>
  <c r="P120"/>
  <c r="BK121"/>
  <c r="BK120"/>
  <c r="J120"/>
  <c r="J121"/>
  <c r="BE121"/>
  <c r="J73"/>
  <c r="BI119"/>
  <c r="BH119"/>
  <c r="BG119"/>
  <c r="BF119"/>
  <c r="T119"/>
  <c r="R119"/>
  <c r="P119"/>
  <c r="BK119"/>
  <c r="J119"/>
  <c r="BE119"/>
  <c r="BI118"/>
  <c r="BH118"/>
  <c r="BG118"/>
  <c r="BF118"/>
  <c r="T118"/>
  <c r="T117"/>
  <c r="R118"/>
  <c r="R117"/>
  <c r="P118"/>
  <c r="P117"/>
  <c r="BK118"/>
  <c r="BK117"/>
  <c r="J117"/>
  <c r="J118"/>
  <c r="BE118"/>
  <c r="J72"/>
  <c r="BI116"/>
  <c r="BH116"/>
  <c r="BG116"/>
  <c r="BF116"/>
  <c r="T116"/>
  <c r="R116"/>
  <c r="P116"/>
  <c r="BK116"/>
  <c r="J116"/>
  <c r="BE116"/>
  <c r="BI115"/>
  <c r="BH115"/>
  <c r="BG115"/>
  <c r="BF115"/>
  <c r="T115"/>
  <c r="T114"/>
  <c r="R115"/>
  <c r="R114"/>
  <c r="P115"/>
  <c r="P114"/>
  <c r="BK115"/>
  <c r="BK114"/>
  <c r="J114"/>
  <c r="J115"/>
  <c r="BE115"/>
  <c r="J71"/>
  <c r="BI113"/>
  <c r="BH113"/>
  <c r="BG113"/>
  <c r="BF113"/>
  <c r="T113"/>
  <c r="R113"/>
  <c r="P113"/>
  <c r="BK113"/>
  <c r="J113"/>
  <c r="BE113"/>
  <c r="BI112"/>
  <c r="BH112"/>
  <c r="BG112"/>
  <c r="BF112"/>
  <c r="T112"/>
  <c r="T111"/>
  <c r="R112"/>
  <c r="R111"/>
  <c r="P112"/>
  <c r="P111"/>
  <c r="BK112"/>
  <c r="BK111"/>
  <c r="J111"/>
  <c r="J112"/>
  <c r="BE112"/>
  <c r="J70"/>
  <c r="BI110"/>
  <c r="BH110"/>
  <c r="BG110"/>
  <c r="BF110"/>
  <c r="T110"/>
  <c r="R110"/>
  <c r="P110"/>
  <c r="BK110"/>
  <c r="J110"/>
  <c r="BE110"/>
  <c r="BI109"/>
  <c r="F41"/>
  <c i="1" r="BD71"/>
  <c i="16" r="BH109"/>
  <c r="F40"/>
  <c i="1" r="BC71"/>
  <c i="16" r="BG109"/>
  <c r="F39"/>
  <c i="1" r="BB71"/>
  <c i="16" r="BF109"/>
  <c r="J38"/>
  <c i="1" r="AW71"/>
  <c i="16" r="F38"/>
  <c i="1" r="BA71"/>
  <c i="16" r="T109"/>
  <c r="T108"/>
  <c r="T107"/>
  <c r="T106"/>
  <c r="R109"/>
  <c r="R108"/>
  <c r="R107"/>
  <c r="R106"/>
  <c r="P109"/>
  <c r="P108"/>
  <c r="P107"/>
  <c r="P106"/>
  <c i="1" r="AU71"/>
  <c i="16" r="BK109"/>
  <c r="BK108"/>
  <c r="J108"/>
  <c r="BK107"/>
  <c r="J107"/>
  <c r="BK106"/>
  <c r="J106"/>
  <c r="J67"/>
  <c r="J34"/>
  <c i="1" r="AG71"/>
  <c i="16" r="J109"/>
  <c r="BE109"/>
  <c r="J37"/>
  <c i="1" r="AV71"/>
  <c i="16" r="F37"/>
  <c i="1" r="AZ71"/>
  <c i="16" r="J69"/>
  <c r="J68"/>
  <c r="F100"/>
  <c r="E98"/>
  <c r="F60"/>
  <c r="E58"/>
  <c r="J43"/>
  <c r="J28"/>
  <c r="E28"/>
  <c r="J103"/>
  <c r="J63"/>
  <c r="J27"/>
  <c r="J25"/>
  <c r="E25"/>
  <c r="J102"/>
  <c r="J62"/>
  <c r="J24"/>
  <c r="J22"/>
  <c r="E22"/>
  <c r="F103"/>
  <c r="F63"/>
  <c r="J21"/>
  <c r="J19"/>
  <c r="E19"/>
  <c r="F102"/>
  <c r="F62"/>
  <c r="J18"/>
  <c r="J16"/>
  <c r="J100"/>
  <c r="J60"/>
  <c r="E7"/>
  <c r="E92"/>
  <c r="E52"/>
  <c i="15" r="J41"/>
  <c r="J40"/>
  <c i="1" r="AY70"/>
  <c i="15" r="J39"/>
  <c i="1" r="AX70"/>
  <c i="15"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T157"/>
  <c r="T156"/>
  <c r="R158"/>
  <c r="R157"/>
  <c r="R156"/>
  <c r="P158"/>
  <c r="P157"/>
  <c r="P156"/>
  <c r="BK158"/>
  <c r="BK157"/>
  <c r="J157"/>
  <c r="BK156"/>
  <c r="J156"/>
  <c r="J158"/>
  <c r="BE158"/>
  <c r="J81"/>
  <c r="J80"/>
  <c r="BI155"/>
  <c r="BH155"/>
  <c r="BG155"/>
  <c r="BF155"/>
  <c r="T155"/>
  <c r="R155"/>
  <c r="P155"/>
  <c r="BK155"/>
  <c r="J155"/>
  <c r="BE155"/>
  <c r="BI154"/>
  <c r="BH154"/>
  <c r="BG154"/>
  <c r="BF154"/>
  <c r="T154"/>
  <c r="T153"/>
  <c r="R154"/>
  <c r="R153"/>
  <c r="P154"/>
  <c r="P153"/>
  <c r="BK154"/>
  <c r="BK153"/>
  <c r="J153"/>
  <c r="J154"/>
  <c r="BE154"/>
  <c r="J79"/>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T134"/>
  <c r="R135"/>
  <c r="R134"/>
  <c r="P135"/>
  <c r="P134"/>
  <c r="BK135"/>
  <c r="BK134"/>
  <c r="J134"/>
  <c r="J135"/>
  <c r="BE135"/>
  <c r="J78"/>
  <c r="BI133"/>
  <c r="BH133"/>
  <c r="BG133"/>
  <c r="BF133"/>
  <c r="T133"/>
  <c r="R133"/>
  <c r="P133"/>
  <c r="BK133"/>
  <c r="J133"/>
  <c r="BE133"/>
  <c r="BI132"/>
  <c r="BH132"/>
  <c r="BG132"/>
  <c r="BF132"/>
  <c r="T132"/>
  <c r="R132"/>
  <c r="P132"/>
  <c r="BK132"/>
  <c r="J132"/>
  <c r="BE132"/>
  <c r="BI131"/>
  <c r="BH131"/>
  <c r="BG131"/>
  <c r="BF131"/>
  <c r="T131"/>
  <c r="T130"/>
  <c r="T129"/>
  <c r="R131"/>
  <c r="R130"/>
  <c r="R129"/>
  <c r="P131"/>
  <c r="P130"/>
  <c r="P129"/>
  <c r="BK131"/>
  <c r="BK130"/>
  <c r="J130"/>
  <c r="BK129"/>
  <c r="J129"/>
  <c r="J131"/>
  <c r="BE131"/>
  <c r="J77"/>
  <c r="J76"/>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T124"/>
  <c r="R125"/>
  <c r="R124"/>
  <c r="P125"/>
  <c r="P124"/>
  <c r="BK125"/>
  <c r="BK124"/>
  <c r="J124"/>
  <c r="J125"/>
  <c r="BE125"/>
  <c r="J75"/>
  <c r="BI123"/>
  <c r="BH123"/>
  <c r="BG123"/>
  <c r="BF123"/>
  <c r="T123"/>
  <c r="R123"/>
  <c r="P123"/>
  <c r="BK123"/>
  <c r="J123"/>
  <c r="BE123"/>
  <c r="BI122"/>
  <c r="BH122"/>
  <c r="BG122"/>
  <c r="BF122"/>
  <c r="T122"/>
  <c r="T121"/>
  <c r="R122"/>
  <c r="R121"/>
  <c r="P122"/>
  <c r="P121"/>
  <c r="BK122"/>
  <c r="BK121"/>
  <c r="J121"/>
  <c r="J122"/>
  <c r="BE122"/>
  <c r="J74"/>
  <c r="BI120"/>
  <c r="BH120"/>
  <c r="BG120"/>
  <c r="BF120"/>
  <c r="T120"/>
  <c r="T119"/>
  <c r="R120"/>
  <c r="R119"/>
  <c r="P120"/>
  <c r="P119"/>
  <c r="BK120"/>
  <c r="BK119"/>
  <c r="J119"/>
  <c r="J120"/>
  <c r="BE120"/>
  <c r="J73"/>
  <c r="BI118"/>
  <c r="BH118"/>
  <c r="BG118"/>
  <c r="BF118"/>
  <c r="T118"/>
  <c r="R118"/>
  <c r="P118"/>
  <c r="BK118"/>
  <c r="J118"/>
  <c r="BE118"/>
  <c r="BI117"/>
  <c r="BH117"/>
  <c r="BG117"/>
  <c r="BF117"/>
  <c r="T117"/>
  <c r="T116"/>
  <c r="R117"/>
  <c r="R116"/>
  <c r="P117"/>
  <c r="P116"/>
  <c r="BK117"/>
  <c r="BK116"/>
  <c r="J116"/>
  <c r="J117"/>
  <c r="BE117"/>
  <c r="J72"/>
  <c r="BI115"/>
  <c r="BH115"/>
  <c r="BG115"/>
  <c r="BF115"/>
  <c r="T115"/>
  <c r="R115"/>
  <c r="P115"/>
  <c r="BK115"/>
  <c r="J115"/>
  <c r="BE115"/>
  <c r="BI114"/>
  <c r="BH114"/>
  <c r="BG114"/>
  <c r="BF114"/>
  <c r="T114"/>
  <c r="T113"/>
  <c r="R114"/>
  <c r="R113"/>
  <c r="P114"/>
  <c r="P113"/>
  <c r="BK114"/>
  <c r="BK113"/>
  <c r="J113"/>
  <c r="J114"/>
  <c r="BE114"/>
  <c r="J71"/>
  <c r="BI112"/>
  <c r="BH112"/>
  <c r="BG112"/>
  <c r="BF112"/>
  <c r="T112"/>
  <c r="R112"/>
  <c r="P112"/>
  <c r="BK112"/>
  <c r="J112"/>
  <c r="BE112"/>
  <c r="BI111"/>
  <c r="BH111"/>
  <c r="BG111"/>
  <c r="BF111"/>
  <c r="T111"/>
  <c r="T110"/>
  <c r="R111"/>
  <c r="R110"/>
  <c r="P111"/>
  <c r="P110"/>
  <c r="BK111"/>
  <c r="BK110"/>
  <c r="J110"/>
  <c r="J111"/>
  <c r="BE111"/>
  <c r="J70"/>
  <c r="BI109"/>
  <c r="BH109"/>
  <c r="BG109"/>
  <c r="BF109"/>
  <c r="T109"/>
  <c r="R109"/>
  <c r="P109"/>
  <c r="BK109"/>
  <c r="J109"/>
  <c r="BE109"/>
  <c r="BI108"/>
  <c r="F41"/>
  <c i="1" r="BD70"/>
  <c i="15" r="BH108"/>
  <c r="F40"/>
  <c i="1" r="BC70"/>
  <c i="15" r="BG108"/>
  <c r="F39"/>
  <c i="1" r="BB70"/>
  <c i="15" r="BF108"/>
  <c r="J38"/>
  <c i="1" r="AW70"/>
  <c i="15" r="F38"/>
  <c i="1" r="BA70"/>
  <c i="15" r="T108"/>
  <c r="T107"/>
  <c r="T106"/>
  <c r="T105"/>
  <c r="R108"/>
  <c r="R107"/>
  <c r="R106"/>
  <c r="R105"/>
  <c r="P108"/>
  <c r="P107"/>
  <c r="P106"/>
  <c r="P105"/>
  <c i="1" r="AU70"/>
  <c i="15" r="BK108"/>
  <c r="BK107"/>
  <c r="J107"/>
  <c r="BK106"/>
  <c r="J106"/>
  <c r="BK105"/>
  <c r="J105"/>
  <c r="J67"/>
  <c r="J34"/>
  <c i="1" r="AG70"/>
  <c i="15" r="J108"/>
  <c r="BE108"/>
  <c r="J37"/>
  <c i="1" r="AV70"/>
  <c i="15" r="F37"/>
  <c i="1" r="AZ70"/>
  <c i="15" r="J69"/>
  <c r="J68"/>
  <c r="F99"/>
  <c r="E97"/>
  <c r="F60"/>
  <c r="E58"/>
  <c r="J43"/>
  <c r="J28"/>
  <c r="E28"/>
  <c r="J102"/>
  <c r="J63"/>
  <c r="J27"/>
  <c r="J25"/>
  <c r="E25"/>
  <c r="J101"/>
  <c r="J62"/>
  <c r="J24"/>
  <c r="J22"/>
  <c r="E22"/>
  <c r="F102"/>
  <c r="F63"/>
  <c r="J21"/>
  <c r="J19"/>
  <c r="E19"/>
  <c r="F101"/>
  <c r="F62"/>
  <c r="J18"/>
  <c r="J16"/>
  <c r="J99"/>
  <c r="J60"/>
  <c r="E7"/>
  <c r="E91"/>
  <c r="E52"/>
  <c i="14" r="J103"/>
  <c r="J41"/>
  <c r="J40"/>
  <c i="1" r="AY69"/>
  <c i="14" r="J39"/>
  <c i="1" r="AX69"/>
  <c i="14"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T137"/>
  <c r="T136"/>
  <c r="R138"/>
  <c r="R137"/>
  <c r="R136"/>
  <c r="P138"/>
  <c r="P137"/>
  <c r="P136"/>
  <c r="BK138"/>
  <c r="BK137"/>
  <c r="J137"/>
  <c r="BK136"/>
  <c r="J136"/>
  <c r="J138"/>
  <c r="BE138"/>
  <c r="J77"/>
  <c r="J7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T118"/>
  <c r="T117"/>
  <c r="R119"/>
  <c r="R118"/>
  <c r="R117"/>
  <c r="P119"/>
  <c r="P118"/>
  <c r="P117"/>
  <c r="BK119"/>
  <c r="BK118"/>
  <c r="J118"/>
  <c r="BK117"/>
  <c r="J117"/>
  <c r="J119"/>
  <c r="BE119"/>
  <c r="J75"/>
  <c r="J74"/>
  <c r="BI116"/>
  <c r="BH116"/>
  <c r="BG116"/>
  <c r="BF116"/>
  <c r="T116"/>
  <c r="R116"/>
  <c r="P116"/>
  <c r="BK116"/>
  <c r="J116"/>
  <c r="BE116"/>
  <c r="BI115"/>
  <c r="BH115"/>
  <c r="BG115"/>
  <c r="BF115"/>
  <c r="T115"/>
  <c r="T114"/>
  <c r="R115"/>
  <c r="R114"/>
  <c r="P115"/>
  <c r="P114"/>
  <c r="BK115"/>
  <c r="BK114"/>
  <c r="J114"/>
  <c r="J115"/>
  <c r="BE115"/>
  <c r="J73"/>
  <c r="BI113"/>
  <c r="BH113"/>
  <c r="BG113"/>
  <c r="BF113"/>
  <c r="T113"/>
  <c r="R113"/>
  <c r="P113"/>
  <c r="BK113"/>
  <c r="J113"/>
  <c r="BE113"/>
  <c r="BI112"/>
  <c r="BH112"/>
  <c r="BG112"/>
  <c r="BF112"/>
  <c r="T112"/>
  <c r="T111"/>
  <c r="R112"/>
  <c r="R111"/>
  <c r="P112"/>
  <c r="P111"/>
  <c r="BK112"/>
  <c r="BK111"/>
  <c r="J111"/>
  <c r="J112"/>
  <c r="BE112"/>
  <c r="J72"/>
  <c r="BI110"/>
  <c r="BH110"/>
  <c r="BG110"/>
  <c r="BF110"/>
  <c r="T110"/>
  <c r="R110"/>
  <c r="P110"/>
  <c r="BK110"/>
  <c r="J110"/>
  <c r="BE110"/>
  <c r="BI109"/>
  <c r="BH109"/>
  <c r="BG109"/>
  <c r="BF109"/>
  <c r="T109"/>
  <c r="T108"/>
  <c r="R109"/>
  <c r="R108"/>
  <c r="P109"/>
  <c r="P108"/>
  <c r="BK109"/>
  <c r="BK108"/>
  <c r="J108"/>
  <c r="J109"/>
  <c r="BE109"/>
  <c r="J71"/>
  <c r="BI107"/>
  <c r="BH107"/>
  <c r="BG107"/>
  <c r="BF107"/>
  <c r="T107"/>
  <c r="R107"/>
  <c r="P107"/>
  <c r="BK107"/>
  <c r="J107"/>
  <c r="BE107"/>
  <c r="BI106"/>
  <c r="BH106"/>
  <c r="BG106"/>
  <c r="BF106"/>
  <c r="T106"/>
  <c r="R106"/>
  <c r="P106"/>
  <c r="BK106"/>
  <c r="J106"/>
  <c r="BE106"/>
  <c r="BI105"/>
  <c r="F41"/>
  <c i="1" r="BD69"/>
  <c i="14" r="BH105"/>
  <c r="F40"/>
  <c i="1" r="BC69"/>
  <c i="14" r="BG105"/>
  <c r="F39"/>
  <c i="1" r="BB69"/>
  <c i="14" r="BF105"/>
  <c r="J38"/>
  <c i="1" r="AW69"/>
  <c i="14" r="F38"/>
  <c i="1" r="BA69"/>
  <c i="14" r="T105"/>
  <c r="T104"/>
  <c r="T102"/>
  <c r="T101"/>
  <c r="R105"/>
  <c r="R104"/>
  <c r="R102"/>
  <c r="R101"/>
  <c r="P105"/>
  <c r="P104"/>
  <c r="P102"/>
  <c r="P101"/>
  <c i="1" r="AU69"/>
  <c i="14" r="BK105"/>
  <c r="BK104"/>
  <c r="J104"/>
  <c r="BK102"/>
  <c r="J102"/>
  <c r="BK101"/>
  <c r="J101"/>
  <c r="J67"/>
  <c r="J34"/>
  <c i="1" r="AG69"/>
  <c i="14" r="J105"/>
  <c r="BE105"/>
  <c r="J37"/>
  <c i="1" r="AV69"/>
  <c i="14" r="F37"/>
  <c i="1" r="AZ69"/>
  <c i="14" r="J70"/>
  <c r="J69"/>
  <c r="J68"/>
  <c r="F95"/>
  <c r="E93"/>
  <c r="F60"/>
  <c r="E58"/>
  <c r="J43"/>
  <c r="J28"/>
  <c r="E28"/>
  <c r="J98"/>
  <c r="J63"/>
  <c r="J27"/>
  <c r="J25"/>
  <c r="E25"/>
  <c r="J97"/>
  <c r="J62"/>
  <c r="J24"/>
  <c r="J22"/>
  <c r="E22"/>
  <c r="F98"/>
  <c r="F63"/>
  <c r="J21"/>
  <c r="J19"/>
  <c r="E19"/>
  <c r="F97"/>
  <c r="F62"/>
  <c r="J18"/>
  <c r="J16"/>
  <c r="J95"/>
  <c r="J60"/>
  <c r="E7"/>
  <c r="E87"/>
  <c r="E52"/>
  <c i="13" r="J41"/>
  <c r="J40"/>
  <c i="1" r="AY68"/>
  <c i="13" r="J39"/>
  <c i="1" r="AX68"/>
  <c i="13"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T131"/>
  <c r="T130"/>
  <c r="R132"/>
  <c r="R131"/>
  <c r="R130"/>
  <c r="P132"/>
  <c r="P131"/>
  <c r="P130"/>
  <c r="BK132"/>
  <c r="BK131"/>
  <c r="J131"/>
  <c r="BK130"/>
  <c r="J130"/>
  <c r="J132"/>
  <c r="BE132"/>
  <c r="J75"/>
  <c r="J74"/>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T121"/>
  <c r="R122"/>
  <c r="R121"/>
  <c r="P122"/>
  <c r="P121"/>
  <c r="BK122"/>
  <c r="BK121"/>
  <c r="J121"/>
  <c r="J122"/>
  <c r="BE122"/>
  <c r="J73"/>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T109"/>
  <c r="T108"/>
  <c r="R110"/>
  <c r="R109"/>
  <c r="R108"/>
  <c r="P110"/>
  <c r="P109"/>
  <c r="P108"/>
  <c r="BK110"/>
  <c r="BK109"/>
  <c r="J109"/>
  <c r="BK108"/>
  <c r="J108"/>
  <c r="J110"/>
  <c r="BE110"/>
  <c r="J72"/>
  <c r="J71"/>
  <c r="BI107"/>
  <c r="BH107"/>
  <c r="BG107"/>
  <c r="BF107"/>
  <c r="T107"/>
  <c r="R107"/>
  <c r="P107"/>
  <c r="BK107"/>
  <c r="J107"/>
  <c r="BE107"/>
  <c r="BI106"/>
  <c r="BH106"/>
  <c r="BG106"/>
  <c r="BF106"/>
  <c r="T106"/>
  <c r="R106"/>
  <c r="P106"/>
  <c r="BK106"/>
  <c r="J106"/>
  <c r="BE106"/>
  <c r="BI105"/>
  <c r="BH105"/>
  <c r="BG105"/>
  <c r="BF105"/>
  <c r="T105"/>
  <c r="T104"/>
  <c r="R105"/>
  <c r="R104"/>
  <c r="P105"/>
  <c r="P104"/>
  <c r="BK105"/>
  <c r="BK104"/>
  <c r="J104"/>
  <c r="J105"/>
  <c r="BE105"/>
  <c r="J70"/>
  <c r="BI103"/>
  <c r="BH103"/>
  <c r="BG103"/>
  <c r="BF103"/>
  <c r="T103"/>
  <c r="R103"/>
  <c r="P103"/>
  <c r="BK103"/>
  <c r="J103"/>
  <c r="BE103"/>
  <c r="BI102"/>
  <c r="F41"/>
  <c i="1" r="BD68"/>
  <c i="13" r="BH102"/>
  <c r="F40"/>
  <c i="1" r="BC68"/>
  <c i="13" r="BG102"/>
  <c r="F39"/>
  <c i="1" r="BB68"/>
  <c i="13" r="BF102"/>
  <c r="J38"/>
  <c i="1" r="AW68"/>
  <c i="13" r="F38"/>
  <c i="1" r="BA68"/>
  <c i="13" r="T102"/>
  <c r="T101"/>
  <c r="T100"/>
  <c r="T99"/>
  <c r="R102"/>
  <c r="R101"/>
  <c r="R100"/>
  <c r="R99"/>
  <c r="P102"/>
  <c r="P101"/>
  <c r="P100"/>
  <c r="P99"/>
  <c i="1" r="AU68"/>
  <c i="13" r="BK102"/>
  <c r="BK101"/>
  <c r="J101"/>
  <c r="BK100"/>
  <c r="J100"/>
  <c r="BK99"/>
  <c r="J99"/>
  <c r="J67"/>
  <c r="J34"/>
  <c i="1" r="AG68"/>
  <c i="13" r="J102"/>
  <c r="BE102"/>
  <c r="J37"/>
  <c i="1" r="AV68"/>
  <c i="13" r="F37"/>
  <c i="1" r="AZ68"/>
  <c i="13" r="J69"/>
  <c r="J68"/>
  <c r="F93"/>
  <c r="E91"/>
  <c r="F60"/>
  <c r="E58"/>
  <c r="J43"/>
  <c r="J28"/>
  <c r="E28"/>
  <c r="J96"/>
  <c r="J63"/>
  <c r="J27"/>
  <c r="J25"/>
  <c r="E25"/>
  <c r="J95"/>
  <c r="J62"/>
  <c r="J24"/>
  <c r="J22"/>
  <c r="E22"/>
  <c r="F96"/>
  <c r="F63"/>
  <c r="J21"/>
  <c r="J19"/>
  <c r="E19"/>
  <c r="F95"/>
  <c r="F62"/>
  <c r="J18"/>
  <c r="J16"/>
  <c r="J93"/>
  <c r="J60"/>
  <c r="E7"/>
  <c r="E85"/>
  <c r="E52"/>
  <c i="12" r="J41"/>
  <c r="J40"/>
  <c i="1" r="AY67"/>
  <c i="12" r="J39"/>
  <c i="1" r="AX67"/>
  <c i="12" r="BI119"/>
  <c r="BH119"/>
  <c r="BG119"/>
  <c r="BF119"/>
  <c r="T119"/>
  <c r="T118"/>
  <c r="T117"/>
  <c r="R119"/>
  <c r="R118"/>
  <c r="R117"/>
  <c r="P119"/>
  <c r="P118"/>
  <c r="P117"/>
  <c r="BK119"/>
  <c r="BK118"/>
  <c r="J118"/>
  <c r="BK117"/>
  <c r="J117"/>
  <c r="J119"/>
  <c r="BE119"/>
  <c r="J76"/>
  <c r="J75"/>
  <c r="BI116"/>
  <c r="BH116"/>
  <c r="BG116"/>
  <c r="BF116"/>
  <c r="T116"/>
  <c r="T115"/>
  <c r="R116"/>
  <c r="R115"/>
  <c r="P116"/>
  <c r="P115"/>
  <c r="BK116"/>
  <c r="BK115"/>
  <c r="J115"/>
  <c r="J116"/>
  <c r="BE116"/>
  <c r="J74"/>
  <c r="BI114"/>
  <c r="BH114"/>
  <c r="BG114"/>
  <c r="BF114"/>
  <c r="T114"/>
  <c r="T113"/>
  <c r="T112"/>
  <c r="R114"/>
  <c r="R113"/>
  <c r="R112"/>
  <c r="P114"/>
  <c r="P113"/>
  <c r="P112"/>
  <c r="BK114"/>
  <c r="BK113"/>
  <c r="J113"/>
  <c r="BK112"/>
  <c r="J112"/>
  <c r="J114"/>
  <c r="BE114"/>
  <c r="J73"/>
  <c r="J72"/>
  <c r="BI111"/>
  <c r="BH111"/>
  <c r="BG111"/>
  <c r="BF111"/>
  <c r="T111"/>
  <c r="R111"/>
  <c r="P111"/>
  <c r="BK111"/>
  <c r="J111"/>
  <c r="BE111"/>
  <c r="BI110"/>
  <c r="BH110"/>
  <c r="BG110"/>
  <c r="BF110"/>
  <c r="T110"/>
  <c r="T109"/>
  <c r="R110"/>
  <c r="R109"/>
  <c r="P110"/>
  <c r="P109"/>
  <c r="BK110"/>
  <c r="BK109"/>
  <c r="J109"/>
  <c r="J110"/>
  <c r="BE110"/>
  <c r="J71"/>
  <c r="BI108"/>
  <c r="BH108"/>
  <c r="BG108"/>
  <c r="BF108"/>
  <c r="T108"/>
  <c r="R108"/>
  <c r="P108"/>
  <c r="BK108"/>
  <c r="J108"/>
  <c r="BE108"/>
  <c r="BI107"/>
  <c r="BH107"/>
  <c r="BG107"/>
  <c r="BF107"/>
  <c r="T107"/>
  <c r="T106"/>
  <c r="R107"/>
  <c r="R106"/>
  <c r="P107"/>
  <c r="P106"/>
  <c r="BK107"/>
  <c r="BK106"/>
  <c r="J106"/>
  <c r="J107"/>
  <c r="BE107"/>
  <c r="J70"/>
  <c r="BI105"/>
  <c r="BH105"/>
  <c r="BG105"/>
  <c r="BF105"/>
  <c r="T105"/>
  <c r="R105"/>
  <c r="P105"/>
  <c r="BK105"/>
  <c r="J105"/>
  <c r="BE105"/>
  <c r="BI104"/>
  <c r="BH104"/>
  <c r="BG104"/>
  <c r="BF104"/>
  <c r="T104"/>
  <c r="R104"/>
  <c r="P104"/>
  <c r="BK104"/>
  <c r="J104"/>
  <c r="BE104"/>
  <c r="BI103"/>
  <c r="F41"/>
  <c i="1" r="BD67"/>
  <c i="12" r="BH103"/>
  <c r="F40"/>
  <c i="1" r="BC67"/>
  <c i="12" r="BG103"/>
  <c r="F39"/>
  <c i="1" r="BB67"/>
  <c i="12" r="BF103"/>
  <c r="J38"/>
  <c i="1" r="AW67"/>
  <c i="12" r="F38"/>
  <c i="1" r="BA67"/>
  <c i="12" r="T103"/>
  <c r="T102"/>
  <c r="T101"/>
  <c r="T100"/>
  <c r="R103"/>
  <c r="R102"/>
  <c r="R101"/>
  <c r="R100"/>
  <c r="P103"/>
  <c r="P102"/>
  <c r="P101"/>
  <c r="P100"/>
  <c i="1" r="AU67"/>
  <c i="12" r="BK103"/>
  <c r="BK102"/>
  <c r="J102"/>
  <c r="BK101"/>
  <c r="J101"/>
  <c r="BK100"/>
  <c r="J100"/>
  <c r="J67"/>
  <c r="J34"/>
  <c i="1" r="AG67"/>
  <c i="12" r="J103"/>
  <c r="BE103"/>
  <c r="J37"/>
  <c i="1" r="AV67"/>
  <c i="12" r="F37"/>
  <c i="1" r="AZ67"/>
  <c i="12" r="J69"/>
  <c r="J68"/>
  <c r="F94"/>
  <c r="E92"/>
  <c r="F60"/>
  <c r="E58"/>
  <c r="J43"/>
  <c r="J28"/>
  <c r="E28"/>
  <c r="J97"/>
  <c r="J63"/>
  <c r="J27"/>
  <c r="J25"/>
  <c r="E25"/>
  <c r="J96"/>
  <c r="J62"/>
  <c r="J24"/>
  <c r="J22"/>
  <c r="E22"/>
  <c r="F97"/>
  <c r="F63"/>
  <c r="J21"/>
  <c r="J19"/>
  <c r="E19"/>
  <c r="F96"/>
  <c r="F62"/>
  <c r="J18"/>
  <c r="J16"/>
  <c r="J94"/>
  <c r="J60"/>
  <c r="E7"/>
  <c r="E86"/>
  <c r="E52"/>
  <c i="11" r="J41"/>
  <c r="J40"/>
  <c i="1" r="AY66"/>
  <c i="11" r="J39"/>
  <c i="1" r="AX66"/>
  <c i="11" r="BI154"/>
  <c r="BH154"/>
  <c r="BG154"/>
  <c r="BF154"/>
  <c r="T154"/>
  <c r="T153"/>
  <c r="R154"/>
  <c r="R153"/>
  <c r="P154"/>
  <c r="P153"/>
  <c r="BK154"/>
  <c r="BK153"/>
  <c r="J153"/>
  <c r="J154"/>
  <c r="BE154"/>
  <c r="J78"/>
  <c r="BI152"/>
  <c r="BH152"/>
  <c r="BG152"/>
  <c r="BF152"/>
  <c r="T152"/>
  <c r="T151"/>
  <c r="R152"/>
  <c r="R151"/>
  <c r="P152"/>
  <c r="P151"/>
  <c r="BK152"/>
  <c r="BK151"/>
  <c r="J151"/>
  <c r="J152"/>
  <c r="BE152"/>
  <c r="J77"/>
  <c r="BI150"/>
  <c r="BH150"/>
  <c r="BG150"/>
  <c r="BF150"/>
  <c r="T150"/>
  <c r="T149"/>
  <c r="T148"/>
  <c r="R150"/>
  <c r="R149"/>
  <c r="R148"/>
  <c r="P150"/>
  <c r="P149"/>
  <c r="P148"/>
  <c r="BK150"/>
  <c r="BK149"/>
  <c r="J149"/>
  <c r="BK148"/>
  <c r="J148"/>
  <c r="J150"/>
  <c r="BE150"/>
  <c r="J76"/>
  <c r="J75"/>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T130"/>
  <c r="T129"/>
  <c r="R131"/>
  <c r="R130"/>
  <c r="R129"/>
  <c r="P131"/>
  <c r="P130"/>
  <c r="P129"/>
  <c r="BK131"/>
  <c r="BK130"/>
  <c r="J130"/>
  <c r="BK129"/>
  <c r="J129"/>
  <c r="J131"/>
  <c r="BE131"/>
  <c r="J74"/>
  <c r="J73"/>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T114"/>
  <c r="R115"/>
  <c r="R114"/>
  <c r="P115"/>
  <c r="P114"/>
  <c r="BK115"/>
  <c r="BK114"/>
  <c r="J114"/>
  <c r="J115"/>
  <c r="BE115"/>
  <c r="J72"/>
  <c r="BI113"/>
  <c r="BH113"/>
  <c r="BG113"/>
  <c r="BF113"/>
  <c r="T113"/>
  <c r="R113"/>
  <c r="P113"/>
  <c r="BK113"/>
  <c r="J113"/>
  <c r="BE113"/>
  <c r="BI112"/>
  <c r="BH112"/>
  <c r="BG112"/>
  <c r="BF112"/>
  <c r="T112"/>
  <c r="T111"/>
  <c r="R112"/>
  <c r="R111"/>
  <c r="P112"/>
  <c r="P111"/>
  <c r="BK112"/>
  <c r="BK111"/>
  <c r="J111"/>
  <c r="J112"/>
  <c r="BE112"/>
  <c r="J71"/>
  <c r="BI110"/>
  <c r="BH110"/>
  <c r="BG110"/>
  <c r="BF110"/>
  <c r="T110"/>
  <c r="R110"/>
  <c r="P110"/>
  <c r="BK110"/>
  <c r="J110"/>
  <c r="BE110"/>
  <c r="BI109"/>
  <c r="BH109"/>
  <c r="BG109"/>
  <c r="BF109"/>
  <c r="T109"/>
  <c r="R109"/>
  <c r="P109"/>
  <c r="BK109"/>
  <c r="J109"/>
  <c r="BE109"/>
  <c r="BI108"/>
  <c r="BH108"/>
  <c r="BG108"/>
  <c r="BF108"/>
  <c r="T108"/>
  <c r="T107"/>
  <c r="R108"/>
  <c r="R107"/>
  <c r="P108"/>
  <c r="P107"/>
  <c r="BK108"/>
  <c r="BK107"/>
  <c r="J107"/>
  <c r="J108"/>
  <c r="BE108"/>
  <c r="J70"/>
  <c r="BI106"/>
  <c r="BH106"/>
  <c r="BG106"/>
  <c r="BF106"/>
  <c r="T106"/>
  <c r="R106"/>
  <c r="P106"/>
  <c r="BK106"/>
  <c r="J106"/>
  <c r="BE106"/>
  <c r="BI105"/>
  <c r="F41"/>
  <c i="1" r="BD66"/>
  <c i="11" r="BH105"/>
  <c r="F40"/>
  <c i="1" r="BC66"/>
  <c i="11" r="BG105"/>
  <c r="F39"/>
  <c i="1" r="BB66"/>
  <c i="11" r="BF105"/>
  <c r="J38"/>
  <c i="1" r="AW66"/>
  <c i="11" r="F38"/>
  <c i="1" r="BA66"/>
  <c i="11" r="T105"/>
  <c r="T104"/>
  <c r="T103"/>
  <c r="T102"/>
  <c r="R105"/>
  <c r="R104"/>
  <c r="R103"/>
  <c r="R102"/>
  <c r="P105"/>
  <c r="P104"/>
  <c r="P103"/>
  <c r="P102"/>
  <c i="1" r="AU66"/>
  <c i="11" r="BK105"/>
  <c r="BK104"/>
  <c r="J104"/>
  <c r="BK103"/>
  <c r="J103"/>
  <c r="BK102"/>
  <c r="J102"/>
  <c r="J67"/>
  <c r="J34"/>
  <c i="1" r="AG66"/>
  <c i="11" r="J105"/>
  <c r="BE105"/>
  <c r="J37"/>
  <c i="1" r="AV66"/>
  <c i="11" r="F37"/>
  <c i="1" r="AZ66"/>
  <c i="11" r="J69"/>
  <c r="J68"/>
  <c r="F96"/>
  <c r="E94"/>
  <c r="F60"/>
  <c r="E58"/>
  <c r="J43"/>
  <c r="J28"/>
  <c r="E28"/>
  <c r="J99"/>
  <c r="J63"/>
  <c r="J27"/>
  <c r="J25"/>
  <c r="E25"/>
  <c r="J98"/>
  <c r="J62"/>
  <c r="J24"/>
  <c r="J22"/>
  <c r="E22"/>
  <c r="F99"/>
  <c r="F63"/>
  <c r="J21"/>
  <c r="J19"/>
  <c r="E19"/>
  <c r="F98"/>
  <c r="F62"/>
  <c r="J18"/>
  <c r="J16"/>
  <c r="J96"/>
  <c r="J60"/>
  <c r="E7"/>
  <c r="E88"/>
  <c r="E52"/>
  <c i="10" r="J41"/>
  <c r="J40"/>
  <c i="1" r="AY65"/>
  <c i="10" r="J39"/>
  <c i="1" r="AX65"/>
  <c i="10" r="BI134"/>
  <c r="BH134"/>
  <c r="BG134"/>
  <c r="BF134"/>
  <c r="T134"/>
  <c r="T133"/>
  <c r="R134"/>
  <c r="R133"/>
  <c r="P134"/>
  <c r="P133"/>
  <c r="BK134"/>
  <c r="BK133"/>
  <c r="J133"/>
  <c r="J134"/>
  <c r="BE134"/>
  <c r="J79"/>
  <c r="BI132"/>
  <c r="BH132"/>
  <c r="BG132"/>
  <c r="BF132"/>
  <c r="T132"/>
  <c r="T131"/>
  <c r="T130"/>
  <c r="R132"/>
  <c r="R131"/>
  <c r="R130"/>
  <c r="P132"/>
  <c r="P131"/>
  <c r="P130"/>
  <c r="BK132"/>
  <c r="BK131"/>
  <c r="J131"/>
  <c r="BK130"/>
  <c r="J130"/>
  <c r="J132"/>
  <c r="BE132"/>
  <c r="J78"/>
  <c r="J77"/>
  <c r="BI129"/>
  <c r="BH129"/>
  <c r="BG129"/>
  <c r="BF129"/>
  <c r="T129"/>
  <c r="R129"/>
  <c r="P129"/>
  <c r="BK129"/>
  <c r="J129"/>
  <c r="BE129"/>
  <c r="BI128"/>
  <c r="BH128"/>
  <c r="BG128"/>
  <c r="BF128"/>
  <c r="T128"/>
  <c r="R128"/>
  <c r="P128"/>
  <c r="BK128"/>
  <c r="J128"/>
  <c r="BE128"/>
  <c r="BI127"/>
  <c r="BH127"/>
  <c r="BG127"/>
  <c r="BF127"/>
  <c r="T127"/>
  <c r="T126"/>
  <c r="T125"/>
  <c r="R127"/>
  <c r="R126"/>
  <c r="R125"/>
  <c r="P127"/>
  <c r="P126"/>
  <c r="P125"/>
  <c r="BK127"/>
  <c r="BK126"/>
  <c r="J126"/>
  <c r="BK125"/>
  <c r="J125"/>
  <c r="J127"/>
  <c r="BE127"/>
  <c r="J76"/>
  <c r="J75"/>
  <c r="BI124"/>
  <c r="BH124"/>
  <c r="BG124"/>
  <c r="BF124"/>
  <c r="T124"/>
  <c r="R124"/>
  <c r="P124"/>
  <c r="BK124"/>
  <c r="J124"/>
  <c r="BE124"/>
  <c r="BI123"/>
  <c r="BH123"/>
  <c r="BG123"/>
  <c r="BF123"/>
  <c r="T123"/>
  <c r="T122"/>
  <c r="R123"/>
  <c r="R122"/>
  <c r="P123"/>
  <c r="P122"/>
  <c r="BK123"/>
  <c r="BK122"/>
  <c r="J122"/>
  <c r="J123"/>
  <c r="BE123"/>
  <c r="J74"/>
  <c r="BI121"/>
  <c r="BH121"/>
  <c r="BG121"/>
  <c r="BF121"/>
  <c r="T121"/>
  <c r="R121"/>
  <c r="P121"/>
  <c r="BK121"/>
  <c r="J121"/>
  <c r="BE121"/>
  <c r="BI120"/>
  <c r="BH120"/>
  <c r="BG120"/>
  <c r="BF120"/>
  <c r="T120"/>
  <c r="T119"/>
  <c r="R120"/>
  <c r="R119"/>
  <c r="P120"/>
  <c r="P119"/>
  <c r="BK120"/>
  <c r="BK119"/>
  <c r="J119"/>
  <c r="J120"/>
  <c r="BE120"/>
  <c r="J73"/>
  <c r="BI118"/>
  <c r="BH118"/>
  <c r="BG118"/>
  <c r="BF118"/>
  <c r="T118"/>
  <c r="R118"/>
  <c r="P118"/>
  <c r="BK118"/>
  <c r="J118"/>
  <c r="BE118"/>
  <c r="BI117"/>
  <c r="BH117"/>
  <c r="BG117"/>
  <c r="BF117"/>
  <c r="T117"/>
  <c r="R117"/>
  <c r="P117"/>
  <c r="BK117"/>
  <c r="J117"/>
  <c r="BE117"/>
  <c r="BI116"/>
  <c r="BH116"/>
  <c r="BG116"/>
  <c r="BF116"/>
  <c r="T116"/>
  <c r="T115"/>
  <c r="R116"/>
  <c r="R115"/>
  <c r="P116"/>
  <c r="P115"/>
  <c r="BK116"/>
  <c r="BK115"/>
  <c r="J115"/>
  <c r="J116"/>
  <c r="BE116"/>
  <c r="J72"/>
  <c r="BI114"/>
  <c r="BH114"/>
  <c r="BG114"/>
  <c r="BF114"/>
  <c r="T114"/>
  <c r="R114"/>
  <c r="P114"/>
  <c r="BK114"/>
  <c r="J114"/>
  <c r="BE114"/>
  <c r="BI113"/>
  <c r="BH113"/>
  <c r="BG113"/>
  <c r="BF113"/>
  <c r="T113"/>
  <c r="T112"/>
  <c r="R113"/>
  <c r="R112"/>
  <c r="P113"/>
  <c r="P112"/>
  <c r="BK113"/>
  <c r="BK112"/>
  <c r="J112"/>
  <c r="J113"/>
  <c r="BE113"/>
  <c r="J71"/>
  <c r="BI111"/>
  <c r="BH111"/>
  <c r="BG111"/>
  <c r="BF111"/>
  <c r="T111"/>
  <c r="R111"/>
  <c r="P111"/>
  <c r="BK111"/>
  <c r="J111"/>
  <c r="BE111"/>
  <c r="BI110"/>
  <c r="BH110"/>
  <c r="BG110"/>
  <c r="BF110"/>
  <c r="T110"/>
  <c r="R110"/>
  <c r="P110"/>
  <c r="BK110"/>
  <c r="J110"/>
  <c r="BE110"/>
  <c r="BI109"/>
  <c r="BH109"/>
  <c r="BG109"/>
  <c r="BF109"/>
  <c r="T109"/>
  <c r="T108"/>
  <c r="R109"/>
  <c r="R108"/>
  <c r="P109"/>
  <c r="P108"/>
  <c r="BK109"/>
  <c r="BK108"/>
  <c r="J108"/>
  <c r="J109"/>
  <c r="BE109"/>
  <c r="J70"/>
  <c r="BI107"/>
  <c r="BH107"/>
  <c r="BG107"/>
  <c r="BF107"/>
  <c r="T107"/>
  <c r="R107"/>
  <c r="P107"/>
  <c r="BK107"/>
  <c r="J107"/>
  <c r="BE107"/>
  <c r="BI106"/>
  <c r="F41"/>
  <c i="1" r="BD65"/>
  <c i="10" r="BH106"/>
  <c r="F40"/>
  <c i="1" r="BC65"/>
  <c i="10" r="BG106"/>
  <c r="F39"/>
  <c i="1" r="BB65"/>
  <c i="10" r="BF106"/>
  <c r="J38"/>
  <c i="1" r="AW65"/>
  <c i="10" r="F38"/>
  <c i="1" r="BA65"/>
  <c i="10" r="T106"/>
  <c r="T105"/>
  <c r="T104"/>
  <c r="T103"/>
  <c r="R106"/>
  <c r="R105"/>
  <c r="R104"/>
  <c r="R103"/>
  <c r="P106"/>
  <c r="P105"/>
  <c r="P104"/>
  <c r="P103"/>
  <c i="1" r="AU65"/>
  <c i="10" r="BK106"/>
  <c r="BK105"/>
  <c r="J105"/>
  <c r="BK104"/>
  <c r="J104"/>
  <c r="BK103"/>
  <c r="J103"/>
  <c r="J67"/>
  <c r="J34"/>
  <c i="1" r="AG65"/>
  <c i="10" r="J106"/>
  <c r="BE106"/>
  <c r="J37"/>
  <c i="1" r="AV65"/>
  <c i="10" r="F37"/>
  <c i="1" r="AZ65"/>
  <c i="10" r="J69"/>
  <c r="J68"/>
  <c r="F97"/>
  <c r="E95"/>
  <c r="F60"/>
  <c r="E58"/>
  <c r="J43"/>
  <c r="J28"/>
  <c r="E28"/>
  <c r="J100"/>
  <c r="J63"/>
  <c r="J27"/>
  <c r="J25"/>
  <c r="E25"/>
  <c r="J99"/>
  <c r="J62"/>
  <c r="J24"/>
  <c r="J22"/>
  <c r="E22"/>
  <c r="F100"/>
  <c r="F63"/>
  <c r="J21"/>
  <c r="J19"/>
  <c r="E19"/>
  <c r="F99"/>
  <c r="F62"/>
  <c r="J18"/>
  <c r="J16"/>
  <c r="J97"/>
  <c r="J60"/>
  <c r="E7"/>
  <c r="E89"/>
  <c r="E52"/>
  <c i="9" r="J109"/>
  <c r="J41"/>
  <c r="J40"/>
  <c i="1" r="AY64"/>
  <c i="9" r="J39"/>
  <c i="1" r="AX64"/>
  <c i="9" r="BI156"/>
  <c r="BH156"/>
  <c r="BG156"/>
  <c r="BF156"/>
  <c r="T156"/>
  <c r="T155"/>
  <c r="R156"/>
  <c r="R155"/>
  <c r="P156"/>
  <c r="P155"/>
  <c r="BK156"/>
  <c r="BK155"/>
  <c r="J155"/>
  <c r="J156"/>
  <c r="BE156"/>
  <c r="J83"/>
  <c r="BI154"/>
  <c r="BH154"/>
  <c r="BG154"/>
  <c r="BF154"/>
  <c r="T154"/>
  <c r="T153"/>
  <c r="T152"/>
  <c r="R154"/>
  <c r="R153"/>
  <c r="R152"/>
  <c r="P154"/>
  <c r="P153"/>
  <c r="P152"/>
  <c r="BK154"/>
  <c r="BK153"/>
  <c r="J153"/>
  <c r="BK152"/>
  <c r="J152"/>
  <c r="J154"/>
  <c r="BE154"/>
  <c r="J82"/>
  <c r="J81"/>
  <c r="BI151"/>
  <c r="BH151"/>
  <c r="BG151"/>
  <c r="BF151"/>
  <c r="T151"/>
  <c r="R151"/>
  <c r="P151"/>
  <c r="BK151"/>
  <c r="J151"/>
  <c r="BE151"/>
  <c r="BI150"/>
  <c r="BH150"/>
  <c r="BG150"/>
  <c r="BF150"/>
  <c r="T150"/>
  <c r="T149"/>
  <c r="R150"/>
  <c r="R149"/>
  <c r="P150"/>
  <c r="P149"/>
  <c r="BK150"/>
  <c r="BK149"/>
  <c r="J149"/>
  <c r="J150"/>
  <c r="BE150"/>
  <c r="J80"/>
  <c r="BI148"/>
  <c r="BH148"/>
  <c r="BG148"/>
  <c r="BF148"/>
  <c r="T148"/>
  <c r="R148"/>
  <c r="P148"/>
  <c r="BK148"/>
  <c r="J148"/>
  <c r="BE148"/>
  <c r="BI147"/>
  <c r="BH147"/>
  <c r="BG147"/>
  <c r="BF147"/>
  <c r="T147"/>
  <c r="T146"/>
  <c r="R147"/>
  <c r="R146"/>
  <c r="P147"/>
  <c r="P146"/>
  <c r="BK147"/>
  <c r="BK146"/>
  <c r="J146"/>
  <c r="J147"/>
  <c r="BE147"/>
  <c r="J79"/>
  <c r="BI145"/>
  <c r="BH145"/>
  <c r="BG145"/>
  <c r="BF145"/>
  <c r="T145"/>
  <c r="R145"/>
  <c r="P145"/>
  <c r="BK145"/>
  <c r="J145"/>
  <c r="BE145"/>
  <c r="BI144"/>
  <c r="BH144"/>
  <c r="BG144"/>
  <c r="BF144"/>
  <c r="T144"/>
  <c r="R144"/>
  <c r="P144"/>
  <c r="BK144"/>
  <c r="J144"/>
  <c r="BE144"/>
  <c r="BI143"/>
  <c r="BH143"/>
  <c r="BG143"/>
  <c r="BF143"/>
  <c r="T143"/>
  <c r="T142"/>
  <c r="R143"/>
  <c r="R142"/>
  <c r="P143"/>
  <c r="P142"/>
  <c r="BK143"/>
  <c r="BK142"/>
  <c r="J142"/>
  <c r="J143"/>
  <c r="BE143"/>
  <c r="J78"/>
  <c r="BI141"/>
  <c r="BH141"/>
  <c r="BG141"/>
  <c r="BF141"/>
  <c r="T141"/>
  <c r="R141"/>
  <c r="P141"/>
  <c r="BK141"/>
  <c r="J141"/>
  <c r="BE141"/>
  <c r="BI140"/>
  <c r="BH140"/>
  <c r="BG140"/>
  <c r="BF140"/>
  <c r="T140"/>
  <c r="T139"/>
  <c r="R140"/>
  <c r="R139"/>
  <c r="P140"/>
  <c r="P139"/>
  <c r="BK140"/>
  <c r="BK139"/>
  <c r="J139"/>
  <c r="J140"/>
  <c r="BE140"/>
  <c r="J77"/>
  <c r="BI138"/>
  <c r="BH138"/>
  <c r="BG138"/>
  <c r="BF138"/>
  <c r="T138"/>
  <c r="R138"/>
  <c r="P138"/>
  <c r="BK138"/>
  <c r="J138"/>
  <c r="BE138"/>
  <c r="BI137"/>
  <c r="BH137"/>
  <c r="BG137"/>
  <c r="BF137"/>
  <c r="T137"/>
  <c r="T136"/>
  <c r="R137"/>
  <c r="R136"/>
  <c r="P137"/>
  <c r="P136"/>
  <c r="BK137"/>
  <c r="BK136"/>
  <c r="J136"/>
  <c r="J137"/>
  <c r="BE137"/>
  <c r="J76"/>
  <c r="BI135"/>
  <c r="BH135"/>
  <c r="BG135"/>
  <c r="BF135"/>
  <c r="T135"/>
  <c r="R135"/>
  <c r="P135"/>
  <c r="BK135"/>
  <c r="J135"/>
  <c r="BE135"/>
  <c r="BI134"/>
  <c r="BH134"/>
  <c r="BG134"/>
  <c r="BF134"/>
  <c r="T134"/>
  <c r="T133"/>
  <c r="R134"/>
  <c r="R133"/>
  <c r="P134"/>
  <c r="P133"/>
  <c r="BK134"/>
  <c r="BK133"/>
  <c r="J133"/>
  <c r="J134"/>
  <c r="BE134"/>
  <c r="J75"/>
  <c r="BI132"/>
  <c r="BH132"/>
  <c r="BG132"/>
  <c r="BF132"/>
  <c r="T132"/>
  <c r="R132"/>
  <c r="P132"/>
  <c r="BK132"/>
  <c r="J132"/>
  <c r="BE132"/>
  <c r="BI131"/>
  <c r="BH131"/>
  <c r="BG131"/>
  <c r="BF131"/>
  <c r="T131"/>
  <c r="R131"/>
  <c r="P131"/>
  <c r="BK131"/>
  <c r="J131"/>
  <c r="BE131"/>
  <c r="BI130"/>
  <c r="BH130"/>
  <c r="BG130"/>
  <c r="BF130"/>
  <c r="T130"/>
  <c r="T129"/>
  <c r="R130"/>
  <c r="R129"/>
  <c r="P130"/>
  <c r="P129"/>
  <c r="BK130"/>
  <c r="BK129"/>
  <c r="J129"/>
  <c r="J130"/>
  <c r="BE130"/>
  <c r="J74"/>
  <c r="BI128"/>
  <c r="BH128"/>
  <c r="BG128"/>
  <c r="BF128"/>
  <c r="T128"/>
  <c r="R128"/>
  <c r="P128"/>
  <c r="BK128"/>
  <c r="J128"/>
  <c r="BE128"/>
  <c r="BI127"/>
  <c r="BH127"/>
  <c r="BG127"/>
  <c r="BF127"/>
  <c r="T127"/>
  <c r="R127"/>
  <c r="P127"/>
  <c r="BK127"/>
  <c r="J127"/>
  <c r="BE127"/>
  <c r="BI126"/>
  <c r="BH126"/>
  <c r="BG126"/>
  <c r="BF126"/>
  <c r="T126"/>
  <c r="T125"/>
  <c r="R126"/>
  <c r="R125"/>
  <c r="P126"/>
  <c r="P125"/>
  <c r="BK126"/>
  <c r="BK125"/>
  <c r="J125"/>
  <c r="J126"/>
  <c r="BE126"/>
  <c r="J73"/>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T119"/>
  <c r="R120"/>
  <c r="R119"/>
  <c r="P120"/>
  <c r="P119"/>
  <c r="BK120"/>
  <c r="BK119"/>
  <c r="J119"/>
  <c r="J120"/>
  <c r="BE120"/>
  <c r="J72"/>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T113"/>
  <c r="R114"/>
  <c r="R113"/>
  <c r="P114"/>
  <c r="P113"/>
  <c r="BK114"/>
  <c r="BK113"/>
  <c r="J113"/>
  <c r="J114"/>
  <c r="BE114"/>
  <c r="J71"/>
  <c r="BI112"/>
  <c r="BH112"/>
  <c r="BG112"/>
  <c r="BF112"/>
  <c r="T112"/>
  <c r="R112"/>
  <c r="P112"/>
  <c r="BK112"/>
  <c r="J112"/>
  <c r="BE112"/>
  <c r="BI111"/>
  <c r="F41"/>
  <c i="1" r="BD64"/>
  <c i="9" r="BH111"/>
  <c r="F40"/>
  <c i="1" r="BC64"/>
  <c i="9" r="BG111"/>
  <c r="F39"/>
  <c i="1" r="BB64"/>
  <c i="9" r="BF111"/>
  <c r="J38"/>
  <c i="1" r="AW64"/>
  <c i="9" r="F38"/>
  <c i="1" r="BA64"/>
  <c i="9" r="T111"/>
  <c r="T110"/>
  <c r="T108"/>
  <c r="T107"/>
  <c r="R111"/>
  <c r="R110"/>
  <c r="R108"/>
  <c r="R107"/>
  <c r="P111"/>
  <c r="P110"/>
  <c r="P108"/>
  <c r="P107"/>
  <c i="1" r="AU64"/>
  <c i="9" r="BK111"/>
  <c r="BK110"/>
  <c r="J110"/>
  <c r="BK108"/>
  <c r="J108"/>
  <c r="BK107"/>
  <c r="J107"/>
  <c r="J67"/>
  <c r="J34"/>
  <c i="1" r="AG64"/>
  <c i="9" r="J111"/>
  <c r="BE111"/>
  <c r="J37"/>
  <c i="1" r="AV64"/>
  <c i="9" r="F37"/>
  <c i="1" r="AZ64"/>
  <c i="9" r="J70"/>
  <c r="J69"/>
  <c r="J68"/>
  <c r="F101"/>
  <c r="E99"/>
  <c r="F60"/>
  <c r="E58"/>
  <c r="J43"/>
  <c r="J28"/>
  <c r="E28"/>
  <c r="J104"/>
  <c r="J63"/>
  <c r="J27"/>
  <c r="J25"/>
  <c r="E25"/>
  <c r="J103"/>
  <c r="J62"/>
  <c r="J24"/>
  <c r="J22"/>
  <c r="E22"/>
  <c r="F104"/>
  <c r="F63"/>
  <c r="J21"/>
  <c r="J19"/>
  <c r="E19"/>
  <c r="F103"/>
  <c r="F62"/>
  <c r="J18"/>
  <c r="J16"/>
  <c r="J101"/>
  <c r="J60"/>
  <c r="E7"/>
  <c r="E93"/>
  <c r="E52"/>
  <c i="8" r="J152"/>
  <c r="J41"/>
  <c r="J40"/>
  <c i="1" r="AY63"/>
  <c i="8" r="J39"/>
  <c i="1" r="AX63"/>
  <c i="8" r="BI362"/>
  <c r="BH362"/>
  <c r="BG362"/>
  <c r="BF362"/>
  <c r="T362"/>
  <c r="R362"/>
  <c r="P362"/>
  <c r="BK362"/>
  <c r="J362"/>
  <c r="BE362"/>
  <c r="BI361"/>
  <c r="BH361"/>
  <c r="BG361"/>
  <c r="BF361"/>
  <c r="T361"/>
  <c r="T360"/>
  <c r="R361"/>
  <c r="R360"/>
  <c r="P361"/>
  <c r="P360"/>
  <c r="BK361"/>
  <c r="BK360"/>
  <c r="J360"/>
  <c r="J361"/>
  <c r="BE361"/>
  <c r="J126"/>
  <c r="BI359"/>
  <c r="BH359"/>
  <c r="BG359"/>
  <c r="BF359"/>
  <c r="T359"/>
  <c r="R359"/>
  <c r="P359"/>
  <c r="BK359"/>
  <c r="J359"/>
  <c r="BE359"/>
  <c r="BI358"/>
  <c r="BH358"/>
  <c r="BG358"/>
  <c r="BF358"/>
  <c r="T358"/>
  <c r="R358"/>
  <c r="P358"/>
  <c r="BK358"/>
  <c r="J358"/>
  <c r="BE358"/>
  <c r="BI357"/>
  <c r="BH357"/>
  <c r="BG357"/>
  <c r="BF357"/>
  <c r="T357"/>
  <c r="R357"/>
  <c r="P357"/>
  <c r="BK357"/>
  <c r="J357"/>
  <c r="BE357"/>
  <c r="BI356"/>
  <c r="BH356"/>
  <c r="BG356"/>
  <c r="BF356"/>
  <c r="T356"/>
  <c r="R356"/>
  <c r="P356"/>
  <c r="BK356"/>
  <c r="J356"/>
  <c r="BE356"/>
  <c r="BI355"/>
  <c r="BH355"/>
  <c r="BG355"/>
  <c r="BF355"/>
  <c r="T355"/>
  <c r="R355"/>
  <c r="P355"/>
  <c r="BK355"/>
  <c r="J355"/>
  <c r="BE355"/>
  <c r="BI354"/>
  <c r="BH354"/>
  <c r="BG354"/>
  <c r="BF354"/>
  <c r="T354"/>
  <c r="R354"/>
  <c r="P354"/>
  <c r="BK354"/>
  <c r="J354"/>
  <c r="BE354"/>
  <c r="BI353"/>
  <c r="BH353"/>
  <c r="BG353"/>
  <c r="BF353"/>
  <c r="T353"/>
  <c r="T352"/>
  <c r="R353"/>
  <c r="R352"/>
  <c r="P353"/>
  <c r="P352"/>
  <c r="BK353"/>
  <c r="BK352"/>
  <c r="J352"/>
  <c r="J353"/>
  <c r="BE353"/>
  <c r="J125"/>
  <c r="BI351"/>
  <c r="BH351"/>
  <c r="BG351"/>
  <c r="BF351"/>
  <c r="T351"/>
  <c r="R351"/>
  <c r="P351"/>
  <c r="BK351"/>
  <c r="J351"/>
  <c r="BE351"/>
  <c r="BI350"/>
  <c r="BH350"/>
  <c r="BG350"/>
  <c r="BF350"/>
  <c r="T350"/>
  <c r="R350"/>
  <c r="P350"/>
  <c r="BK350"/>
  <c r="J350"/>
  <c r="BE350"/>
  <c r="BI349"/>
  <c r="BH349"/>
  <c r="BG349"/>
  <c r="BF349"/>
  <c r="T349"/>
  <c r="R349"/>
  <c r="P349"/>
  <c r="BK349"/>
  <c r="J349"/>
  <c r="BE349"/>
  <c r="BI348"/>
  <c r="BH348"/>
  <c r="BG348"/>
  <c r="BF348"/>
  <c r="T348"/>
  <c r="T347"/>
  <c r="T346"/>
  <c r="R348"/>
  <c r="R347"/>
  <c r="R346"/>
  <c r="P348"/>
  <c r="P347"/>
  <c r="P346"/>
  <c r="BK348"/>
  <c r="BK347"/>
  <c r="J347"/>
  <c r="BK346"/>
  <c r="J346"/>
  <c r="J348"/>
  <c r="BE348"/>
  <c r="J124"/>
  <c r="J123"/>
  <c r="BI345"/>
  <c r="BH345"/>
  <c r="BG345"/>
  <c r="BF345"/>
  <c r="T345"/>
  <c r="R345"/>
  <c r="P345"/>
  <c r="BK345"/>
  <c r="J345"/>
  <c r="BE345"/>
  <c r="BI344"/>
  <c r="BH344"/>
  <c r="BG344"/>
  <c r="BF344"/>
  <c r="T344"/>
  <c r="R344"/>
  <c r="P344"/>
  <c r="BK344"/>
  <c r="J344"/>
  <c r="BE344"/>
  <c r="BI343"/>
  <c r="BH343"/>
  <c r="BG343"/>
  <c r="BF343"/>
  <c r="T343"/>
  <c r="R343"/>
  <c r="P343"/>
  <c r="BK343"/>
  <c r="J343"/>
  <c r="BE343"/>
  <c r="BI342"/>
  <c r="BH342"/>
  <c r="BG342"/>
  <c r="BF342"/>
  <c r="T342"/>
  <c r="R342"/>
  <c r="P342"/>
  <c r="BK342"/>
  <c r="J342"/>
  <c r="BE342"/>
  <c r="BI341"/>
  <c r="BH341"/>
  <c r="BG341"/>
  <c r="BF341"/>
  <c r="T341"/>
  <c r="R341"/>
  <c r="P341"/>
  <c r="BK341"/>
  <c r="J341"/>
  <c r="BE341"/>
  <c r="BI340"/>
  <c r="BH340"/>
  <c r="BG340"/>
  <c r="BF340"/>
  <c r="T340"/>
  <c r="R340"/>
  <c r="P340"/>
  <c r="BK340"/>
  <c r="J340"/>
  <c r="BE340"/>
  <c r="BI339"/>
  <c r="BH339"/>
  <c r="BG339"/>
  <c r="BF339"/>
  <c r="T339"/>
  <c r="R339"/>
  <c r="P339"/>
  <c r="BK339"/>
  <c r="J339"/>
  <c r="BE339"/>
  <c r="BI338"/>
  <c r="BH338"/>
  <c r="BG338"/>
  <c r="BF338"/>
  <c r="T338"/>
  <c r="T337"/>
  <c r="R338"/>
  <c r="R337"/>
  <c r="P338"/>
  <c r="P337"/>
  <c r="BK338"/>
  <c r="BK337"/>
  <c r="J337"/>
  <c r="J338"/>
  <c r="BE338"/>
  <c r="J122"/>
  <c r="BI336"/>
  <c r="BH336"/>
  <c r="BG336"/>
  <c r="BF336"/>
  <c r="T336"/>
  <c r="R336"/>
  <c r="P336"/>
  <c r="BK336"/>
  <c r="J336"/>
  <c r="BE336"/>
  <c r="BI335"/>
  <c r="BH335"/>
  <c r="BG335"/>
  <c r="BF335"/>
  <c r="T335"/>
  <c r="R335"/>
  <c r="P335"/>
  <c r="BK335"/>
  <c r="J335"/>
  <c r="BE335"/>
  <c r="BI334"/>
  <c r="BH334"/>
  <c r="BG334"/>
  <c r="BF334"/>
  <c r="T334"/>
  <c r="T333"/>
  <c r="R334"/>
  <c r="R333"/>
  <c r="P334"/>
  <c r="P333"/>
  <c r="BK334"/>
  <c r="BK333"/>
  <c r="J333"/>
  <c r="J334"/>
  <c r="BE334"/>
  <c r="J121"/>
  <c r="BI332"/>
  <c r="BH332"/>
  <c r="BG332"/>
  <c r="BF332"/>
  <c r="T332"/>
  <c r="R332"/>
  <c r="P332"/>
  <c r="BK332"/>
  <c r="J332"/>
  <c r="BE332"/>
  <c r="BI331"/>
  <c r="BH331"/>
  <c r="BG331"/>
  <c r="BF331"/>
  <c r="T331"/>
  <c r="T330"/>
  <c r="R331"/>
  <c r="R330"/>
  <c r="P331"/>
  <c r="P330"/>
  <c r="BK331"/>
  <c r="BK330"/>
  <c r="J330"/>
  <c r="J331"/>
  <c r="BE331"/>
  <c r="J120"/>
  <c r="BI329"/>
  <c r="BH329"/>
  <c r="BG329"/>
  <c r="BF329"/>
  <c r="T329"/>
  <c r="R329"/>
  <c r="P329"/>
  <c r="BK329"/>
  <c r="J329"/>
  <c r="BE329"/>
  <c r="BI328"/>
  <c r="BH328"/>
  <c r="BG328"/>
  <c r="BF328"/>
  <c r="T328"/>
  <c r="T327"/>
  <c r="R328"/>
  <c r="R327"/>
  <c r="P328"/>
  <c r="P327"/>
  <c r="BK328"/>
  <c r="BK327"/>
  <c r="J327"/>
  <c r="J328"/>
  <c r="BE328"/>
  <c r="J119"/>
  <c r="BI326"/>
  <c r="BH326"/>
  <c r="BG326"/>
  <c r="BF326"/>
  <c r="T326"/>
  <c r="R326"/>
  <c r="P326"/>
  <c r="BK326"/>
  <c r="J326"/>
  <c r="BE326"/>
  <c r="BI325"/>
  <c r="BH325"/>
  <c r="BG325"/>
  <c r="BF325"/>
  <c r="T325"/>
  <c r="T324"/>
  <c r="R325"/>
  <c r="R324"/>
  <c r="P325"/>
  <c r="P324"/>
  <c r="BK325"/>
  <c r="BK324"/>
  <c r="J324"/>
  <c r="J325"/>
  <c r="BE325"/>
  <c r="J118"/>
  <c r="BI323"/>
  <c r="BH323"/>
  <c r="BG323"/>
  <c r="BF323"/>
  <c r="T323"/>
  <c r="R323"/>
  <c r="P323"/>
  <c r="BK323"/>
  <c r="J323"/>
  <c r="BE323"/>
  <c r="BI322"/>
  <c r="BH322"/>
  <c r="BG322"/>
  <c r="BF322"/>
  <c r="T322"/>
  <c r="T321"/>
  <c r="R322"/>
  <c r="R321"/>
  <c r="P322"/>
  <c r="P321"/>
  <c r="BK322"/>
  <c r="BK321"/>
  <c r="J321"/>
  <c r="J322"/>
  <c r="BE322"/>
  <c r="J117"/>
  <c r="BI320"/>
  <c r="BH320"/>
  <c r="BG320"/>
  <c r="BF320"/>
  <c r="T320"/>
  <c r="R320"/>
  <c r="P320"/>
  <c r="BK320"/>
  <c r="J320"/>
  <c r="BE320"/>
  <c r="BI319"/>
  <c r="BH319"/>
  <c r="BG319"/>
  <c r="BF319"/>
  <c r="T319"/>
  <c r="T318"/>
  <c r="R319"/>
  <c r="R318"/>
  <c r="P319"/>
  <c r="P318"/>
  <c r="BK319"/>
  <c r="BK318"/>
  <c r="J318"/>
  <c r="J319"/>
  <c r="BE319"/>
  <c r="J116"/>
  <c r="BI317"/>
  <c r="BH317"/>
  <c r="BG317"/>
  <c r="BF317"/>
  <c r="T317"/>
  <c r="T316"/>
  <c r="R317"/>
  <c r="R316"/>
  <c r="P317"/>
  <c r="P316"/>
  <c r="BK317"/>
  <c r="BK316"/>
  <c r="J316"/>
  <c r="J317"/>
  <c r="BE317"/>
  <c r="J115"/>
  <c r="BI315"/>
  <c r="BH315"/>
  <c r="BG315"/>
  <c r="BF315"/>
  <c r="T315"/>
  <c r="T314"/>
  <c r="R315"/>
  <c r="R314"/>
  <c r="P315"/>
  <c r="P314"/>
  <c r="BK315"/>
  <c r="BK314"/>
  <c r="J314"/>
  <c r="J315"/>
  <c r="BE315"/>
  <c r="J114"/>
  <c r="BI313"/>
  <c r="BH313"/>
  <c r="BG313"/>
  <c r="BF313"/>
  <c r="T313"/>
  <c r="T312"/>
  <c r="R313"/>
  <c r="R312"/>
  <c r="P313"/>
  <c r="P312"/>
  <c r="BK313"/>
  <c r="BK312"/>
  <c r="J312"/>
  <c r="J313"/>
  <c r="BE313"/>
  <c r="J113"/>
  <c r="BI311"/>
  <c r="BH311"/>
  <c r="BG311"/>
  <c r="BF311"/>
  <c r="T311"/>
  <c r="R311"/>
  <c r="P311"/>
  <c r="BK311"/>
  <c r="J311"/>
  <c r="BE311"/>
  <c r="BI310"/>
  <c r="BH310"/>
  <c r="BG310"/>
  <c r="BF310"/>
  <c r="T310"/>
  <c r="T309"/>
  <c r="R310"/>
  <c r="R309"/>
  <c r="P310"/>
  <c r="P309"/>
  <c r="BK310"/>
  <c r="BK309"/>
  <c r="J309"/>
  <c r="J310"/>
  <c r="BE310"/>
  <c r="J112"/>
  <c r="BI308"/>
  <c r="BH308"/>
  <c r="BG308"/>
  <c r="BF308"/>
  <c r="T308"/>
  <c r="R308"/>
  <c r="P308"/>
  <c r="BK308"/>
  <c r="J308"/>
  <c r="BE308"/>
  <c r="BI307"/>
  <c r="BH307"/>
  <c r="BG307"/>
  <c r="BF307"/>
  <c r="T307"/>
  <c r="R307"/>
  <c r="P307"/>
  <c r="BK307"/>
  <c r="J307"/>
  <c r="BE307"/>
  <c r="BI306"/>
  <c r="BH306"/>
  <c r="BG306"/>
  <c r="BF306"/>
  <c r="T306"/>
  <c r="R306"/>
  <c r="P306"/>
  <c r="BK306"/>
  <c r="J306"/>
  <c r="BE306"/>
  <c r="BI305"/>
  <c r="BH305"/>
  <c r="BG305"/>
  <c r="BF305"/>
  <c r="T305"/>
  <c r="R305"/>
  <c r="P305"/>
  <c r="BK305"/>
  <c r="J305"/>
  <c r="BE305"/>
  <c r="BI304"/>
  <c r="BH304"/>
  <c r="BG304"/>
  <c r="BF304"/>
  <c r="T304"/>
  <c r="R304"/>
  <c r="P304"/>
  <c r="BK304"/>
  <c r="J304"/>
  <c r="BE304"/>
  <c r="BI303"/>
  <c r="BH303"/>
  <c r="BG303"/>
  <c r="BF303"/>
  <c r="T303"/>
  <c r="R303"/>
  <c r="P303"/>
  <c r="BK303"/>
  <c r="J303"/>
  <c r="BE303"/>
  <c r="BI302"/>
  <c r="BH302"/>
  <c r="BG302"/>
  <c r="BF302"/>
  <c r="T302"/>
  <c r="R302"/>
  <c r="P302"/>
  <c r="BK302"/>
  <c r="J302"/>
  <c r="BE302"/>
  <c r="BI301"/>
  <c r="BH301"/>
  <c r="BG301"/>
  <c r="BF301"/>
  <c r="T301"/>
  <c r="T300"/>
  <c r="R301"/>
  <c r="R300"/>
  <c r="P301"/>
  <c r="P300"/>
  <c r="BK301"/>
  <c r="BK300"/>
  <c r="J300"/>
  <c r="J301"/>
  <c r="BE301"/>
  <c r="J111"/>
  <c r="BI299"/>
  <c r="BH299"/>
  <c r="BG299"/>
  <c r="BF299"/>
  <c r="T299"/>
  <c r="R299"/>
  <c r="P299"/>
  <c r="BK299"/>
  <c r="J299"/>
  <c r="BE299"/>
  <c r="BI298"/>
  <c r="BH298"/>
  <c r="BG298"/>
  <c r="BF298"/>
  <c r="T298"/>
  <c r="R298"/>
  <c r="P298"/>
  <c r="BK298"/>
  <c r="J298"/>
  <c r="BE298"/>
  <c r="BI297"/>
  <c r="BH297"/>
  <c r="BG297"/>
  <c r="BF297"/>
  <c r="T297"/>
  <c r="R297"/>
  <c r="P297"/>
  <c r="BK297"/>
  <c r="J297"/>
  <c r="BE297"/>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R290"/>
  <c r="P290"/>
  <c r="BK290"/>
  <c r="J290"/>
  <c r="BE290"/>
  <c r="BI289"/>
  <c r="BH289"/>
  <c r="BG289"/>
  <c r="BF289"/>
  <c r="T289"/>
  <c r="R289"/>
  <c r="P289"/>
  <c r="BK289"/>
  <c r="J289"/>
  <c r="BE289"/>
  <c r="BI288"/>
  <c r="BH288"/>
  <c r="BG288"/>
  <c r="BF288"/>
  <c r="T288"/>
  <c r="R288"/>
  <c r="P288"/>
  <c r="BK288"/>
  <c r="J288"/>
  <c r="BE288"/>
  <c r="BI287"/>
  <c r="BH287"/>
  <c r="BG287"/>
  <c r="BF287"/>
  <c r="T287"/>
  <c r="R287"/>
  <c r="P287"/>
  <c r="BK287"/>
  <c r="J287"/>
  <c r="BE287"/>
  <c r="BI286"/>
  <c r="BH286"/>
  <c r="BG286"/>
  <c r="BF286"/>
  <c r="T286"/>
  <c r="R286"/>
  <c r="P286"/>
  <c r="BK286"/>
  <c r="J286"/>
  <c r="BE286"/>
  <c r="BI285"/>
  <c r="BH285"/>
  <c r="BG285"/>
  <c r="BF285"/>
  <c r="T285"/>
  <c r="T284"/>
  <c r="R285"/>
  <c r="R284"/>
  <c r="P285"/>
  <c r="P284"/>
  <c r="BK285"/>
  <c r="BK284"/>
  <c r="J284"/>
  <c r="J285"/>
  <c r="BE285"/>
  <c r="J110"/>
  <c r="BI283"/>
  <c r="BH283"/>
  <c r="BG283"/>
  <c r="BF283"/>
  <c r="T283"/>
  <c r="R283"/>
  <c r="P283"/>
  <c r="BK283"/>
  <c r="J283"/>
  <c r="BE283"/>
  <c r="BI282"/>
  <c r="BH282"/>
  <c r="BG282"/>
  <c r="BF282"/>
  <c r="T282"/>
  <c r="T281"/>
  <c r="R282"/>
  <c r="R281"/>
  <c r="P282"/>
  <c r="P281"/>
  <c r="BK282"/>
  <c r="BK281"/>
  <c r="J281"/>
  <c r="J282"/>
  <c r="BE282"/>
  <c r="J109"/>
  <c r="BI280"/>
  <c r="BH280"/>
  <c r="BG280"/>
  <c r="BF280"/>
  <c r="T280"/>
  <c r="R280"/>
  <c r="P280"/>
  <c r="BK280"/>
  <c r="J280"/>
  <c r="BE280"/>
  <c r="BI279"/>
  <c r="BH279"/>
  <c r="BG279"/>
  <c r="BF279"/>
  <c r="T279"/>
  <c r="T278"/>
  <c r="R279"/>
  <c r="R278"/>
  <c r="P279"/>
  <c r="P278"/>
  <c r="BK279"/>
  <c r="BK278"/>
  <c r="J278"/>
  <c r="J279"/>
  <c r="BE279"/>
  <c r="J108"/>
  <c r="BI277"/>
  <c r="BH277"/>
  <c r="BG277"/>
  <c r="BF277"/>
  <c r="T277"/>
  <c r="R277"/>
  <c r="P277"/>
  <c r="BK277"/>
  <c r="J277"/>
  <c r="BE277"/>
  <c r="BI276"/>
  <c r="BH276"/>
  <c r="BG276"/>
  <c r="BF276"/>
  <c r="T276"/>
  <c r="T275"/>
  <c r="R276"/>
  <c r="R275"/>
  <c r="P276"/>
  <c r="P275"/>
  <c r="BK276"/>
  <c r="BK275"/>
  <c r="J275"/>
  <c r="J276"/>
  <c r="BE276"/>
  <c r="J107"/>
  <c r="BI274"/>
  <c r="BH274"/>
  <c r="BG274"/>
  <c r="BF274"/>
  <c r="T274"/>
  <c r="R274"/>
  <c r="P274"/>
  <c r="BK274"/>
  <c r="J274"/>
  <c r="BE274"/>
  <c r="BI273"/>
  <c r="BH273"/>
  <c r="BG273"/>
  <c r="BF273"/>
  <c r="T273"/>
  <c r="T272"/>
  <c r="R273"/>
  <c r="R272"/>
  <c r="P273"/>
  <c r="P272"/>
  <c r="BK273"/>
  <c r="BK272"/>
  <c r="J272"/>
  <c r="J273"/>
  <c r="BE273"/>
  <c r="J106"/>
  <c r="BI271"/>
  <c r="BH271"/>
  <c r="BG271"/>
  <c r="BF271"/>
  <c r="T271"/>
  <c r="R271"/>
  <c r="P271"/>
  <c r="BK271"/>
  <c r="J271"/>
  <c r="BE271"/>
  <c r="BI270"/>
  <c r="BH270"/>
  <c r="BG270"/>
  <c r="BF270"/>
  <c r="T270"/>
  <c r="T269"/>
  <c r="R270"/>
  <c r="R269"/>
  <c r="P270"/>
  <c r="P269"/>
  <c r="BK270"/>
  <c r="BK269"/>
  <c r="J269"/>
  <c r="J270"/>
  <c r="BE270"/>
  <c r="J105"/>
  <c r="BI268"/>
  <c r="BH268"/>
  <c r="BG268"/>
  <c r="BF268"/>
  <c r="T268"/>
  <c r="R268"/>
  <c r="P268"/>
  <c r="BK268"/>
  <c r="J268"/>
  <c r="BE268"/>
  <c r="BI267"/>
  <c r="BH267"/>
  <c r="BG267"/>
  <c r="BF267"/>
  <c r="T267"/>
  <c r="T266"/>
  <c r="R267"/>
  <c r="R266"/>
  <c r="P267"/>
  <c r="P266"/>
  <c r="BK267"/>
  <c r="BK266"/>
  <c r="J266"/>
  <c r="J267"/>
  <c r="BE267"/>
  <c r="J104"/>
  <c r="BI265"/>
  <c r="BH265"/>
  <c r="BG265"/>
  <c r="BF265"/>
  <c r="T265"/>
  <c r="R265"/>
  <c r="P265"/>
  <c r="BK265"/>
  <c r="J265"/>
  <c r="BE265"/>
  <c r="BI264"/>
  <c r="BH264"/>
  <c r="BG264"/>
  <c r="BF264"/>
  <c r="T264"/>
  <c r="T263"/>
  <c r="R264"/>
  <c r="R263"/>
  <c r="P264"/>
  <c r="P263"/>
  <c r="BK264"/>
  <c r="BK263"/>
  <c r="J263"/>
  <c r="J264"/>
  <c r="BE264"/>
  <c r="J103"/>
  <c r="BI262"/>
  <c r="BH262"/>
  <c r="BG262"/>
  <c r="BF262"/>
  <c r="T262"/>
  <c r="R262"/>
  <c r="P262"/>
  <c r="BK262"/>
  <c r="J262"/>
  <c r="BE262"/>
  <c r="BI261"/>
  <c r="BH261"/>
  <c r="BG261"/>
  <c r="BF261"/>
  <c r="T261"/>
  <c r="T260"/>
  <c r="R261"/>
  <c r="R260"/>
  <c r="P261"/>
  <c r="P260"/>
  <c r="BK261"/>
  <c r="BK260"/>
  <c r="J260"/>
  <c r="J261"/>
  <c r="BE261"/>
  <c r="J102"/>
  <c r="BI259"/>
  <c r="BH259"/>
  <c r="BG259"/>
  <c r="BF259"/>
  <c r="T259"/>
  <c r="T258"/>
  <c r="R259"/>
  <c r="R258"/>
  <c r="P259"/>
  <c r="P258"/>
  <c r="BK259"/>
  <c r="BK258"/>
  <c r="J258"/>
  <c r="J259"/>
  <c r="BE259"/>
  <c r="J101"/>
  <c r="BI257"/>
  <c r="BH257"/>
  <c r="BG257"/>
  <c r="BF257"/>
  <c r="T257"/>
  <c r="R257"/>
  <c r="P257"/>
  <c r="BK257"/>
  <c r="J257"/>
  <c r="BE257"/>
  <c r="BI256"/>
  <c r="BH256"/>
  <c r="BG256"/>
  <c r="BF256"/>
  <c r="T256"/>
  <c r="T255"/>
  <c r="R256"/>
  <c r="R255"/>
  <c r="P256"/>
  <c r="P255"/>
  <c r="BK256"/>
  <c r="BK255"/>
  <c r="J255"/>
  <c r="J256"/>
  <c r="BE256"/>
  <c r="J100"/>
  <c r="BI254"/>
  <c r="BH254"/>
  <c r="BG254"/>
  <c r="BF254"/>
  <c r="T254"/>
  <c r="R254"/>
  <c r="P254"/>
  <c r="BK254"/>
  <c r="J254"/>
  <c r="BE254"/>
  <c r="BI253"/>
  <c r="BH253"/>
  <c r="BG253"/>
  <c r="BF253"/>
  <c r="T253"/>
  <c r="T252"/>
  <c r="R253"/>
  <c r="R252"/>
  <c r="P253"/>
  <c r="P252"/>
  <c r="BK253"/>
  <c r="BK252"/>
  <c r="J252"/>
  <c r="J253"/>
  <c r="BE253"/>
  <c r="J99"/>
  <c r="BI251"/>
  <c r="BH251"/>
  <c r="BG251"/>
  <c r="BF251"/>
  <c r="T251"/>
  <c r="R251"/>
  <c r="P251"/>
  <c r="BK251"/>
  <c r="J251"/>
  <c r="BE251"/>
  <c r="BI250"/>
  <c r="BH250"/>
  <c r="BG250"/>
  <c r="BF250"/>
  <c r="T250"/>
  <c r="R250"/>
  <c r="P250"/>
  <c r="BK250"/>
  <c r="J250"/>
  <c r="BE250"/>
  <c r="BI249"/>
  <c r="BH249"/>
  <c r="BG249"/>
  <c r="BF249"/>
  <c r="T249"/>
  <c r="T248"/>
  <c r="R249"/>
  <c r="R248"/>
  <c r="P249"/>
  <c r="P248"/>
  <c r="BK249"/>
  <c r="BK248"/>
  <c r="J248"/>
  <c r="J249"/>
  <c r="BE249"/>
  <c r="J98"/>
  <c r="BI247"/>
  <c r="BH247"/>
  <c r="BG247"/>
  <c r="BF247"/>
  <c r="T247"/>
  <c r="R247"/>
  <c r="P247"/>
  <c r="BK247"/>
  <c r="J247"/>
  <c r="BE247"/>
  <c r="BI246"/>
  <c r="BH246"/>
  <c r="BG246"/>
  <c r="BF246"/>
  <c r="T246"/>
  <c r="T245"/>
  <c r="R246"/>
  <c r="R245"/>
  <c r="P246"/>
  <c r="P245"/>
  <c r="BK246"/>
  <c r="BK245"/>
  <c r="J245"/>
  <c r="J246"/>
  <c r="BE246"/>
  <c r="J97"/>
  <c r="BI244"/>
  <c r="BH244"/>
  <c r="BG244"/>
  <c r="BF244"/>
  <c r="T244"/>
  <c r="R244"/>
  <c r="P244"/>
  <c r="BK244"/>
  <c r="J244"/>
  <c r="BE244"/>
  <c r="BI243"/>
  <c r="BH243"/>
  <c r="BG243"/>
  <c r="BF243"/>
  <c r="T243"/>
  <c r="R243"/>
  <c r="P243"/>
  <c r="BK243"/>
  <c r="J243"/>
  <c r="BE243"/>
  <c r="BI242"/>
  <c r="BH242"/>
  <c r="BG242"/>
  <c r="BF242"/>
  <c r="T242"/>
  <c r="T241"/>
  <c r="R242"/>
  <c r="R241"/>
  <c r="P242"/>
  <c r="P241"/>
  <c r="BK242"/>
  <c r="BK241"/>
  <c r="J241"/>
  <c r="J242"/>
  <c r="BE242"/>
  <c r="J96"/>
  <c r="BI240"/>
  <c r="BH240"/>
  <c r="BG240"/>
  <c r="BF240"/>
  <c r="T240"/>
  <c r="R240"/>
  <c r="P240"/>
  <c r="BK240"/>
  <c r="J240"/>
  <c r="BE240"/>
  <c r="BI239"/>
  <c r="BH239"/>
  <c r="BG239"/>
  <c r="BF239"/>
  <c r="T239"/>
  <c r="R239"/>
  <c r="P239"/>
  <c r="BK239"/>
  <c r="J239"/>
  <c r="BE239"/>
  <c r="BI238"/>
  <c r="BH238"/>
  <c r="BG238"/>
  <c r="BF238"/>
  <c r="T238"/>
  <c r="R238"/>
  <c r="P238"/>
  <c r="BK238"/>
  <c r="J238"/>
  <c r="BE238"/>
  <c r="BI237"/>
  <c r="BH237"/>
  <c r="BG237"/>
  <c r="BF237"/>
  <c r="T237"/>
  <c r="T236"/>
  <c r="R237"/>
  <c r="R236"/>
  <c r="P237"/>
  <c r="P236"/>
  <c r="BK237"/>
  <c r="BK236"/>
  <c r="J236"/>
  <c r="J237"/>
  <c r="BE237"/>
  <c r="J95"/>
  <c r="BI235"/>
  <c r="BH235"/>
  <c r="BG235"/>
  <c r="BF235"/>
  <c r="T235"/>
  <c r="R235"/>
  <c r="P235"/>
  <c r="BK235"/>
  <c r="J235"/>
  <c r="BE235"/>
  <c r="BI234"/>
  <c r="BH234"/>
  <c r="BG234"/>
  <c r="BF234"/>
  <c r="T234"/>
  <c r="R234"/>
  <c r="P234"/>
  <c r="BK234"/>
  <c r="J234"/>
  <c r="BE234"/>
  <c r="BI233"/>
  <c r="BH233"/>
  <c r="BG233"/>
  <c r="BF233"/>
  <c r="T233"/>
  <c r="T232"/>
  <c r="R233"/>
  <c r="R232"/>
  <c r="P233"/>
  <c r="P232"/>
  <c r="BK233"/>
  <c r="BK232"/>
  <c r="J232"/>
  <c r="J233"/>
  <c r="BE233"/>
  <c r="J94"/>
  <c r="BI231"/>
  <c r="BH231"/>
  <c r="BG231"/>
  <c r="BF231"/>
  <c r="T231"/>
  <c r="R231"/>
  <c r="P231"/>
  <c r="BK231"/>
  <c r="J231"/>
  <c r="BE231"/>
  <c r="BI230"/>
  <c r="BH230"/>
  <c r="BG230"/>
  <c r="BF230"/>
  <c r="T230"/>
  <c r="R230"/>
  <c r="P230"/>
  <c r="BK230"/>
  <c r="J230"/>
  <c r="BE230"/>
  <c r="BI229"/>
  <c r="BH229"/>
  <c r="BG229"/>
  <c r="BF229"/>
  <c r="T229"/>
  <c r="T228"/>
  <c r="R229"/>
  <c r="R228"/>
  <c r="P229"/>
  <c r="P228"/>
  <c r="BK229"/>
  <c r="BK228"/>
  <c r="J228"/>
  <c r="J229"/>
  <c r="BE229"/>
  <c r="J93"/>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T223"/>
  <c r="R224"/>
  <c r="R223"/>
  <c r="P224"/>
  <c r="P223"/>
  <c r="BK224"/>
  <c r="BK223"/>
  <c r="J223"/>
  <c r="J224"/>
  <c r="BE224"/>
  <c r="J92"/>
  <c r="BI222"/>
  <c r="BH222"/>
  <c r="BG222"/>
  <c r="BF222"/>
  <c r="T222"/>
  <c r="R222"/>
  <c r="P222"/>
  <c r="BK222"/>
  <c r="J222"/>
  <c r="BE222"/>
  <c r="BI221"/>
  <c r="BH221"/>
  <c r="BG221"/>
  <c r="BF221"/>
  <c r="T221"/>
  <c r="R221"/>
  <c r="P221"/>
  <c r="BK221"/>
  <c r="J221"/>
  <c r="BE221"/>
  <c r="BI220"/>
  <c r="BH220"/>
  <c r="BG220"/>
  <c r="BF220"/>
  <c r="T220"/>
  <c r="T219"/>
  <c r="R220"/>
  <c r="R219"/>
  <c r="P220"/>
  <c r="P219"/>
  <c r="BK220"/>
  <c r="BK219"/>
  <c r="J219"/>
  <c r="J220"/>
  <c r="BE220"/>
  <c r="J91"/>
  <c r="BI218"/>
  <c r="BH218"/>
  <c r="BG218"/>
  <c r="BF218"/>
  <c r="T218"/>
  <c r="R218"/>
  <c r="P218"/>
  <c r="BK218"/>
  <c r="J218"/>
  <c r="BE218"/>
  <c r="BI217"/>
  <c r="BH217"/>
  <c r="BG217"/>
  <c r="BF217"/>
  <c r="T217"/>
  <c r="R217"/>
  <c r="P217"/>
  <c r="BK217"/>
  <c r="J217"/>
  <c r="BE217"/>
  <c r="BI216"/>
  <c r="BH216"/>
  <c r="BG216"/>
  <c r="BF216"/>
  <c r="T216"/>
  <c r="T215"/>
  <c r="R216"/>
  <c r="R215"/>
  <c r="P216"/>
  <c r="P215"/>
  <c r="BK216"/>
  <c r="BK215"/>
  <c r="J215"/>
  <c r="J216"/>
  <c r="BE216"/>
  <c r="J90"/>
  <c r="BI214"/>
  <c r="BH214"/>
  <c r="BG214"/>
  <c r="BF214"/>
  <c r="T214"/>
  <c r="R214"/>
  <c r="P214"/>
  <c r="BK214"/>
  <c r="J214"/>
  <c r="BE214"/>
  <c r="BI213"/>
  <c r="BH213"/>
  <c r="BG213"/>
  <c r="BF213"/>
  <c r="T213"/>
  <c r="T212"/>
  <c r="R213"/>
  <c r="R212"/>
  <c r="P213"/>
  <c r="P212"/>
  <c r="BK213"/>
  <c r="BK212"/>
  <c r="J212"/>
  <c r="J213"/>
  <c r="BE213"/>
  <c r="J89"/>
  <c r="BI211"/>
  <c r="BH211"/>
  <c r="BG211"/>
  <c r="BF211"/>
  <c r="T211"/>
  <c r="R211"/>
  <c r="P211"/>
  <c r="BK211"/>
  <c r="J211"/>
  <c r="BE211"/>
  <c r="BI210"/>
  <c r="BH210"/>
  <c r="BG210"/>
  <c r="BF210"/>
  <c r="T210"/>
  <c r="T209"/>
  <c r="R210"/>
  <c r="R209"/>
  <c r="P210"/>
  <c r="P209"/>
  <c r="BK210"/>
  <c r="BK209"/>
  <c r="J209"/>
  <c r="J210"/>
  <c r="BE210"/>
  <c r="J88"/>
  <c r="BI208"/>
  <c r="BH208"/>
  <c r="BG208"/>
  <c r="BF208"/>
  <c r="T208"/>
  <c r="R208"/>
  <c r="P208"/>
  <c r="BK208"/>
  <c r="J208"/>
  <c r="BE208"/>
  <c r="BI207"/>
  <c r="BH207"/>
  <c r="BG207"/>
  <c r="BF207"/>
  <c r="T207"/>
  <c r="T206"/>
  <c r="R207"/>
  <c r="R206"/>
  <c r="P207"/>
  <c r="P206"/>
  <c r="BK207"/>
  <c r="BK206"/>
  <c r="J206"/>
  <c r="J207"/>
  <c r="BE207"/>
  <c r="J87"/>
  <c r="BI205"/>
  <c r="BH205"/>
  <c r="BG205"/>
  <c r="BF205"/>
  <c r="T205"/>
  <c r="R205"/>
  <c r="P205"/>
  <c r="BK205"/>
  <c r="J205"/>
  <c r="BE205"/>
  <c r="BI204"/>
  <c r="BH204"/>
  <c r="BG204"/>
  <c r="BF204"/>
  <c r="T204"/>
  <c r="T203"/>
  <c r="R204"/>
  <c r="R203"/>
  <c r="P204"/>
  <c r="P203"/>
  <c r="BK204"/>
  <c r="BK203"/>
  <c r="J203"/>
  <c r="J204"/>
  <c r="BE204"/>
  <c r="J86"/>
  <c r="BI202"/>
  <c r="BH202"/>
  <c r="BG202"/>
  <c r="BF202"/>
  <c r="T202"/>
  <c r="R202"/>
  <c r="P202"/>
  <c r="BK202"/>
  <c r="J202"/>
  <c r="BE202"/>
  <c r="BI201"/>
  <c r="BH201"/>
  <c r="BG201"/>
  <c r="BF201"/>
  <c r="T201"/>
  <c r="T200"/>
  <c r="R201"/>
  <c r="R200"/>
  <c r="P201"/>
  <c r="P200"/>
  <c r="BK201"/>
  <c r="BK200"/>
  <c r="J200"/>
  <c r="J201"/>
  <c r="BE201"/>
  <c r="J85"/>
  <c r="BI199"/>
  <c r="BH199"/>
  <c r="BG199"/>
  <c r="BF199"/>
  <c r="T199"/>
  <c r="R199"/>
  <c r="P199"/>
  <c r="BK199"/>
  <c r="J199"/>
  <c r="BE199"/>
  <c r="BI198"/>
  <c r="BH198"/>
  <c r="BG198"/>
  <c r="BF198"/>
  <c r="T198"/>
  <c r="T197"/>
  <c r="R198"/>
  <c r="R197"/>
  <c r="P198"/>
  <c r="P197"/>
  <c r="BK198"/>
  <c r="BK197"/>
  <c r="J197"/>
  <c r="J198"/>
  <c r="BE198"/>
  <c r="J84"/>
  <c r="BI196"/>
  <c r="BH196"/>
  <c r="BG196"/>
  <c r="BF196"/>
  <c r="T196"/>
  <c r="R196"/>
  <c r="P196"/>
  <c r="BK196"/>
  <c r="J196"/>
  <c r="BE196"/>
  <c r="BI195"/>
  <c r="BH195"/>
  <c r="BG195"/>
  <c r="BF195"/>
  <c r="T195"/>
  <c r="T194"/>
  <c r="R195"/>
  <c r="R194"/>
  <c r="P195"/>
  <c r="P194"/>
  <c r="BK195"/>
  <c r="BK194"/>
  <c r="J194"/>
  <c r="J195"/>
  <c r="BE195"/>
  <c r="J83"/>
  <c r="BI193"/>
  <c r="BH193"/>
  <c r="BG193"/>
  <c r="BF193"/>
  <c r="T193"/>
  <c r="R193"/>
  <c r="P193"/>
  <c r="BK193"/>
  <c r="J193"/>
  <c r="BE193"/>
  <c r="BI192"/>
  <c r="BH192"/>
  <c r="BG192"/>
  <c r="BF192"/>
  <c r="T192"/>
  <c r="T191"/>
  <c r="R192"/>
  <c r="R191"/>
  <c r="P192"/>
  <c r="P191"/>
  <c r="BK192"/>
  <c r="BK191"/>
  <c r="J191"/>
  <c r="J192"/>
  <c r="BE192"/>
  <c r="J82"/>
  <c r="BI190"/>
  <c r="BH190"/>
  <c r="BG190"/>
  <c r="BF190"/>
  <c r="T190"/>
  <c r="R190"/>
  <c r="P190"/>
  <c r="BK190"/>
  <c r="J190"/>
  <c r="BE190"/>
  <c r="BI189"/>
  <c r="BH189"/>
  <c r="BG189"/>
  <c r="BF189"/>
  <c r="T189"/>
  <c r="T188"/>
  <c r="R189"/>
  <c r="R188"/>
  <c r="P189"/>
  <c r="P188"/>
  <c r="BK189"/>
  <c r="BK188"/>
  <c r="J188"/>
  <c r="J189"/>
  <c r="BE189"/>
  <c r="J81"/>
  <c r="BI187"/>
  <c r="BH187"/>
  <c r="BG187"/>
  <c r="BF187"/>
  <c r="T187"/>
  <c r="R187"/>
  <c r="P187"/>
  <c r="BK187"/>
  <c r="J187"/>
  <c r="BE187"/>
  <c r="BI186"/>
  <c r="BH186"/>
  <c r="BG186"/>
  <c r="BF186"/>
  <c r="T186"/>
  <c r="T185"/>
  <c r="R186"/>
  <c r="R185"/>
  <c r="P186"/>
  <c r="P185"/>
  <c r="BK186"/>
  <c r="BK185"/>
  <c r="J185"/>
  <c r="J186"/>
  <c r="BE186"/>
  <c r="J80"/>
  <c r="BI184"/>
  <c r="BH184"/>
  <c r="BG184"/>
  <c r="BF184"/>
  <c r="T184"/>
  <c r="R184"/>
  <c r="P184"/>
  <c r="BK184"/>
  <c r="J184"/>
  <c r="BE184"/>
  <c r="BI183"/>
  <c r="BH183"/>
  <c r="BG183"/>
  <c r="BF183"/>
  <c r="T183"/>
  <c r="T182"/>
  <c r="R183"/>
  <c r="R182"/>
  <c r="P183"/>
  <c r="P182"/>
  <c r="BK183"/>
  <c r="BK182"/>
  <c r="J182"/>
  <c r="J183"/>
  <c r="BE183"/>
  <c r="J79"/>
  <c r="BI181"/>
  <c r="BH181"/>
  <c r="BG181"/>
  <c r="BF181"/>
  <c r="T181"/>
  <c r="R181"/>
  <c r="P181"/>
  <c r="BK181"/>
  <c r="J181"/>
  <c r="BE181"/>
  <c r="BI180"/>
  <c r="BH180"/>
  <c r="BG180"/>
  <c r="BF180"/>
  <c r="T180"/>
  <c r="T179"/>
  <c r="R180"/>
  <c r="R179"/>
  <c r="P180"/>
  <c r="P179"/>
  <c r="BK180"/>
  <c r="BK179"/>
  <c r="J179"/>
  <c r="J180"/>
  <c r="BE180"/>
  <c r="J78"/>
  <c r="BI178"/>
  <c r="BH178"/>
  <c r="BG178"/>
  <c r="BF178"/>
  <c r="T178"/>
  <c r="R178"/>
  <c r="P178"/>
  <c r="BK178"/>
  <c r="J178"/>
  <c r="BE178"/>
  <c r="BI177"/>
  <c r="BH177"/>
  <c r="BG177"/>
  <c r="BF177"/>
  <c r="T177"/>
  <c r="T176"/>
  <c r="R177"/>
  <c r="R176"/>
  <c r="P177"/>
  <c r="P176"/>
  <c r="BK177"/>
  <c r="BK176"/>
  <c r="J176"/>
  <c r="J177"/>
  <c r="BE177"/>
  <c r="J77"/>
  <c r="BI175"/>
  <c r="BH175"/>
  <c r="BG175"/>
  <c r="BF175"/>
  <c r="T175"/>
  <c r="R175"/>
  <c r="P175"/>
  <c r="BK175"/>
  <c r="J175"/>
  <c r="BE175"/>
  <c r="BI174"/>
  <c r="BH174"/>
  <c r="BG174"/>
  <c r="BF174"/>
  <c r="T174"/>
  <c r="T173"/>
  <c r="R174"/>
  <c r="R173"/>
  <c r="P174"/>
  <c r="P173"/>
  <c r="BK174"/>
  <c r="BK173"/>
  <c r="J173"/>
  <c r="J174"/>
  <c r="BE174"/>
  <c r="J76"/>
  <c r="BI172"/>
  <c r="BH172"/>
  <c r="BG172"/>
  <c r="BF172"/>
  <c r="T172"/>
  <c r="R172"/>
  <c r="P172"/>
  <c r="BK172"/>
  <c r="J172"/>
  <c r="BE172"/>
  <c r="BI171"/>
  <c r="BH171"/>
  <c r="BG171"/>
  <c r="BF171"/>
  <c r="T171"/>
  <c r="T170"/>
  <c r="R171"/>
  <c r="R170"/>
  <c r="P171"/>
  <c r="P170"/>
  <c r="BK171"/>
  <c r="BK170"/>
  <c r="J170"/>
  <c r="J171"/>
  <c r="BE171"/>
  <c r="J75"/>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T165"/>
  <c r="R166"/>
  <c r="R165"/>
  <c r="P166"/>
  <c r="P165"/>
  <c r="BK166"/>
  <c r="BK165"/>
  <c r="J165"/>
  <c r="J166"/>
  <c r="BE166"/>
  <c r="J74"/>
  <c r="BI164"/>
  <c r="BH164"/>
  <c r="BG164"/>
  <c r="BF164"/>
  <c r="T164"/>
  <c r="T163"/>
  <c r="R164"/>
  <c r="R163"/>
  <c r="P164"/>
  <c r="P163"/>
  <c r="BK164"/>
  <c r="BK163"/>
  <c r="J163"/>
  <c r="J164"/>
  <c r="BE164"/>
  <c r="J73"/>
  <c r="BI162"/>
  <c r="BH162"/>
  <c r="BG162"/>
  <c r="BF162"/>
  <c r="T162"/>
  <c r="R162"/>
  <c r="P162"/>
  <c r="BK162"/>
  <c r="J162"/>
  <c r="BE162"/>
  <c r="BI161"/>
  <c r="BH161"/>
  <c r="BG161"/>
  <c r="BF161"/>
  <c r="T161"/>
  <c r="R161"/>
  <c r="P161"/>
  <c r="BK161"/>
  <c r="J161"/>
  <c r="BE161"/>
  <c r="BI160"/>
  <c r="BH160"/>
  <c r="BG160"/>
  <c r="BF160"/>
  <c r="T160"/>
  <c r="T159"/>
  <c r="R160"/>
  <c r="R159"/>
  <c r="P160"/>
  <c r="P159"/>
  <c r="BK160"/>
  <c r="BK159"/>
  <c r="J159"/>
  <c r="J160"/>
  <c r="BE160"/>
  <c r="J72"/>
  <c r="BI158"/>
  <c r="BH158"/>
  <c r="BG158"/>
  <c r="BF158"/>
  <c r="T158"/>
  <c r="R158"/>
  <c r="P158"/>
  <c r="BK158"/>
  <c r="J158"/>
  <c r="BE158"/>
  <c r="BI157"/>
  <c r="BH157"/>
  <c r="BG157"/>
  <c r="BF157"/>
  <c r="T157"/>
  <c r="T156"/>
  <c r="R157"/>
  <c r="R156"/>
  <c r="P157"/>
  <c r="P156"/>
  <c r="BK157"/>
  <c r="BK156"/>
  <c r="J156"/>
  <c r="J157"/>
  <c r="BE157"/>
  <c r="J71"/>
  <c r="BI155"/>
  <c r="BH155"/>
  <c r="BG155"/>
  <c r="BF155"/>
  <c r="T155"/>
  <c r="R155"/>
  <c r="P155"/>
  <c r="BK155"/>
  <c r="J155"/>
  <c r="BE155"/>
  <c r="BI154"/>
  <c r="F41"/>
  <c i="1" r="BD63"/>
  <c i="8" r="BH154"/>
  <c r="F40"/>
  <c i="1" r="BC63"/>
  <c i="8" r="BG154"/>
  <c r="F39"/>
  <c i="1" r="BB63"/>
  <c i="8" r="BF154"/>
  <c r="J38"/>
  <c i="1" r="AW63"/>
  <c i="8" r="F38"/>
  <c i="1" r="BA63"/>
  <c i="8" r="T154"/>
  <c r="T153"/>
  <c r="T151"/>
  <c r="T150"/>
  <c r="R154"/>
  <c r="R153"/>
  <c r="R151"/>
  <c r="R150"/>
  <c r="P154"/>
  <c r="P153"/>
  <c r="P151"/>
  <c r="P150"/>
  <c i="1" r="AU63"/>
  <c i="8" r="BK154"/>
  <c r="BK153"/>
  <c r="J153"/>
  <c r="BK151"/>
  <c r="J151"/>
  <c r="BK150"/>
  <c r="J150"/>
  <c r="J67"/>
  <c r="J34"/>
  <c i="1" r="AG63"/>
  <c i="8" r="J154"/>
  <c r="BE154"/>
  <c r="J37"/>
  <c i="1" r="AV63"/>
  <c i="8" r="F37"/>
  <c i="1" r="AZ63"/>
  <c i="8" r="J70"/>
  <c r="J69"/>
  <c r="J68"/>
  <c r="F144"/>
  <c r="E142"/>
  <c r="F60"/>
  <c r="E58"/>
  <c r="J43"/>
  <c r="J28"/>
  <c r="E28"/>
  <c r="J147"/>
  <c r="J63"/>
  <c r="J27"/>
  <c r="J25"/>
  <c r="E25"/>
  <c r="J146"/>
  <c r="J62"/>
  <c r="J24"/>
  <c r="J22"/>
  <c r="E22"/>
  <c r="F147"/>
  <c r="F63"/>
  <c r="J21"/>
  <c r="J19"/>
  <c r="E19"/>
  <c r="F146"/>
  <c r="F62"/>
  <c r="J18"/>
  <c r="J16"/>
  <c r="J144"/>
  <c r="J60"/>
  <c r="E7"/>
  <c r="E136"/>
  <c r="E52"/>
  <c i="7" r="J41"/>
  <c r="J40"/>
  <c i="1" r="AY62"/>
  <c i="7" r="J39"/>
  <c i="1" r="AX62"/>
  <c i="7" r="BI121"/>
  <c r="BH121"/>
  <c r="BG121"/>
  <c r="BF121"/>
  <c r="T121"/>
  <c r="T120"/>
  <c r="R121"/>
  <c r="R120"/>
  <c r="P121"/>
  <c r="P120"/>
  <c r="BK121"/>
  <c r="BK120"/>
  <c r="J120"/>
  <c r="J121"/>
  <c r="BE121"/>
  <c r="J77"/>
  <c r="BI119"/>
  <c r="BH119"/>
  <c r="BG119"/>
  <c r="BF119"/>
  <c r="T119"/>
  <c r="T118"/>
  <c r="R119"/>
  <c r="R118"/>
  <c r="P119"/>
  <c r="P118"/>
  <c r="BK119"/>
  <c r="BK118"/>
  <c r="J118"/>
  <c r="J119"/>
  <c r="BE119"/>
  <c r="J76"/>
  <c r="BI117"/>
  <c r="BH117"/>
  <c r="BG117"/>
  <c r="BF117"/>
  <c r="T117"/>
  <c r="T116"/>
  <c r="T115"/>
  <c r="R117"/>
  <c r="R116"/>
  <c r="R115"/>
  <c r="P117"/>
  <c r="P116"/>
  <c r="P115"/>
  <c r="BK117"/>
  <c r="BK116"/>
  <c r="J116"/>
  <c r="BK115"/>
  <c r="J115"/>
  <c r="J117"/>
  <c r="BE117"/>
  <c r="J75"/>
  <c r="J74"/>
  <c r="BI114"/>
  <c r="BH114"/>
  <c r="BG114"/>
  <c r="BF114"/>
  <c r="T114"/>
  <c r="T113"/>
  <c r="R114"/>
  <c r="R113"/>
  <c r="P114"/>
  <c r="P113"/>
  <c r="BK114"/>
  <c r="BK113"/>
  <c r="J113"/>
  <c r="J114"/>
  <c r="BE114"/>
  <c r="J73"/>
  <c r="BI112"/>
  <c r="BH112"/>
  <c r="BG112"/>
  <c r="BF112"/>
  <c r="T112"/>
  <c r="T111"/>
  <c r="T110"/>
  <c r="R112"/>
  <c r="R111"/>
  <c r="R110"/>
  <c r="P112"/>
  <c r="P111"/>
  <c r="P110"/>
  <c r="BK112"/>
  <c r="BK111"/>
  <c r="J111"/>
  <c r="BK110"/>
  <c r="J110"/>
  <c r="J112"/>
  <c r="BE112"/>
  <c r="J72"/>
  <c r="J71"/>
  <c r="BI109"/>
  <c r="BH109"/>
  <c r="BG109"/>
  <c r="BF109"/>
  <c r="T109"/>
  <c r="R109"/>
  <c r="P109"/>
  <c r="BK109"/>
  <c r="J109"/>
  <c r="BE109"/>
  <c r="BI108"/>
  <c r="BH108"/>
  <c r="BG108"/>
  <c r="BF108"/>
  <c r="T108"/>
  <c r="T107"/>
  <c r="R108"/>
  <c r="R107"/>
  <c r="P108"/>
  <c r="P107"/>
  <c r="BK108"/>
  <c r="BK107"/>
  <c r="J107"/>
  <c r="J108"/>
  <c r="BE108"/>
  <c r="J70"/>
  <c r="BI106"/>
  <c r="BH106"/>
  <c r="BG106"/>
  <c r="BF106"/>
  <c r="T106"/>
  <c r="R106"/>
  <c r="P106"/>
  <c r="BK106"/>
  <c r="J106"/>
  <c r="BE106"/>
  <c r="BI105"/>
  <c r="BH105"/>
  <c r="BG105"/>
  <c r="BF105"/>
  <c r="T105"/>
  <c r="R105"/>
  <c r="P105"/>
  <c r="BK105"/>
  <c r="J105"/>
  <c r="BE105"/>
  <c r="BI104"/>
  <c r="F41"/>
  <c i="1" r="BD62"/>
  <c i="7" r="BH104"/>
  <c r="F40"/>
  <c i="1" r="BC62"/>
  <c i="7" r="BG104"/>
  <c r="F39"/>
  <c i="1" r="BB62"/>
  <c i="7" r="BF104"/>
  <c r="J38"/>
  <c i="1" r="AW62"/>
  <c i="7" r="F38"/>
  <c i="1" r="BA62"/>
  <c i="7" r="T104"/>
  <c r="T103"/>
  <c r="T102"/>
  <c r="T101"/>
  <c r="R104"/>
  <c r="R103"/>
  <c r="R102"/>
  <c r="R101"/>
  <c r="P104"/>
  <c r="P103"/>
  <c r="P102"/>
  <c r="P101"/>
  <c i="1" r="AU62"/>
  <c i="7" r="BK104"/>
  <c r="BK103"/>
  <c r="J103"/>
  <c r="BK102"/>
  <c r="J102"/>
  <c r="BK101"/>
  <c r="J101"/>
  <c r="J67"/>
  <c r="J34"/>
  <c i="1" r="AG62"/>
  <c i="7" r="J104"/>
  <c r="BE104"/>
  <c r="J37"/>
  <c i="1" r="AV62"/>
  <c i="7" r="F37"/>
  <c i="1" r="AZ62"/>
  <c i="7" r="J69"/>
  <c r="J68"/>
  <c r="F95"/>
  <c r="E93"/>
  <c r="F60"/>
  <c r="E58"/>
  <c r="J43"/>
  <c r="J28"/>
  <c r="E28"/>
  <c r="J98"/>
  <c r="J63"/>
  <c r="J27"/>
  <c r="J25"/>
  <c r="E25"/>
  <c r="J97"/>
  <c r="J62"/>
  <c r="J24"/>
  <c r="J22"/>
  <c r="E22"/>
  <c r="F98"/>
  <c r="F63"/>
  <c r="J21"/>
  <c r="J19"/>
  <c r="E19"/>
  <c r="F97"/>
  <c r="F62"/>
  <c r="J18"/>
  <c r="J16"/>
  <c r="J95"/>
  <c r="J60"/>
  <c r="E7"/>
  <c r="E87"/>
  <c r="E52"/>
  <c i="6" r="J41"/>
  <c r="J40"/>
  <c i="1" r="AY61"/>
  <c i="6" r="J39"/>
  <c i="1" r="AX61"/>
  <c i="6" r="BI114"/>
  <c r="BH114"/>
  <c r="BG114"/>
  <c r="BF114"/>
  <c r="T114"/>
  <c r="T113"/>
  <c r="R114"/>
  <c r="R113"/>
  <c r="P114"/>
  <c r="P113"/>
  <c r="BK114"/>
  <c r="BK113"/>
  <c r="J113"/>
  <c r="J114"/>
  <c r="BE114"/>
  <c r="J70"/>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T100"/>
  <c r="T99"/>
  <c r="R101"/>
  <c r="R100"/>
  <c r="R99"/>
  <c r="P101"/>
  <c r="P100"/>
  <c r="P99"/>
  <c r="BK101"/>
  <c r="BK100"/>
  <c r="J100"/>
  <c r="BK99"/>
  <c r="J99"/>
  <c r="J101"/>
  <c r="BE101"/>
  <c r="J69"/>
  <c r="J68"/>
  <c r="BI98"/>
  <c r="BH98"/>
  <c r="BG98"/>
  <c r="BF98"/>
  <c r="T98"/>
  <c r="R98"/>
  <c r="P98"/>
  <c r="BK98"/>
  <c r="J98"/>
  <c r="BE98"/>
  <c r="BI97"/>
  <c r="BH97"/>
  <c r="BG97"/>
  <c r="BF97"/>
  <c r="T97"/>
  <c r="R97"/>
  <c r="P97"/>
  <c r="BK97"/>
  <c r="J97"/>
  <c r="BE97"/>
  <c r="BI96"/>
  <c r="BH96"/>
  <c r="BG96"/>
  <c r="BF96"/>
  <c r="T96"/>
  <c r="R96"/>
  <c r="P96"/>
  <c r="BK96"/>
  <c r="J96"/>
  <c r="BE96"/>
  <c r="BI95"/>
  <c r="F41"/>
  <c i="1" r="BD61"/>
  <c i="6" r="BH95"/>
  <c r="F40"/>
  <c i="1" r="BC61"/>
  <c i="6" r="BG95"/>
  <c r="F39"/>
  <c i="1" r="BB61"/>
  <c i="6" r="BF95"/>
  <c r="J38"/>
  <c i="1" r="AW61"/>
  <c i="6" r="F38"/>
  <c i="1" r="BA61"/>
  <c i="6" r="T95"/>
  <c r="T94"/>
  <c r="R95"/>
  <c r="R94"/>
  <c r="P95"/>
  <c r="P94"/>
  <c i="1" r="AU61"/>
  <c i="6" r="BK95"/>
  <c r="BK94"/>
  <c r="J94"/>
  <c r="J67"/>
  <c r="J34"/>
  <c i="1" r="AG61"/>
  <c i="6" r="J95"/>
  <c r="BE95"/>
  <c r="J37"/>
  <c i="1" r="AV61"/>
  <c i="6" r="F37"/>
  <c i="1" r="AZ61"/>
  <c i="6" r="F88"/>
  <c r="E86"/>
  <c r="F60"/>
  <c r="E58"/>
  <c r="J43"/>
  <c r="J28"/>
  <c r="E28"/>
  <c r="J91"/>
  <c r="J63"/>
  <c r="J27"/>
  <c r="J25"/>
  <c r="E25"/>
  <c r="J90"/>
  <c r="J62"/>
  <c r="J24"/>
  <c r="J22"/>
  <c r="E22"/>
  <c r="F91"/>
  <c r="F63"/>
  <c r="J21"/>
  <c r="J19"/>
  <c r="E19"/>
  <c r="F90"/>
  <c r="F62"/>
  <c r="J18"/>
  <c r="J16"/>
  <c r="J88"/>
  <c r="J60"/>
  <c r="E7"/>
  <c r="E80"/>
  <c r="E52"/>
  <c i="5" r="J41"/>
  <c r="J40"/>
  <c i="1" r="AY60"/>
  <c i="5" r="J39"/>
  <c i="1" r="AX60"/>
  <c i="5"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T199"/>
  <c r="R200"/>
  <c r="R199"/>
  <c r="P200"/>
  <c r="P199"/>
  <c r="BK200"/>
  <c r="BK199"/>
  <c r="J199"/>
  <c r="J200"/>
  <c r="BE200"/>
  <c r="J76"/>
  <c r="BI198"/>
  <c r="BH198"/>
  <c r="BG198"/>
  <c r="BF198"/>
  <c r="T198"/>
  <c r="R198"/>
  <c r="P198"/>
  <c r="BK198"/>
  <c r="J198"/>
  <c r="BE198"/>
  <c r="BI197"/>
  <c r="BH197"/>
  <c r="BG197"/>
  <c r="BF197"/>
  <c r="T197"/>
  <c r="R197"/>
  <c r="P197"/>
  <c r="BK197"/>
  <c r="J197"/>
  <c r="BE197"/>
  <c r="BI196"/>
  <c r="BH196"/>
  <c r="BG196"/>
  <c r="BF196"/>
  <c r="T196"/>
  <c r="T195"/>
  <c r="R196"/>
  <c r="R195"/>
  <c r="P196"/>
  <c r="P195"/>
  <c r="BK196"/>
  <c r="BK195"/>
  <c r="J195"/>
  <c r="J196"/>
  <c r="BE196"/>
  <c r="J7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T180"/>
  <c r="R181"/>
  <c r="R180"/>
  <c r="P181"/>
  <c r="P180"/>
  <c r="BK181"/>
  <c r="BK180"/>
  <c r="J180"/>
  <c r="J181"/>
  <c r="BE181"/>
  <c r="J74"/>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T156"/>
  <c r="R157"/>
  <c r="R156"/>
  <c r="P157"/>
  <c r="P156"/>
  <c r="BK157"/>
  <c r="BK156"/>
  <c r="J156"/>
  <c r="J157"/>
  <c r="BE157"/>
  <c r="J73"/>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T141"/>
  <c r="R142"/>
  <c r="R141"/>
  <c r="P142"/>
  <c r="P141"/>
  <c r="BK142"/>
  <c r="BK141"/>
  <c r="J141"/>
  <c r="J142"/>
  <c r="BE142"/>
  <c r="J72"/>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T127"/>
  <c r="R128"/>
  <c r="R127"/>
  <c r="P128"/>
  <c r="P127"/>
  <c r="BK128"/>
  <c r="BK127"/>
  <c r="J127"/>
  <c r="J128"/>
  <c r="BE128"/>
  <c r="J71"/>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T115"/>
  <c r="R116"/>
  <c r="R115"/>
  <c r="P116"/>
  <c r="P115"/>
  <c r="BK116"/>
  <c r="BK115"/>
  <c r="J115"/>
  <c r="J116"/>
  <c r="BE116"/>
  <c r="J70"/>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F41"/>
  <c i="1" r="BD60"/>
  <c i="5" r="BH103"/>
  <c r="F40"/>
  <c i="1" r="BC60"/>
  <c i="5" r="BG103"/>
  <c r="F39"/>
  <c i="1" r="BB60"/>
  <c i="5" r="BF103"/>
  <c r="J38"/>
  <c i="1" r="AW60"/>
  <c i="5" r="F38"/>
  <c i="1" r="BA60"/>
  <c i="5" r="T103"/>
  <c r="T102"/>
  <c r="T101"/>
  <c r="T100"/>
  <c r="R103"/>
  <c r="R102"/>
  <c r="R101"/>
  <c r="R100"/>
  <c r="P103"/>
  <c r="P102"/>
  <c r="P101"/>
  <c r="P100"/>
  <c i="1" r="AU60"/>
  <c i="5" r="BK103"/>
  <c r="BK102"/>
  <c r="J102"/>
  <c r="BK101"/>
  <c r="J101"/>
  <c r="BK100"/>
  <c r="J100"/>
  <c r="J67"/>
  <c r="J34"/>
  <c i="1" r="AG60"/>
  <c i="5" r="J103"/>
  <c r="BE103"/>
  <c r="J37"/>
  <c i="1" r="AV60"/>
  <c i="5" r="F37"/>
  <c i="1" r="AZ60"/>
  <c i="5" r="J69"/>
  <c r="J68"/>
  <c r="F94"/>
  <c r="E92"/>
  <c r="F60"/>
  <c r="E58"/>
  <c r="J43"/>
  <c r="J28"/>
  <c r="E28"/>
  <c r="J97"/>
  <c r="J63"/>
  <c r="J27"/>
  <c r="J25"/>
  <c r="E25"/>
  <c r="J96"/>
  <c r="J62"/>
  <c r="J24"/>
  <c r="J22"/>
  <c r="E22"/>
  <c r="F97"/>
  <c r="F63"/>
  <c r="J21"/>
  <c r="J19"/>
  <c r="E19"/>
  <c r="F96"/>
  <c r="F62"/>
  <c r="J18"/>
  <c r="J16"/>
  <c r="J94"/>
  <c r="J60"/>
  <c r="E7"/>
  <c r="E86"/>
  <c r="E52"/>
  <c i="4" r="J41"/>
  <c r="J40"/>
  <c i="1" r="AY59"/>
  <c i="4" r="J39"/>
  <c i="1" r="AX59"/>
  <c i="4"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T223"/>
  <c r="R224"/>
  <c r="R223"/>
  <c r="P224"/>
  <c r="P223"/>
  <c r="BK224"/>
  <c r="BK223"/>
  <c r="J223"/>
  <c r="J224"/>
  <c r="BE224"/>
  <c r="J82"/>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T218"/>
  <c r="R219"/>
  <c r="R218"/>
  <c r="P219"/>
  <c r="P218"/>
  <c r="BK219"/>
  <c r="BK218"/>
  <c r="J218"/>
  <c r="J219"/>
  <c r="BE219"/>
  <c r="J81"/>
  <c r="BI217"/>
  <c r="BH217"/>
  <c r="BG217"/>
  <c r="BF217"/>
  <c r="T217"/>
  <c r="T216"/>
  <c r="R217"/>
  <c r="R216"/>
  <c r="P217"/>
  <c r="P216"/>
  <c r="BK217"/>
  <c r="BK216"/>
  <c r="J216"/>
  <c r="J217"/>
  <c r="BE217"/>
  <c r="J80"/>
  <c r="BI215"/>
  <c r="BH215"/>
  <c r="BG215"/>
  <c r="BF215"/>
  <c r="T215"/>
  <c r="T214"/>
  <c r="R215"/>
  <c r="R214"/>
  <c r="P215"/>
  <c r="P214"/>
  <c r="BK215"/>
  <c r="BK214"/>
  <c r="J214"/>
  <c r="J215"/>
  <c r="BE215"/>
  <c r="J79"/>
  <c r="BI213"/>
  <c r="BH213"/>
  <c r="BG213"/>
  <c r="BF213"/>
  <c r="T213"/>
  <c r="R213"/>
  <c r="P213"/>
  <c r="BK213"/>
  <c r="J213"/>
  <c r="BE213"/>
  <c r="BI212"/>
  <c r="BH212"/>
  <c r="BG212"/>
  <c r="BF212"/>
  <c r="T212"/>
  <c r="T211"/>
  <c r="R212"/>
  <c r="R211"/>
  <c r="P212"/>
  <c r="P211"/>
  <c r="BK212"/>
  <c r="BK211"/>
  <c r="J211"/>
  <c r="J212"/>
  <c r="BE212"/>
  <c r="J78"/>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T189"/>
  <c r="R190"/>
  <c r="R189"/>
  <c r="P190"/>
  <c r="P189"/>
  <c r="BK190"/>
  <c r="BK189"/>
  <c r="J189"/>
  <c r="J190"/>
  <c r="BE190"/>
  <c r="J77"/>
  <c r="BI188"/>
  <c r="BH188"/>
  <c r="BG188"/>
  <c r="BF188"/>
  <c r="T188"/>
  <c r="T187"/>
  <c r="R188"/>
  <c r="R187"/>
  <c r="P188"/>
  <c r="P187"/>
  <c r="BK188"/>
  <c r="BK187"/>
  <c r="J187"/>
  <c r="J188"/>
  <c r="BE188"/>
  <c r="J76"/>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R181"/>
  <c r="P181"/>
  <c r="BK181"/>
  <c r="J181"/>
  <c r="BE181"/>
  <c r="BI180"/>
  <c r="BH180"/>
  <c r="BG180"/>
  <c r="BF180"/>
  <c r="T180"/>
  <c r="R180"/>
  <c r="P180"/>
  <c r="BK180"/>
  <c r="J180"/>
  <c r="BE180"/>
  <c r="BI179"/>
  <c r="BH179"/>
  <c r="BG179"/>
  <c r="BF179"/>
  <c r="T179"/>
  <c r="T178"/>
  <c r="R179"/>
  <c r="R178"/>
  <c r="P179"/>
  <c r="P178"/>
  <c r="BK179"/>
  <c r="BK178"/>
  <c r="J178"/>
  <c r="J179"/>
  <c r="BE179"/>
  <c r="J75"/>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T148"/>
  <c r="R149"/>
  <c r="R148"/>
  <c r="P149"/>
  <c r="P148"/>
  <c r="BK149"/>
  <c r="BK148"/>
  <c r="J148"/>
  <c r="J149"/>
  <c r="BE149"/>
  <c r="J74"/>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T130"/>
  <c r="R131"/>
  <c r="R130"/>
  <c r="P131"/>
  <c r="P130"/>
  <c r="BK131"/>
  <c r="BK130"/>
  <c r="J130"/>
  <c r="J131"/>
  <c r="BE131"/>
  <c r="J73"/>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T123"/>
  <c r="T122"/>
  <c r="R124"/>
  <c r="R123"/>
  <c r="R122"/>
  <c r="P124"/>
  <c r="P123"/>
  <c r="P122"/>
  <c r="BK124"/>
  <c r="BK123"/>
  <c r="J123"/>
  <c r="BK122"/>
  <c r="J122"/>
  <c r="J124"/>
  <c r="BE124"/>
  <c r="J72"/>
  <c r="J71"/>
  <c r="BI121"/>
  <c r="BH121"/>
  <c r="BG121"/>
  <c r="BF121"/>
  <c r="T121"/>
  <c r="R121"/>
  <c r="P121"/>
  <c r="BK121"/>
  <c r="J121"/>
  <c r="BE121"/>
  <c r="BI120"/>
  <c r="BH120"/>
  <c r="BG120"/>
  <c r="BF120"/>
  <c r="T120"/>
  <c r="T119"/>
  <c r="R120"/>
  <c r="R119"/>
  <c r="P120"/>
  <c r="P119"/>
  <c r="BK120"/>
  <c r="BK119"/>
  <c r="J119"/>
  <c r="J120"/>
  <c r="BE120"/>
  <c r="J70"/>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F41"/>
  <c i="1" r="BD59"/>
  <c i="4" r="BH109"/>
  <c r="F40"/>
  <c i="1" r="BC59"/>
  <c i="4" r="BG109"/>
  <c r="F39"/>
  <c i="1" r="BB59"/>
  <c i="4" r="BF109"/>
  <c r="J38"/>
  <c i="1" r="AW59"/>
  <c i="4" r="F38"/>
  <c i="1" r="BA59"/>
  <c i="4" r="T109"/>
  <c r="T108"/>
  <c r="T107"/>
  <c r="T106"/>
  <c r="R109"/>
  <c r="R108"/>
  <c r="R107"/>
  <c r="R106"/>
  <c r="P109"/>
  <c r="P108"/>
  <c r="P107"/>
  <c r="P106"/>
  <c i="1" r="AU59"/>
  <c i="4" r="BK109"/>
  <c r="BK108"/>
  <c r="J108"/>
  <c r="BK107"/>
  <c r="J107"/>
  <c r="BK106"/>
  <c r="J106"/>
  <c r="J67"/>
  <c r="J34"/>
  <c i="1" r="AG59"/>
  <c i="4" r="J109"/>
  <c r="BE109"/>
  <c r="J37"/>
  <c i="1" r="AV59"/>
  <c i="4" r="F37"/>
  <c i="1" r="AZ59"/>
  <c i="4" r="J69"/>
  <c r="J68"/>
  <c r="F100"/>
  <c r="E98"/>
  <c r="F60"/>
  <c r="E58"/>
  <c r="J43"/>
  <c r="J28"/>
  <c r="E28"/>
  <c r="J103"/>
  <c r="J63"/>
  <c r="J27"/>
  <c r="J25"/>
  <c r="E25"/>
  <c r="J102"/>
  <c r="J62"/>
  <c r="J24"/>
  <c r="J22"/>
  <c r="E22"/>
  <c r="F103"/>
  <c r="F63"/>
  <c r="J21"/>
  <c r="J19"/>
  <c r="E19"/>
  <c r="F102"/>
  <c r="F62"/>
  <c r="J18"/>
  <c r="J16"/>
  <c r="J100"/>
  <c r="J60"/>
  <c r="E7"/>
  <c r="E92"/>
  <c r="E52"/>
  <c i="3" r="J37"/>
  <c r="J36"/>
  <c i="1" r="AY56"/>
  <c i="3" r="J35"/>
  <c i="1" r="AX56"/>
  <c i="3" r="BI88"/>
  <c r="BH88"/>
  <c r="BG88"/>
  <c r="BF88"/>
  <c r="T88"/>
  <c r="R88"/>
  <c r="P88"/>
  <c r="BK88"/>
  <c r="J88"/>
  <c r="BE88"/>
  <c r="BI86"/>
  <c r="BH86"/>
  <c r="BG86"/>
  <c r="BF86"/>
  <c r="T86"/>
  <c r="R86"/>
  <c r="P86"/>
  <c r="BK86"/>
  <c r="J86"/>
  <c r="BE86"/>
  <c r="BI84"/>
  <c r="BH84"/>
  <c r="BG84"/>
  <c r="BF84"/>
  <c r="T84"/>
  <c r="R84"/>
  <c r="P84"/>
  <c r="BK84"/>
  <c r="J84"/>
  <c r="BE84"/>
  <c r="BI82"/>
  <c r="F37"/>
  <c i="1" r="BD56"/>
  <c i="3" r="BH82"/>
  <c r="F36"/>
  <c i="1" r="BC56"/>
  <c i="3" r="BG82"/>
  <c r="F35"/>
  <c i="1" r="BB56"/>
  <c i="3" r="BF82"/>
  <c r="J34"/>
  <c i="1" r="AW56"/>
  <c i="3" r="F34"/>
  <c i="1" r="BA56"/>
  <c i="3" r="T82"/>
  <c r="T81"/>
  <c r="T80"/>
  <c r="R82"/>
  <c r="R81"/>
  <c r="R80"/>
  <c r="P82"/>
  <c r="P81"/>
  <c r="P80"/>
  <c i="1" r="AU56"/>
  <c i="3" r="BK82"/>
  <c r="BK81"/>
  <c r="J81"/>
  <c r="BK80"/>
  <c r="J80"/>
  <c r="J59"/>
  <c r="J30"/>
  <c i="1" r="AG56"/>
  <c i="3" r="J82"/>
  <c r="BE82"/>
  <c r="J33"/>
  <c i="1" r="AV56"/>
  <c i="3" r="F33"/>
  <c i="1" r="AZ56"/>
  <c i="3" r="J60"/>
  <c r="F74"/>
  <c r="E72"/>
  <c r="F52"/>
  <c r="E50"/>
  <c r="J39"/>
  <c r="J24"/>
  <c r="E24"/>
  <c r="J77"/>
  <c r="J55"/>
  <c r="J23"/>
  <c r="J21"/>
  <c r="E21"/>
  <c r="J76"/>
  <c r="J54"/>
  <c r="J20"/>
  <c r="J18"/>
  <c r="E18"/>
  <c r="F77"/>
  <c r="F55"/>
  <c r="J17"/>
  <c r="J15"/>
  <c r="E15"/>
  <c r="F76"/>
  <c r="F54"/>
  <c r="J14"/>
  <c r="J12"/>
  <c r="J74"/>
  <c r="J52"/>
  <c r="E7"/>
  <c r="E70"/>
  <c r="E48"/>
  <c i="2" r="J37"/>
  <c r="J36"/>
  <c i="1" r="AY55"/>
  <c i="2" r="J35"/>
  <c i="1" r="AX55"/>
  <c i="2" r="BI82"/>
  <c r="F37"/>
  <c i="1" r="BD55"/>
  <c i="2" r="BH82"/>
  <c r="F36"/>
  <c i="1" r="BC55"/>
  <c i="2" r="BG82"/>
  <c r="F35"/>
  <c i="1" r="BB55"/>
  <c i="2" r="BF82"/>
  <c r="J34"/>
  <c i="1" r="AW55"/>
  <c i="2" r="F34"/>
  <c i="1" r="BA55"/>
  <c i="2" r="T82"/>
  <c r="T81"/>
  <c r="T80"/>
  <c r="R82"/>
  <c r="R81"/>
  <c r="R80"/>
  <c r="P82"/>
  <c r="P81"/>
  <c r="P80"/>
  <c i="1" r="AU55"/>
  <c i="2" r="BK82"/>
  <c r="BK81"/>
  <c r="J81"/>
  <c r="BK80"/>
  <c r="J80"/>
  <c r="J59"/>
  <c r="J30"/>
  <c i="1" r="AG55"/>
  <c i="2" r="J82"/>
  <c r="BE82"/>
  <c r="J33"/>
  <c i="1" r="AV55"/>
  <c i="2" r="F33"/>
  <c i="1" r="AZ55"/>
  <c i="2" r="J60"/>
  <c r="F74"/>
  <c r="E72"/>
  <c r="F52"/>
  <c r="E50"/>
  <c r="J39"/>
  <c r="J24"/>
  <c r="E24"/>
  <c r="J77"/>
  <c r="J55"/>
  <c r="J23"/>
  <c r="J21"/>
  <c r="E21"/>
  <c r="J76"/>
  <c r="J54"/>
  <c r="J20"/>
  <c r="J18"/>
  <c r="E18"/>
  <c r="F77"/>
  <c r="F55"/>
  <c r="J17"/>
  <c r="J15"/>
  <c r="E15"/>
  <c r="F76"/>
  <c r="F54"/>
  <c r="J14"/>
  <c r="J12"/>
  <c r="J74"/>
  <c r="J52"/>
  <c r="E7"/>
  <c r="E70"/>
  <c r="E48"/>
  <c i="1" r="BD86"/>
  <c r="BC86"/>
  <c r="BB86"/>
  <c r="BA86"/>
  <c r="AZ86"/>
  <c r="AY86"/>
  <c r="AX86"/>
  <c r="AW86"/>
  <c r="AV86"/>
  <c r="AU86"/>
  <c r="AT86"/>
  <c r="AS86"/>
  <c r="AG86"/>
  <c r="BD84"/>
  <c r="BC84"/>
  <c r="BB84"/>
  <c r="BA84"/>
  <c r="AZ84"/>
  <c r="AY84"/>
  <c r="AX84"/>
  <c r="AW84"/>
  <c r="AV84"/>
  <c r="AU84"/>
  <c r="AT84"/>
  <c r="AS84"/>
  <c r="AG84"/>
  <c r="BD73"/>
  <c r="BC73"/>
  <c r="BB73"/>
  <c r="BA73"/>
  <c r="AZ73"/>
  <c r="AY73"/>
  <c r="AX73"/>
  <c r="AW73"/>
  <c r="AV73"/>
  <c r="AU73"/>
  <c r="AT73"/>
  <c r="AS73"/>
  <c r="AG73"/>
  <c r="BD58"/>
  <c r="BC58"/>
  <c r="BB58"/>
  <c r="BA58"/>
  <c r="AZ58"/>
  <c r="AY58"/>
  <c r="AX58"/>
  <c r="AW58"/>
  <c r="AV58"/>
  <c r="AU58"/>
  <c r="AT58"/>
  <c r="AS58"/>
  <c r="AG58"/>
  <c r="BD57"/>
  <c r="BC57"/>
  <c r="BB57"/>
  <c r="BA57"/>
  <c r="AZ57"/>
  <c r="AY57"/>
  <c r="AX57"/>
  <c r="AW57"/>
  <c r="AV57"/>
  <c r="AU57"/>
  <c r="AT57"/>
  <c r="AS57"/>
  <c r="AG57"/>
  <c r="BD54"/>
  <c r="W33"/>
  <c r="BC54"/>
  <c r="W32"/>
  <c r="BB54"/>
  <c r="W31"/>
  <c r="BA54"/>
  <c r="W30"/>
  <c r="AZ54"/>
  <c r="W29"/>
  <c r="AY54"/>
  <c r="AX54"/>
  <c r="AW54"/>
  <c r="AK30"/>
  <c r="AV54"/>
  <c r="AK29"/>
  <c r="AU54"/>
  <c r="AT54"/>
  <c r="AS54"/>
  <c r="AG54"/>
  <c r="AK26"/>
  <c r="AT90"/>
  <c r="AN90"/>
  <c r="AT89"/>
  <c r="AN89"/>
  <c r="AT88"/>
  <c r="AN88"/>
  <c r="AT87"/>
  <c r="AN87"/>
  <c r="AN86"/>
  <c r="AT85"/>
  <c r="AN85"/>
  <c r="AN84"/>
  <c r="AT83"/>
  <c r="AN83"/>
  <c r="AT82"/>
  <c r="AN82"/>
  <c r="AT81"/>
  <c r="AN81"/>
  <c r="AT80"/>
  <c r="AN80"/>
  <c r="AT79"/>
  <c r="AN79"/>
  <c r="AT78"/>
  <c r="AN78"/>
  <c r="AT77"/>
  <c r="AN77"/>
  <c r="AT76"/>
  <c r="AN76"/>
  <c r="AT75"/>
  <c r="AN75"/>
  <c r="AT74"/>
  <c r="AN74"/>
  <c r="AN73"/>
  <c r="AT72"/>
  <c r="AN72"/>
  <c r="AT71"/>
  <c r="AN71"/>
  <c r="AT70"/>
  <c r="AN70"/>
  <c r="AT69"/>
  <c r="AN69"/>
  <c r="AT68"/>
  <c r="AN68"/>
  <c r="AT67"/>
  <c r="AN67"/>
  <c r="AT66"/>
  <c r="AN66"/>
  <c r="AT65"/>
  <c r="AN65"/>
  <c r="AT64"/>
  <c r="AN64"/>
  <c r="AT63"/>
  <c r="AN63"/>
  <c r="AT62"/>
  <c r="AN62"/>
  <c r="AT61"/>
  <c r="AN61"/>
  <c r="AT60"/>
  <c r="AN60"/>
  <c r="AT59"/>
  <c r="AN59"/>
  <c r="AN58"/>
  <c r="AN57"/>
  <c r="AT56"/>
  <c r="AN56"/>
  <c r="AT55"/>
  <c r="AN55"/>
  <c r="AN54"/>
  <c r="L50"/>
  <c r="AM50"/>
  <c r="AM49"/>
  <c r="L49"/>
  <c r="AM47"/>
  <c r="L47"/>
  <c r="L45"/>
  <c r="L44"/>
  <c r="AK35"/>
</calcChain>
</file>

<file path=xl/sharedStrings.xml><?xml version="1.0" encoding="utf-8"?>
<sst xmlns="http://schemas.openxmlformats.org/spreadsheetml/2006/main">
  <si>
    <t>Export Komplet</t>
  </si>
  <si>
    <t>VZ</t>
  </si>
  <si>
    <t>2.0</t>
  </si>
  <si>
    <t>ZAMOK</t>
  </si>
  <si>
    <t>False</t>
  </si>
  <si>
    <t>{8e9de77f-11c2-407f-8ebc-6998488b92e1}</t>
  </si>
  <si>
    <t>0,001</t>
  </si>
  <si>
    <t>21</t>
  </si>
  <si>
    <t>0,01</t>
  </si>
  <si>
    <t>15</t>
  </si>
  <si>
    <t>REKAPITULACE STAVBY</t>
  </si>
  <si>
    <t xml:space="preserve">v ---  níže se nacházejí doplnkové a pomocné údaje k sestavám  --- v</t>
  </si>
  <si>
    <t>Návod na vyplnění</t>
  </si>
  <si>
    <t>Kód:</t>
  </si>
  <si>
    <t>2330</t>
  </si>
  <si>
    <t>Měnit lze pouze buňky se žlutým podbarvením!_x000d_
_x000d_
1) v Rekapitulaci stavby vyplňte údaje o Uchazeči (přenesou se do ostatních sestav i v jiných listech)_x000d_
_x000d_
2) na vybraných listech vyplňte v sestavě Soupis prací ceny u položek</t>
  </si>
  <si>
    <t>0</t>
  </si>
  <si>
    <t>Stavba:</t>
  </si>
  <si>
    <t>Multifunkční centrum sociálních služeb</t>
  </si>
  <si>
    <t>KSO:</t>
  </si>
  <si>
    <t/>
  </si>
  <si>
    <t>CC-CZ:</t>
  </si>
  <si>
    <t>Místo:</t>
  </si>
  <si>
    <t xml:space="preserve"> </t>
  </si>
  <si>
    <t>Datum:</t>
  </si>
  <si>
    <t>11.2.2019</t>
  </si>
  <si>
    <t>Zadavatel:</t>
  </si>
  <si>
    <t>IČ:</t>
  </si>
  <si>
    <t>DIČ:</t>
  </si>
  <si>
    <t>Uchazeč:</t>
  </si>
  <si>
    <t>Vyplň údaj</t>
  </si>
  <si>
    <t>Projektant:</t>
  </si>
  <si>
    <t>Zpracovatel:</t>
  </si>
  <si>
    <t>0,1</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</si>
  <si>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</si>
  <si>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</si>
  <si>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</si>
  <si>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</si>
  <si>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</si>
  <si>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</si>
  <si>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</si>
  <si>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</si>
  <si>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</si>
  <si>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</si>
  <si>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</si>
  <si>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</si>
  <si>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</si>
  <si>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</si>
  <si>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</si>
  <si>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</si>
  <si>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</si>
  <si>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</si>
  <si>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</si>
  <si>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</si>
  <si>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</si>
  <si>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</si>
  <si>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</si>
  <si>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</si>
  <si>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</si>
  <si>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</si>
  <si>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</si>
  <si>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</si>
  <si>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</si>
  <si>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</si>
  <si>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</si>
  <si>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</si>
  <si>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</si>
  <si>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</si>
  <si>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</si>
  <si>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</si>
  <si>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###NOIMPORT###</t>
  </si>
  <si>
    <t>IMPORT</t>
  </si>
  <si>
    <t>{00000000-0000-0000-0000-000000000000}</t>
  </si>
  <si>
    <t>/</t>
  </si>
  <si>
    <t>VRN</t>
  </si>
  <si>
    <t>vedlejší rozpočtové náklady</t>
  </si>
  <si>
    <t>STA</t>
  </si>
  <si>
    <t>1</t>
  </si>
  <si>
    <t>{df3de53b-a938-484c-ac5d-9888e807ca78}</t>
  </si>
  <si>
    <t>2</t>
  </si>
  <si>
    <t>ON</t>
  </si>
  <si>
    <t>ostatní náklady</t>
  </si>
  <si>
    <t>{fd61dc2f-877e-4f46-8523-dc083d4ca8b8}</t>
  </si>
  <si>
    <t>SO01</t>
  </si>
  <si>
    <t>Přístavba, nástavba a stavební úpravy objektu č.p. 199</t>
  </si>
  <si>
    <t>{89dea8ce-fe7a-453a-add5-c7e858d39779}</t>
  </si>
  <si>
    <t>SO01.1</t>
  </si>
  <si>
    <t>Způsobilé náklady</t>
  </si>
  <si>
    <t>Soupis</t>
  </si>
  <si>
    <t>{974813b0-4497-4e61-a6bd-e6cf42af9935}</t>
  </si>
  <si>
    <t>ZN-ZTI, plyn - ZN-ZT</t>
  </si>
  <si>
    <t>ZN-ZTI, plyn - ZN-ZTI, plyn</t>
  </si>
  <si>
    <t>3</t>
  </si>
  <si>
    <t>{4ffee596-40ff-4484-8cf0-dfb9bfd80d6d}</t>
  </si>
  <si>
    <t>ZN-Vytápění - ZN-Vyt</t>
  </si>
  <si>
    <t>ZN-Vytápění - ZN-Vytápění</t>
  </si>
  <si>
    <t>{f176fb3d-b4cb-44c1-8def-726f9290f3f5}</t>
  </si>
  <si>
    <t>ZN-Vzduchotechnika -</t>
  </si>
  <si>
    <t>ZN-Vzduchotechnika - ZN-V...</t>
  </si>
  <si>
    <t>{bc322388-719a-4b8d-9688-9ef5e03e2fce}</t>
  </si>
  <si>
    <t>ZN-D1.4.E - Zařízení</t>
  </si>
  <si>
    <t>ZN-D1.4.E - Zařízení - ZN...</t>
  </si>
  <si>
    <t>{2130346a-9f38-4f98-afc3-60dc89b138eb}</t>
  </si>
  <si>
    <t>ZN-NNV-Vnitřní silno</t>
  </si>
  <si>
    <t>ZN-NNV-Vnitřní silno - ZN...</t>
  </si>
  <si>
    <t>{e6b66489-7cb6-4d0a-9e9a-7621744aa3cf}</t>
  </si>
  <si>
    <t>ZN-NNJ - Jímací vede</t>
  </si>
  <si>
    <t>ZN-NNJ - Jímací vede - ZN...</t>
  </si>
  <si>
    <t>{60679d4d-7756-4feb-a4c1-06958ed7b456}</t>
  </si>
  <si>
    <t xml:space="preserve">ZN-NNU - Uzemnění - </t>
  </si>
  <si>
    <t>ZN-NNU - Uzemnění - ZN-NN...</t>
  </si>
  <si>
    <t>{2bbc1d1c-d073-4b63-80e9-31132230138e}</t>
  </si>
  <si>
    <t>ZN-MAR - Měření a re</t>
  </si>
  <si>
    <t>ZN-MAR - Měření a re - ZN...</t>
  </si>
  <si>
    <t>{37507367-0389-43d4-aadc-d3e4231758a1}</t>
  </si>
  <si>
    <t>ZN-D 1.4.F - Zařízen</t>
  </si>
  <si>
    <t>ZN-D 1.4.F - Zařízen - ZN...</t>
  </si>
  <si>
    <t>{e80500f8-2fd3-453c-a7d8-68d07ab3579e}</t>
  </si>
  <si>
    <t>ZN-DVC - Dveřní tele</t>
  </si>
  <si>
    <t>ZN-DVC - Dveřní tele - ZN...</t>
  </si>
  <si>
    <t>{947fe1ee-6ecc-43d5-ac14-ac17459b2c0c}</t>
  </si>
  <si>
    <t xml:space="preserve">ZN-EZS - Systém EZS </t>
  </si>
  <si>
    <t>ZN-EZS - Systém EZS - ZN-...</t>
  </si>
  <si>
    <t>{67d8678a-d9d1-41be-80f0-10b880603b70}</t>
  </si>
  <si>
    <t>ZN-STA - Společná te</t>
  </si>
  <si>
    <t>ZN-STA - Společná te - ZN...</t>
  </si>
  <si>
    <t>{a62daf36-c26d-45dc-9203-a3e12beb20ac}</t>
  </si>
  <si>
    <t>ZN-DAT - Datové rozv</t>
  </si>
  <si>
    <t>ZN-DAT - Datové rozv - ZN...</t>
  </si>
  <si>
    <t>{9a0080a0-7206-4123-80ba-88f0f771778c}</t>
  </si>
  <si>
    <t>ZN-Stavební rozpočet</t>
  </si>
  <si>
    <t>ZN-Stavební rozpočet - ZN...</t>
  </si>
  <si>
    <t>{050bf0ec-2c99-437a-9fad-54aea69ad168}</t>
  </si>
  <si>
    <t>SO01.2</t>
  </si>
  <si>
    <t>nezpůsobilé náklady</t>
  </si>
  <si>
    <t>{0b4ca27a-b45a-4225-b664-d988c4a19d88}</t>
  </si>
  <si>
    <t>NN- ZTI,plyn - NN- Z</t>
  </si>
  <si>
    <t>NN- ZTI,plyn - NN- ZTI,plyn</t>
  </si>
  <si>
    <t>{c5ee0a12-b2c4-4642-a76c-7ba84e3d84e9}</t>
  </si>
  <si>
    <t>NN-D 1.4.E - Zařízen</t>
  </si>
  <si>
    <t>NN-D 1.4.E - Zařízen - NN...</t>
  </si>
  <si>
    <t>{f15c25e0-4251-4c18-98e1-5a368764aa2a}</t>
  </si>
  <si>
    <t>NN-D 1.4.F - Zařízen</t>
  </si>
  <si>
    <t>NN-D 1.4.F - Zařízen - NN...</t>
  </si>
  <si>
    <t>{526ad239-72f7-49a1-8342-502f89b6e6c2}</t>
  </si>
  <si>
    <t>NN-DAT - Datové rozv</t>
  </si>
  <si>
    <t>NN-DAT - Datové rozv - NN...</t>
  </si>
  <si>
    <t>{2cf9c4d7-c69b-49c1-9d32-38844daec3ee}</t>
  </si>
  <si>
    <t>NN-DVC - Dveřní tele</t>
  </si>
  <si>
    <t>NN-DVC - Dveřní tele - NN...</t>
  </si>
  <si>
    <t>{93afc13c-c0ae-44f4-a266-a4e92a529229}</t>
  </si>
  <si>
    <t xml:space="preserve">NN-EZS - Systém EZS </t>
  </si>
  <si>
    <t>NN-EZS - Systém EZS - NN-...</t>
  </si>
  <si>
    <t>{84155d4c-8b65-459d-9514-c57a0ba4b993}</t>
  </si>
  <si>
    <t>NN-STA - Společná te</t>
  </si>
  <si>
    <t>NN-STA - Společná te - NN...</t>
  </si>
  <si>
    <t>{c430b60f-be16-4dd4-879a-e1f72a7be953}</t>
  </si>
  <si>
    <t>NN-Stavební rozpočet</t>
  </si>
  <si>
    <t>NN-Stavební rozpočet - NN...</t>
  </si>
  <si>
    <t>{942def72-e57c-47c3-af75-e7c8b33c87ca}</t>
  </si>
  <si>
    <t>NN-Vnitřní silnoprou</t>
  </si>
  <si>
    <t>NN-Vnitřní silnoprou - NN...</t>
  </si>
  <si>
    <t>{00b63490-a976-41fd-a720-c6805c23857d}</t>
  </si>
  <si>
    <t>NN-Vytápění - NN-Vyt</t>
  </si>
  <si>
    <t>NN-Vytápění - NN-Vytápění</t>
  </si>
  <si>
    <t>{52ad99a5-2eda-4729-a757-613b724f7d5f}</t>
  </si>
  <si>
    <t>SO02</t>
  </si>
  <si>
    <t>venkovní úpravy</t>
  </si>
  <si>
    <t>{e3646885-d7bd-4080-a703-92034c8ccb6b}</t>
  </si>
  <si>
    <t>SO02.2</t>
  </si>
  <si>
    <t>Vegetační úpravy</t>
  </si>
  <si>
    <t>{f52f4cbc-a050-46c3-98ec-0b4b764658c0}</t>
  </si>
  <si>
    <t>SO02.1</t>
  </si>
  <si>
    <t>dopravní část</t>
  </si>
  <si>
    <t>{cde3e314-e54b-4d22-b8e7-a7bc0d007147}</t>
  </si>
  <si>
    <t>02 - Přeložka chodní</t>
  </si>
  <si>
    <t>02 - Přeložka chodní - 02...</t>
  </si>
  <si>
    <t>{2b5bfc0f-1f07-44a3-886c-445f2ddee4c5}</t>
  </si>
  <si>
    <t>301 - Rekonstrukce D</t>
  </si>
  <si>
    <t>301 - Rekonstrukce D - 30...</t>
  </si>
  <si>
    <t>{8a55cea5-d5a8-42c7-ae1a-c137d6342717}</t>
  </si>
  <si>
    <t>191 - Dopravní znače</t>
  </si>
  <si>
    <t>191 - Dopravní znače - 19...</t>
  </si>
  <si>
    <t>{95a75859-4d4e-4083-9d07-872f6198d4f7}</t>
  </si>
  <si>
    <t>192 - DIO - 192 - DI</t>
  </si>
  <si>
    <t>192 - DIO - 192 - DIO</t>
  </si>
  <si>
    <t>{1ffbb226-d457-4567-9570-0ae241f26d9a}</t>
  </si>
  <si>
    <t>KRYCÍ LIST SOUPISU PRACÍ</t>
  </si>
  <si>
    <t>Objekt:</t>
  </si>
  <si>
    <t>VRN - vedlejší rozpočtové náklady</t>
  </si>
  <si>
    <t>REKAPITULACE ČLENĚNÍ SOUPISU PRACÍ</t>
  </si>
  <si>
    <t>Kód dílu - Popis</t>
  </si>
  <si>
    <t>Cena celkem [CZK]</t>
  </si>
  <si>
    <t>-1</t>
  </si>
  <si>
    <t>VN - Vedlejší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</si>
  <si>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</si>
  <si>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</si>
  <si>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</si>
  <si>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</si>
  <si>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</si>
  <si>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</si>
  <si>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</si>
  <si>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</si>
  <si>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</si>
  <si>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</si>
  <si>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</si>
  <si>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</si>
  <si>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</si>
  <si>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VN</t>
  </si>
  <si>
    <t>Vedlejší náklady</t>
  </si>
  <si>
    <t>ROZPOCET</t>
  </si>
  <si>
    <t>K</t>
  </si>
  <si>
    <t>00512</t>
  </si>
  <si>
    <t>Zařízení staveniště</t>
  </si>
  <si>
    <t>Soubor</t>
  </si>
  <si>
    <t>4</t>
  </si>
  <si>
    <t>P</t>
  </si>
  <si>
    <t>Poznámka k položce:_x000d_
Poznámka k položce:, Veškeré náklady spojené s vybudováním, provozem a odstraněním zařízení staveniště.</t>
  </si>
  <si>
    <t>ON - ostatní náklady</t>
  </si>
  <si>
    <t>ON - Ostatní náklady</t>
  </si>
  <si>
    <t>Ostatní náklady</t>
  </si>
  <si>
    <t>00524-1</t>
  </si>
  <si>
    <t>Dokumentace skutečného provedení</t>
  </si>
  <si>
    <t>Poznámka k položce:_x000d_
Poznámka k položce:, Náklady na vyhotovení dokumentace skutečného provedení stavby a její předání objednateli v požadované formě ve čtyřech paré a v elektronické podobě na CD nosiči</t>
  </si>
  <si>
    <t>00524-2</t>
  </si>
  <si>
    <t>Geodetoické zaměření skutečného provedení oprávněným geodetem</t>
  </si>
  <si>
    <t xml:space="preserve">Poznámka k položce:_x000d_
Poznámka k položce:, Náklady na provedení geodetického zeměření skutečného provedení přístaveb, vnějších inženýrských sítí, komunikací a parkování  ve čtyřech paré a v elektronické podobě na CD nosiči</t>
  </si>
  <si>
    <t>00524-3</t>
  </si>
  <si>
    <t>Geometrický plán stavby</t>
  </si>
  <si>
    <t>6</t>
  </si>
  <si>
    <t>Poznámka k položce:_x000d_
Poznámka k položce:, Geometrický plán dokončené stavby s projektovanými přístavbami a dopravními plochami v rozsahu nezbytném pro zápis do katastru nemovitostí a předání ve čtyřech výtiscích ověřených katastrálním úřadem</t>
  </si>
  <si>
    <t>00524-4</t>
  </si>
  <si>
    <t>Kompletační a koordinační činnost zhotovitele</t>
  </si>
  <si>
    <t>8</t>
  </si>
  <si>
    <t>Poznámka k položce:_x000d_
Poznámka k položce:, Zajištění koordinace prácí všech subjektů zůčastněných na stavbě, ochrana stávajících inženýrských sítí, zajištění dočasných dopravních opatření, bezpečnostní a hygienická opatření během realizace stavby, vypracování provozních řádů, zajištění specifických podmínek dotačních programů, kompletace dokladů pro kolaudaci stavby a ostatní náklady neobsažené v cenách prací ani ve vedlejších rozpočtových nákladech</t>
  </si>
  <si>
    <t>SO01 - Přístavba, nástavba a stavební úpravy objektu č.p. 199</t>
  </si>
  <si>
    <t>Soupis:</t>
  </si>
  <si>
    <t>SO01.1 - Způsobilé náklady</t>
  </si>
  <si>
    <t>Úroveň 3:</t>
  </si>
  <si>
    <t>ZN-ZTI, plyn - ZN-ZT - ZN-ZTI, plyn - ZN-ZTI, plyn</t>
  </si>
  <si>
    <t>HSV - Práce a dodávky HSV</t>
  </si>
  <si>
    <t xml:space="preserve">    1 - Zemní práce</t>
  </si>
  <si>
    <t xml:space="preserve">    8 - Trubní vedení</t>
  </si>
  <si>
    <t>PSV - Práce a dodávky PSV</t>
  </si>
  <si>
    <t xml:space="preserve">    713 - Izolace tepelné</t>
  </si>
  <si>
    <t xml:space="preserve">    721 - Zdravotechnika - vnitřní kanalizace</t>
  </si>
  <si>
    <t xml:space="preserve">    722 - Zdravotechnika - vnitřní vodovod</t>
  </si>
  <si>
    <t xml:space="preserve">    723 - Zdravotechnika - vnitřní plynovod</t>
  </si>
  <si>
    <t xml:space="preserve">    724 - Zdravotechnika - strojní vybavení</t>
  </si>
  <si>
    <t xml:space="preserve">    725 - Zdravotechnika - zařizovací předměty</t>
  </si>
  <si>
    <t xml:space="preserve">    726 - Zdravotechnika - předstěnové instalace</t>
  </si>
  <si>
    <t xml:space="preserve">    732 - Ústřední vytápění - strojovny</t>
  </si>
  <si>
    <t xml:space="preserve">    734 - Ústřední vytápění - armatury</t>
  </si>
  <si>
    <t xml:space="preserve">    783 - Dokončovací práce - nátěry</t>
  </si>
  <si>
    <t>HZS - Hodinové zúčtovací sazby</t>
  </si>
  <si>
    <t>HSV</t>
  </si>
  <si>
    <t>Práce a dodávky HSV</t>
  </si>
  <si>
    <t>Zemní práce</t>
  </si>
  <si>
    <t>131101102</t>
  </si>
  <si>
    <t>Hloubení jam nezapažených v hornině tř. 1 a 2 objemu do 1000 m3-venkovní vedení -pro potrubí voda 5,5 m, svody kanalizace 4,5 m</t>
  </si>
  <si>
    <t>m3</t>
  </si>
  <si>
    <t>175111101</t>
  </si>
  <si>
    <t>Obsypání potrubí ručně sypaninou bez prohození, uloženou do 3 m</t>
  </si>
  <si>
    <t>M</t>
  </si>
  <si>
    <t>583313450</t>
  </si>
  <si>
    <t xml:space="preserve">kamenivo těžené drobné tříděné  frakce 0-4</t>
  </si>
  <si>
    <t>t</t>
  </si>
  <si>
    <t>175151101</t>
  </si>
  <si>
    <t>Obsypání potrubí strojně sypaninou bez prohození, uloženou do 3 m-mimo objekt</t>
  </si>
  <si>
    <t>5</t>
  </si>
  <si>
    <t>583312000</t>
  </si>
  <si>
    <t>štěrkopísek netříděný zásypový materiál</t>
  </si>
  <si>
    <t>10</t>
  </si>
  <si>
    <t>131203102</t>
  </si>
  <si>
    <t>Hloubení jam ručním nářadím v nesoudržných horninách tř. 3- ručně v uzavřeném prostoru- pod objektem - voda 4 m, svody 100 m</t>
  </si>
  <si>
    <t>12</t>
  </si>
  <si>
    <t>7</t>
  </si>
  <si>
    <t>175111101-1</t>
  </si>
  <si>
    <t>Obsypání potrubí ručně sypaninou bez prohození, uloženou do 3 m-pod objektem</t>
  </si>
  <si>
    <t>14</t>
  </si>
  <si>
    <t>583313460</t>
  </si>
  <si>
    <t xml:space="preserve">kamenivo těžené drobné  frakce 0-4</t>
  </si>
  <si>
    <t>16</t>
  </si>
  <si>
    <t>9</t>
  </si>
  <si>
    <t>175111101-2</t>
  </si>
  <si>
    <t>18</t>
  </si>
  <si>
    <t>20</t>
  </si>
  <si>
    <t>Trubní vedení</t>
  </si>
  <si>
    <t>11</t>
  </si>
  <si>
    <t>871181141</t>
  </si>
  <si>
    <t>Montáž potrubí z PE100 SDR 11 otevřený výkop svařovaných na tupo D 50 x 4,6 mm-vodovodní potrubí</t>
  </si>
  <si>
    <t>m</t>
  </si>
  <si>
    <t>22</t>
  </si>
  <si>
    <t>286135970-1</t>
  </si>
  <si>
    <t>potrubí dvouvrstvé PE100 s 10% signalizační vrstvou, SDR 11, 50x4,6. L=12m-vodovodní potrubí</t>
  </si>
  <si>
    <t>24</t>
  </si>
  <si>
    <t>PSV</t>
  </si>
  <si>
    <t>Práce a dodávky PSV</t>
  </si>
  <si>
    <t>713</t>
  </si>
  <si>
    <t>Izolace tepelné</t>
  </si>
  <si>
    <t>13</t>
  </si>
  <si>
    <t>283771190</t>
  </si>
  <si>
    <t>izolace potrubí 45 x 13 mm</t>
  </si>
  <si>
    <t>32</t>
  </si>
  <si>
    <t>26</t>
  </si>
  <si>
    <t>283771230</t>
  </si>
  <si>
    <t>izolace potrubí 54 x 13 mm</t>
  </si>
  <si>
    <t>28</t>
  </si>
  <si>
    <t>283770710</t>
  </si>
  <si>
    <t>izolace potrubí 76 x 13 mm</t>
  </si>
  <si>
    <t>30</t>
  </si>
  <si>
    <t>283770780</t>
  </si>
  <si>
    <t>izolace potrubí 110 x 13 mm</t>
  </si>
  <si>
    <t>17</t>
  </si>
  <si>
    <t>713463111</t>
  </si>
  <si>
    <t>Montáž izolace tepelné potrubí potrubními pouzdry bez úpravy staženými drátem 1x D do 100 mm</t>
  </si>
  <si>
    <t>34</t>
  </si>
  <si>
    <t>713463112</t>
  </si>
  <si>
    <t>Montáž izolace tepelné potrubí potrubními pouzdry bez úpravy staženými drátem 1x D přes 100 mm</t>
  </si>
  <si>
    <t>36</t>
  </si>
  <si>
    <t>721</t>
  </si>
  <si>
    <t>Zdravotechnika - vnitřní kanalizace</t>
  </si>
  <si>
    <t>19</t>
  </si>
  <si>
    <t>721173401</t>
  </si>
  <si>
    <t>Potrubí kanalizační plastové svodné systém KG DN 100</t>
  </si>
  <si>
    <t>38</t>
  </si>
  <si>
    <t>721173402</t>
  </si>
  <si>
    <t>Potrubí kanalizační plastové svodné systém KG DN 125</t>
  </si>
  <si>
    <t>40</t>
  </si>
  <si>
    <t>721173403</t>
  </si>
  <si>
    <t>Potrubí kanalizační plastové svodné systém KG DN 150</t>
  </si>
  <si>
    <t>42</t>
  </si>
  <si>
    <t>721174025</t>
  </si>
  <si>
    <t>Potrubí kanalizační z PP odpadní systém HT DN 100</t>
  </si>
  <si>
    <t>44</t>
  </si>
  <si>
    <t>23</t>
  </si>
  <si>
    <t>721174042</t>
  </si>
  <si>
    <t>Potrubí kanalizační z PP připojovací systém HT DN 40</t>
  </si>
  <si>
    <t>46</t>
  </si>
  <si>
    <t>721174043</t>
  </si>
  <si>
    <t>Potrubí kanalizační z PP připojovací systém HT DN 50</t>
  </si>
  <si>
    <t>48</t>
  </si>
  <si>
    <t>25</t>
  </si>
  <si>
    <t>721174044</t>
  </si>
  <si>
    <t>Potrubí kanalizační z PP připojovací systém HT DN 70</t>
  </si>
  <si>
    <t>50</t>
  </si>
  <si>
    <t>721174045</t>
  </si>
  <si>
    <t>Potrubí kanalizační z PP připojovací systém HT DN 100</t>
  </si>
  <si>
    <t>52</t>
  </si>
  <si>
    <t>27</t>
  </si>
  <si>
    <t>721194104</t>
  </si>
  <si>
    <t>Vyvedení a upevnění odpadních výpustek DN 40</t>
  </si>
  <si>
    <t>kus</t>
  </si>
  <si>
    <t>54</t>
  </si>
  <si>
    <t>721194105</t>
  </si>
  <si>
    <t>Vyvedení a upevnění odpadních výpustek DN 50</t>
  </si>
  <si>
    <t>56</t>
  </si>
  <si>
    <t>29</t>
  </si>
  <si>
    <t>721194109</t>
  </si>
  <si>
    <t>Vyvedení a upevnění odpadních výpustek DN 100</t>
  </si>
  <si>
    <t>58</t>
  </si>
  <si>
    <t>721211401</t>
  </si>
  <si>
    <t>Vpusť podlahová s vodorovným odtokem DN 40/50 vč. mřížky</t>
  </si>
  <si>
    <t>60</t>
  </si>
  <si>
    <t>31</t>
  </si>
  <si>
    <t>721211421</t>
  </si>
  <si>
    <t>Vpusť podlahová se svislým odtokem DN 50/75/110 mřížka nerez 115x115</t>
  </si>
  <si>
    <t>62</t>
  </si>
  <si>
    <t>721226511-1</t>
  </si>
  <si>
    <t>Zápachová uzávěrka pro nástěnná pro PK, OV</t>
  </si>
  <si>
    <t>64</t>
  </si>
  <si>
    <t>33</t>
  </si>
  <si>
    <t>721274124</t>
  </si>
  <si>
    <t>Přivzdušňovací ventil vnitřní odpadních potrubí DN 110</t>
  </si>
  <si>
    <t>66</t>
  </si>
  <si>
    <t>721290111</t>
  </si>
  <si>
    <t>Zkouška těsnosti potrubí kanalizace vodou do DN 125</t>
  </si>
  <si>
    <t>68</t>
  </si>
  <si>
    <t>35</t>
  </si>
  <si>
    <t>721290112</t>
  </si>
  <si>
    <t>Zkouška těsnosti potrubí kanalizace vodou do DN 200</t>
  </si>
  <si>
    <t>70</t>
  </si>
  <si>
    <t>722</t>
  </si>
  <si>
    <t>Zdravotechnika - vnitřní vodovod</t>
  </si>
  <si>
    <t>722130234</t>
  </si>
  <si>
    <t>Potrubí vodovodní ocelové závitové pozinkované svařované běžné DN 32</t>
  </si>
  <si>
    <t>72</t>
  </si>
  <si>
    <t>37</t>
  </si>
  <si>
    <t>722174002</t>
  </si>
  <si>
    <t>Potrubí vodovodní plastové PPR svar polyfuze PN 16 D 20 x 2,8 mm</t>
  </si>
  <si>
    <t>74</t>
  </si>
  <si>
    <t>722174003</t>
  </si>
  <si>
    <t>Potrubí vodovodní plastové PPR svar polyfuze PN 16 D 25 x 3,5 mm</t>
  </si>
  <si>
    <t>76</t>
  </si>
  <si>
    <t>39</t>
  </si>
  <si>
    <t>722174004</t>
  </si>
  <si>
    <t>Potrubí vodovodní plastové PPR svar polyfuze PN 16 D 32 x 4,4 mm</t>
  </si>
  <si>
    <t>78</t>
  </si>
  <si>
    <t>722174005</t>
  </si>
  <si>
    <t>Potrubí vodovodní plastové PPR svar polyfuze PN 16 D 40 x 5,5 mm</t>
  </si>
  <si>
    <t>80</t>
  </si>
  <si>
    <t>41</t>
  </si>
  <si>
    <t>722174006</t>
  </si>
  <si>
    <t>Potrubí vodovodní plastové PPR svar polyfuze PN 16 D 50 x 6,9 mm</t>
  </si>
  <si>
    <t>82</t>
  </si>
  <si>
    <t>722290226</t>
  </si>
  <si>
    <t>Zkouška těsnosti vodovodního potrubí závitového do DN 50</t>
  </si>
  <si>
    <t>84</t>
  </si>
  <si>
    <t>43</t>
  </si>
  <si>
    <t>722181231</t>
  </si>
  <si>
    <t>Ochrana vodovodního potrubí přilepenými tepelně izolačními trubicemi z PE tl do 15 mm DN do 22 mm</t>
  </si>
  <si>
    <t>86</t>
  </si>
  <si>
    <t>722181242</t>
  </si>
  <si>
    <t>Ochrana vodovodního potrubí přilepenými tepelně izolačními trubicemi z PE tl do 20 mm DN do 42 mm</t>
  </si>
  <si>
    <t>88</t>
  </si>
  <si>
    <t>45</t>
  </si>
  <si>
    <t>722190401</t>
  </si>
  <si>
    <t>Vyvedení a upevnění výpustku do DN 25</t>
  </si>
  <si>
    <t>90</t>
  </si>
  <si>
    <t>722220111</t>
  </si>
  <si>
    <t>Nástěnka pro výtokový ventil G 1/2 s jedním závitem</t>
  </si>
  <si>
    <t>92</t>
  </si>
  <si>
    <t>47</t>
  </si>
  <si>
    <t>722220121</t>
  </si>
  <si>
    <t>Nástěnka pro baterii G 1/2 s jedním závitem</t>
  </si>
  <si>
    <t>pár</t>
  </si>
  <si>
    <t>94</t>
  </si>
  <si>
    <t>722221134-1</t>
  </si>
  <si>
    <t>ventil výtokový G 1/2" rohový</t>
  </si>
  <si>
    <t>soubor</t>
  </si>
  <si>
    <t>96</t>
  </si>
  <si>
    <t>49</t>
  </si>
  <si>
    <t>722231072</t>
  </si>
  <si>
    <t>Ventil zpětný G 1/2 PN 10 do 110°C se dvěma závity</t>
  </si>
  <si>
    <t>98</t>
  </si>
  <si>
    <t>722231073</t>
  </si>
  <si>
    <t>Ventil zpětný G 3/4 PN 10 do 110°C se dvěma závity</t>
  </si>
  <si>
    <t>100</t>
  </si>
  <si>
    <t>51</t>
  </si>
  <si>
    <t>722231074</t>
  </si>
  <si>
    <t>Ventil zpětný G 1 PN 10 do 110°C se dvěma závity</t>
  </si>
  <si>
    <t>102</t>
  </si>
  <si>
    <t>722231251</t>
  </si>
  <si>
    <t>Ventil pojistný mosazný G 1/2 PN 6 do 100°C k bojleru s vnitřním x vnějším závitem</t>
  </si>
  <si>
    <t>104</t>
  </si>
  <si>
    <t>53</t>
  </si>
  <si>
    <t>722231252</t>
  </si>
  <si>
    <t>Ventil pojistný mosazný G 3/4 PN 6 do 100°C k bojleru s vnitřním x vnějším závitem</t>
  </si>
  <si>
    <t>106</t>
  </si>
  <si>
    <t>722232043</t>
  </si>
  <si>
    <t>Kohout kulový přímý G 1/2 PN 42 do 185°C vnitřní závit</t>
  </si>
  <si>
    <t>108</t>
  </si>
  <si>
    <t>55</t>
  </si>
  <si>
    <t>722232044</t>
  </si>
  <si>
    <t>Kohout kulový přímý G 3/4 PN 42 do 185°C vnitřní závit</t>
  </si>
  <si>
    <t>110</t>
  </si>
  <si>
    <t>722232045</t>
  </si>
  <si>
    <t>Kohout kulový přímý G 1 PN 42 do 185°C vnitřní závit</t>
  </si>
  <si>
    <t>112</t>
  </si>
  <si>
    <t>57</t>
  </si>
  <si>
    <t>722232047</t>
  </si>
  <si>
    <t>Kohout kulový přímý G 6/4 PN 42 do 185°C vnitřní závit</t>
  </si>
  <si>
    <t>114</t>
  </si>
  <si>
    <t>722232062</t>
  </si>
  <si>
    <t>Kohout kulový přímý G 3/4 PN 42 do 185°C vnitřní závit s vypouštěním</t>
  </si>
  <si>
    <t>116</t>
  </si>
  <si>
    <t>59</t>
  </si>
  <si>
    <t>722232063</t>
  </si>
  <si>
    <t>Kohout kulový přímý G 1 PN 42 do 185°C vnitřní závit s vypouštěním</t>
  </si>
  <si>
    <t>118</t>
  </si>
  <si>
    <t>722232064</t>
  </si>
  <si>
    <t>Kohout kulový přímý G 5/4 PN 42 do 185°C vnitřní závit s vypouštěním</t>
  </si>
  <si>
    <t>120</t>
  </si>
  <si>
    <t>61</t>
  </si>
  <si>
    <t>722234264</t>
  </si>
  <si>
    <t>Filtr mosazný G 3/4 PN 16 do 120°C s 2x vnitřním závitem</t>
  </si>
  <si>
    <t>122</t>
  </si>
  <si>
    <t>722250133</t>
  </si>
  <si>
    <t>Hydrantový systém s tvarově stálou hadicí D 25 x 30 m -nerez, vč. výchozí revize</t>
  </si>
  <si>
    <t>124</t>
  </si>
  <si>
    <t>63</t>
  </si>
  <si>
    <t>722263251</t>
  </si>
  <si>
    <t>Vodoměr závitový vícevtokový mokroběžný do 100 °C G 3/4 x 105 mm Qn 1,5 m3/s vertikální</t>
  </si>
  <si>
    <t>126</t>
  </si>
  <si>
    <t>722263252</t>
  </si>
  <si>
    <t>Vodoměr závitový vícevtokový mokroběžný do 100 °C G 3/4 x 105 mm Qn 2,5 m3/s vertikální</t>
  </si>
  <si>
    <t>128</t>
  </si>
  <si>
    <t>723</t>
  </si>
  <si>
    <t>Zdravotechnika - vnitřní plynovod</t>
  </si>
  <si>
    <t>65</t>
  </si>
  <si>
    <t>723111203</t>
  </si>
  <si>
    <t>Potrubí ocelové závitové černé bezešvé svařované běžné DN 20</t>
  </si>
  <si>
    <t>130</t>
  </si>
  <si>
    <t>723150312</t>
  </si>
  <si>
    <t>Potrubí ocelové hladké černé bezešvé spojované svařováním tvářené za tepla D 57x3,2 mm</t>
  </si>
  <si>
    <t>132</t>
  </si>
  <si>
    <t>67</t>
  </si>
  <si>
    <t>723190252</t>
  </si>
  <si>
    <t>Výpustky plynovodní vedení a upevnění DN 20</t>
  </si>
  <si>
    <t>134</t>
  </si>
  <si>
    <t>723230104-EVH50</t>
  </si>
  <si>
    <t>Elektromagnetický havarijní ventil DN 50, 50kPa pod napětím otevřen</t>
  </si>
  <si>
    <t>136</t>
  </si>
  <si>
    <t>69</t>
  </si>
  <si>
    <t>723230103</t>
  </si>
  <si>
    <t>Kulový uzávěr přímý PN 5 G 3/4 FF s protipožární armaturou a 2x vnitřním závitem</t>
  </si>
  <si>
    <t>138</t>
  </si>
  <si>
    <t>723220101-1</t>
  </si>
  <si>
    <t>Plynotěsná zátka G1/2</t>
  </si>
  <si>
    <t>140</t>
  </si>
  <si>
    <t>71</t>
  </si>
  <si>
    <t>723231162</t>
  </si>
  <si>
    <t>Kohout kulový přímý G 1/2 PN 42 do 185°C plnoprůtokový s koulí DADO vnitřní závit těžká řada</t>
  </si>
  <si>
    <t>142</t>
  </si>
  <si>
    <t>723231167</t>
  </si>
  <si>
    <t>Kohout kulový přímý G 2 PN 42 do 185°C plnoprůtokový s koulí DADO vnitřní závit těžká řada</t>
  </si>
  <si>
    <t>144</t>
  </si>
  <si>
    <t>724</t>
  </si>
  <si>
    <t>Zdravotechnika - strojní vybavení</t>
  </si>
  <si>
    <t>73</t>
  </si>
  <si>
    <t>724234106-1</t>
  </si>
  <si>
    <t>Nádoba tlaková expanzní o objemu 12 l vertikální vč. průtokové armatury</t>
  </si>
  <si>
    <t>146</t>
  </si>
  <si>
    <t>725</t>
  </si>
  <si>
    <t>Zdravotechnika - zařizovací předměty</t>
  </si>
  <si>
    <t>725112022</t>
  </si>
  <si>
    <t>Klozet keramický závěsný na nosné stěny s hlubokým splachováním odpad vodorovný</t>
  </si>
  <si>
    <t>148</t>
  </si>
  <si>
    <t>75</t>
  </si>
  <si>
    <t>725112022-1</t>
  </si>
  <si>
    <t>Klozet keramický závěsný na nosné stěny s hlubokým splachováním odpad vodorovný pro ZTP</t>
  </si>
  <si>
    <t>150</t>
  </si>
  <si>
    <t>725121527</t>
  </si>
  <si>
    <t>Pisoárový záchodek automatický s integrovaným napájecím zdrojem vč.příslušenství</t>
  </si>
  <si>
    <t>152</t>
  </si>
  <si>
    <t>77</t>
  </si>
  <si>
    <t>725211601</t>
  </si>
  <si>
    <t>Umyvadlo keramické připevněné na stěnu šrouby bílé bez krytu na sifon 500 mm</t>
  </si>
  <si>
    <t>154</t>
  </si>
  <si>
    <t>725211602</t>
  </si>
  <si>
    <t>Umyvadlo keramické připevněné na stěnu šrouby bílé bez krytu na sifon 550 mm</t>
  </si>
  <si>
    <t>156</t>
  </si>
  <si>
    <t>79</t>
  </si>
  <si>
    <t>725211603</t>
  </si>
  <si>
    <t>Umyvadlo keramické připevněné na stěnu šrouby bílé bez krytu na sifon 600 mm</t>
  </si>
  <si>
    <t>158</t>
  </si>
  <si>
    <t>725211681</t>
  </si>
  <si>
    <t>Umyvadlo keramické zdravotní připevněné na stěnu šrouby bílé 640 mm</t>
  </si>
  <si>
    <t>160</t>
  </si>
  <si>
    <t>81</t>
  </si>
  <si>
    <t>541322860</t>
  </si>
  <si>
    <t>ohřívač vody elektrický tlakový 5l 2kW pod umyvadlo/dřez</t>
  </si>
  <si>
    <t>162</t>
  </si>
  <si>
    <t>OV-1</t>
  </si>
  <si>
    <t>ohřívač vody elektrický 523x318x845, V=45 l</t>
  </si>
  <si>
    <t>ks</t>
  </si>
  <si>
    <t>164</t>
  </si>
  <si>
    <t>83</t>
  </si>
  <si>
    <t>OV-2</t>
  </si>
  <si>
    <t>elektrický průtokový ohřívač vody Q=3,5 kW pod umyvadlo vč. beztlaké baterie stojánkové pákové</t>
  </si>
  <si>
    <t>166</t>
  </si>
  <si>
    <t>725539201</t>
  </si>
  <si>
    <t>Montáž ohřívačů do 15 litrů</t>
  </si>
  <si>
    <t>168</t>
  </si>
  <si>
    <t>85</t>
  </si>
  <si>
    <t>725539202</t>
  </si>
  <si>
    <t>Montáž ohřívačů zásobníkových závěsných tlakových do 50 litrů</t>
  </si>
  <si>
    <t>170</t>
  </si>
  <si>
    <t>725241213</t>
  </si>
  <si>
    <t>Vanička sprchová z litého polymermramoru čtvercová 900x900 mm</t>
  </si>
  <si>
    <t>172</t>
  </si>
  <si>
    <t>87</t>
  </si>
  <si>
    <t>725245113-1</t>
  </si>
  <si>
    <t>Zástěna sprchová jednokřídlá boční do výšky 2000 mm a šířky 900 mm -bezpečnostní sklo</t>
  </si>
  <si>
    <t>174</t>
  </si>
  <si>
    <t>725331111</t>
  </si>
  <si>
    <t>Výlevka bez výtokových armatur keramická se sklopnou plastovou mřížkou 425 mm</t>
  </si>
  <si>
    <t>176</t>
  </si>
  <si>
    <t>89</t>
  </si>
  <si>
    <t>725821316-1</t>
  </si>
  <si>
    <t>Baterie nástěnné pákové s otáčivým plochým ústím a délkou ramínka 300 mm pro výlevky</t>
  </si>
  <si>
    <t>178</t>
  </si>
  <si>
    <t>725821326</t>
  </si>
  <si>
    <t>Baterie dřezové stojánkové pákové s otáčivým kulatým ústím a délkou ramínka 265 mm</t>
  </si>
  <si>
    <t>180</t>
  </si>
  <si>
    <t>91</t>
  </si>
  <si>
    <t>725822611</t>
  </si>
  <si>
    <t>Baterie umyvadlové stojánkové pákové bez výpusti</t>
  </si>
  <si>
    <t>182</t>
  </si>
  <si>
    <t>725822611-1</t>
  </si>
  <si>
    <t>Baterie umyvadlové stojánkové pákové bez výpusti pro ZTP</t>
  </si>
  <si>
    <t>184</t>
  </si>
  <si>
    <t>93</t>
  </si>
  <si>
    <t>725841311</t>
  </si>
  <si>
    <t>Baterie sprchové nástěnné pákové</t>
  </si>
  <si>
    <t>186</t>
  </si>
  <si>
    <t>725851315</t>
  </si>
  <si>
    <t>Ventil odpadní dřezový s přepadem G 6/4</t>
  </si>
  <si>
    <t>188</t>
  </si>
  <si>
    <t>726</t>
  </si>
  <si>
    <t>Zdravotechnika - předstěnové instalace</t>
  </si>
  <si>
    <t>95</t>
  </si>
  <si>
    <t>726131041</t>
  </si>
  <si>
    <t>Instalační předstěna - klozet závěsný v 1120 mm s ovládáním zepředu do lehkých stěn s kovovou kcí</t>
  </si>
  <si>
    <t>190</t>
  </si>
  <si>
    <t>726131043</t>
  </si>
  <si>
    <t>Instalační předstěna - klozet závěsný v 1120 mm s ovládáním zepředu pro postižené do lehkých stěn s kov kcí</t>
  </si>
  <si>
    <t>192</t>
  </si>
  <si>
    <t>732</t>
  </si>
  <si>
    <t>Ústřední vytápění - strojovny</t>
  </si>
  <si>
    <t>97</t>
  </si>
  <si>
    <t>732421212</t>
  </si>
  <si>
    <t>Čerpadlo teplovodní mokroběžné závitové cirkulační DN 25 výtlak do 4,0 m průtok 2,20 m3/h pro TUV</t>
  </si>
  <si>
    <t>194</t>
  </si>
  <si>
    <t>734</t>
  </si>
  <si>
    <t>Ústřední vytápění - armatury</t>
  </si>
  <si>
    <t>734421112</t>
  </si>
  <si>
    <t>Tlakoměr s pevným stonkem a zpětnou klapkou tlak 0-16 bar průměr 63 mm zadní připojení</t>
  </si>
  <si>
    <t>196</t>
  </si>
  <si>
    <t>783</t>
  </si>
  <si>
    <t>Dokončovací práce - nátěry</t>
  </si>
  <si>
    <t>99</t>
  </si>
  <si>
    <t>783601713</t>
  </si>
  <si>
    <t>Odmaštění vodou ředitelným odmašťovačem potrubí DN do 50 mm</t>
  </si>
  <si>
    <t>198</t>
  </si>
  <si>
    <t>783614651</t>
  </si>
  <si>
    <t>Základní antikorozní jednonásobný syntetický potrubí DN do 50 mm</t>
  </si>
  <si>
    <t>200</t>
  </si>
  <si>
    <t>101</t>
  </si>
  <si>
    <t>783615551</t>
  </si>
  <si>
    <t>Mezinátěr jednonásobný syntetický nátěr potrubí DN do 50 mm</t>
  </si>
  <si>
    <t>202</t>
  </si>
  <si>
    <t>783617611</t>
  </si>
  <si>
    <t>Krycí dvojnásobný syntetický nátěr potrubí DN do 50 mm</t>
  </si>
  <si>
    <t>204</t>
  </si>
  <si>
    <t>HZS</t>
  </si>
  <si>
    <t>Hodinové zúčtovací sazby</t>
  </si>
  <si>
    <t>103</t>
  </si>
  <si>
    <t>HZS1292-1</t>
  </si>
  <si>
    <t>Hodinová zúčtovací sazba stavební dělník- přípomoc zemní práce,napojení revizní šachty, potrubí vč. výstražné folie, signalizačního vodiče atp. vč. materiálu</t>
  </si>
  <si>
    <t>hod</t>
  </si>
  <si>
    <t>262144</t>
  </si>
  <si>
    <t>206</t>
  </si>
  <si>
    <t>HZS2491-3</t>
  </si>
  <si>
    <t>Hodinová zúčtovací sazba dělník zednických výpomocí -sekání drážek, prostupy atp.</t>
  </si>
  <si>
    <t>208</t>
  </si>
  <si>
    <t>105</t>
  </si>
  <si>
    <t>HZS3111</t>
  </si>
  <si>
    <t>Hodinová zúčtovací sazba montér potrubí - demontáž stávajících zařízení vč. likvidace dmt zařízení</t>
  </si>
  <si>
    <t>210</t>
  </si>
  <si>
    <t>HZS4211</t>
  </si>
  <si>
    <t>Hodinová zúčtovací sazba revizní technik-revize tlakových zařízení, revize požárních zařízení vč. předávací dokumentace</t>
  </si>
  <si>
    <t>212</t>
  </si>
  <si>
    <t>107</t>
  </si>
  <si>
    <t>HZS4212-2</t>
  </si>
  <si>
    <t>Hodinová zúčtovací sazba revizní technik specialista-revize plynových zařízení, zkoušky, předávací dokumentace</t>
  </si>
  <si>
    <t>214</t>
  </si>
  <si>
    <t>ZN-Vytápění - ZN-Vyt - ZN-Vytápění - ZN-Vytápění</t>
  </si>
  <si>
    <t xml:space="preserve">    731 - Ústřední vytápění - kotelny</t>
  </si>
  <si>
    <t xml:space="preserve">    733 - Ústřední vytápění - rozvodné potrubí</t>
  </si>
  <si>
    <t xml:space="preserve">    735 - Ústřední vytápění - otopná tělesa</t>
  </si>
  <si>
    <t>283770960</t>
  </si>
  <si>
    <t>izolace potrubí 15 x 20 mm</t>
  </si>
  <si>
    <t>283771060</t>
  </si>
  <si>
    <t>izolace potrubí 18 x 20 mm</t>
  </si>
  <si>
    <t>283770450</t>
  </si>
  <si>
    <t>izolace potrubí 22 x 20 mm</t>
  </si>
  <si>
    <t>283770490</t>
  </si>
  <si>
    <t>izolace potrubí 28 x 25 mm</t>
  </si>
  <si>
    <t>283770560</t>
  </si>
  <si>
    <t>izolace potrubí 35 x 25 mm</t>
  </si>
  <si>
    <t>283770620</t>
  </si>
  <si>
    <t>izolace potrubí 45 x 20 mm</t>
  </si>
  <si>
    <t>283770750</t>
  </si>
  <si>
    <t>izolace potrubí 89 x 20 mm</t>
  </si>
  <si>
    <t>283770650</t>
  </si>
  <si>
    <t>izolace potrubí 54 x 25 mm</t>
  </si>
  <si>
    <t>283770800</t>
  </si>
  <si>
    <t>izolace potrubí 110 x 25 mm</t>
  </si>
  <si>
    <t>283771350</t>
  </si>
  <si>
    <t>páska samolepící</t>
  </si>
  <si>
    <t>731</t>
  </si>
  <si>
    <t>Ústřední vytápění - kotelny</t>
  </si>
  <si>
    <t>484772420-1</t>
  </si>
  <si>
    <t>odtah spalin pro kondenzační kotle - připojovací adaptér</t>
  </si>
  <si>
    <t>484772420-2</t>
  </si>
  <si>
    <t>odtah spalin pro kondenzační kotle - základní přpojovací sada pro 2 kotle DN 160/110</t>
  </si>
  <si>
    <t>484772420-3</t>
  </si>
  <si>
    <t>odtah spalin pro kondenzační kotle - trubka PP DN 160 0,5 m</t>
  </si>
  <si>
    <t>484772420-6</t>
  </si>
  <si>
    <t>odtah spalin pro kondenzační kotle - koleno PP DN 160</t>
  </si>
  <si>
    <t>484772420-7</t>
  </si>
  <si>
    <t>odtah spalin pro kondenzační kotle - revizní trubka PP DN 160</t>
  </si>
  <si>
    <t>484772420-8</t>
  </si>
  <si>
    <t>odtah spalin pro kondenzační kotle - souprava do šachty PP DN 160/ DN 160</t>
  </si>
  <si>
    <t>484772420-9</t>
  </si>
  <si>
    <t>odtah spalin pro kondenzační kotle - sání trubka PP DN 80 1m</t>
  </si>
  <si>
    <t>484772420-10</t>
  </si>
  <si>
    <t xml:space="preserve">odtah spalin pro kondenzační kotle - sání koleno  PP DN 80</t>
  </si>
  <si>
    <t>484772420-11</t>
  </si>
  <si>
    <t>odtah spalin pro kondenzační kotle - sání koncovka</t>
  </si>
  <si>
    <t>73144xxx</t>
  </si>
  <si>
    <t>sestava dvou plynových kondenzačních kotlů o výkonu Qmax=49 kW vč. základního regulačního modulu</t>
  </si>
  <si>
    <t>731244494</t>
  </si>
  <si>
    <t>Montáž kotle ocelového závěsného na plyn kondenzačního o výkonu do 45 kW</t>
  </si>
  <si>
    <t>732111314</t>
  </si>
  <si>
    <t>Trubková hrdla rozdělovačů a sběračů bez přírub DN 25</t>
  </si>
  <si>
    <t>732111318</t>
  </si>
  <si>
    <t>Trubková hrdla rozdělovačů a sběračů bez přírub DN 50</t>
  </si>
  <si>
    <t>732112235</t>
  </si>
  <si>
    <t>Rozdělovač sdružený hydraulický DN 100 závitový</t>
  </si>
  <si>
    <t>732113118-1</t>
  </si>
  <si>
    <t>Vyrovnávač dynamických tlaků G 2" PN 6 hydraulický závitový s izolací, 8m3/hod dodavatel kotlů</t>
  </si>
  <si>
    <t>732211214</t>
  </si>
  <si>
    <t>Ohřívač stacionární zásobníkový se dvěma výměníky PN 0,6/1,0 o objemu 195 l v.pl. 1,0 m2</t>
  </si>
  <si>
    <t>732331619</t>
  </si>
  <si>
    <t>Nádoba tlaková expanzní s membránou závitové připojení PN 0,6 o objemu 140 litrů</t>
  </si>
  <si>
    <t>732331778</t>
  </si>
  <si>
    <t>Příslušenství k expanzním nádobám bezpečnostní uzávěr G 1 k měření tlaku</t>
  </si>
  <si>
    <t>732421406</t>
  </si>
  <si>
    <t>Čerpadlo teplovodní mokroběžné závitové oběhové DN 25 výtlak do 4,0 m průtok 5,7 m3/h pro vytápění</t>
  </si>
  <si>
    <t>732421415</t>
  </si>
  <si>
    <t>Čerpadlo teplovodní mokroběžné závitové oběhové DN 25 výtlak do 6,0 m průtok 4,5 m3/h pro vytápění</t>
  </si>
  <si>
    <t>732421419</t>
  </si>
  <si>
    <t>Čerpadlo teplovodní mokroběžné závitové oběhové DN 25 výtlak do 8,0 m průtok 4,0 m3/h pro vytápění</t>
  </si>
  <si>
    <t>732429212</t>
  </si>
  <si>
    <t>Montáž čerpadla oběhového mokroběžného závitového DN 25</t>
  </si>
  <si>
    <t>732-d1</t>
  </si>
  <si>
    <t>doplňování vody automatické bez čerpadla vč. oddělovacího členu dle EN 1717 vč. montáže</t>
  </si>
  <si>
    <t>405411000-1</t>
  </si>
  <si>
    <t xml:space="preserve">ekvitermní regulátor s týdenním časovým programem s možností dálkové správy, vč. kaskádového modulu, vč. 3x přídavného modulu pro směšovací  okruh, vč. čidel - dodávka kotle</t>
  </si>
  <si>
    <t>733</t>
  </si>
  <si>
    <t>Ústřední vytápění - rozvodné potrubí</t>
  </si>
  <si>
    <t>733223202</t>
  </si>
  <si>
    <t>Potrubí měděné tvrdé spojované tvrdým pájením D 15x1</t>
  </si>
  <si>
    <t>733223203</t>
  </si>
  <si>
    <t>Potrubí měděné tvrdé spojované tvrdým pájením D 18x1</t>
  </si>
  <si>
    <t>733223204</t>
  </si>
  <si>
    <t>Potrubí měděné tvrdé spojované tvrdým pájením D 22x1</t>
  </si>
  <si>
    <t>733223205</t>
  </si>
  <si>
    <t>Potrubí měděné tvrdé spojované tvrdým pájením D 28x1,5</t>
  </si>
  <si>
    <t>733223206</t>
  </si>
  <si>
    <t>Potrubí měděné tvrdé spojované tvrdým pájením D 35x1,5</t>
  </si>
  <si>
    <t>733223207</t>
  </si>
  <si>
    <t>Potrubí měděné tvrdé spojované tvrdým pájením D 42x1,5</t>
  </si>
  <si>
    <t>733223208</t>
  </si>
  <si>
    <t>Potrubí měděné tvrdé spojované tvrdým pájením D 54x2</t>
  </si>
  <si>
    <t>733224205</t>
  </si>
  <si>
    <t>Příplatek k potrubí měděnému za potrubí vedené v kotelnách nebo strojovnách D 28x1,5</t>
  </si>
  <si>
    <t>733224206</t>
  </si>
  <si>
    <t>Příplatek k potrubí měděnému za potrubí vedené v kotelnách nebo strojovnách D 35x1,5</t>
  </si>
  <si>
    <t>733224207</t>
  </si>
  <si>
    <t>Příplatek k potrubí měděnému za potrubí vedené v kotelnách nebo strojovnách D 42x1,5</t>
  </si>
  <si>
    <t>733224208</t>
  </si>
  <si>
    <t>Příplatek k potrubí měděnému za potrubí vedené v kotelnách nebo strojovnách D 54x2</t>
  </si>
  <si>
    <t>Příplatek k potrubí měděnému za zhotovení přípojky z trubek měděných D 15x1</t>
  </si>
  <si>
    <t>733291101</t>
  </si>
  <si>
    <t>Zkouška těsnosti potrubí měděné do D 35x1,5</t>
  </si>
  <si>
    <t>733291102</t>
  </si>
  <si>
    <t>Zkouška těsnosti potrubí měděné do D 64x2</t>
  </si>
  <si>
    <t>734172112-1</t>
  </si>
  <si>
    <t>Mezikus DN 25 - montážní vložka</t>
  </si>
  <si>
    <t>734172113-1</t>
  </si>
  <si>
    <t>Mezikus DN 32 - montážní vložka</t>
  </si>
  <si>
    <t>734209114</t>
  </si>
  <si>
    <t>Montáž armatury závitové s dvěma závity G 3/4</t>
  </si>
  <si>
    <t>K-20</t>
  </si>
  <si>
    <t>osový kompenzátor pro měděné potrubí d22 min. deltaL 13 mm</t>
  </si>
  <si>
    <t>K-25</t>
  </si>
  <si>
    <t>osový kompenzátor pro měděné potrubí d28 min. deltaL 13 mm</t>
  </si>
  <si>
    <t>734209115</t>
  </si>
  <si>
    <t>Montáž armatury závitové s dvěma závity G 1</t>
  </si>
  <si>
    <t>734211119</t>
  </si>
  <si>
    <t>Ventil závitový odvzdušňovací G 3/8 PN 14 do 120°C automatický</t>
  </si>
  <si>
    <t>734221682</t>
  </si>
  <si>
    <t>Termostatická hlavice kapalinová PN 10 do 110°C otopných těles VK</t>
  </si>
  <si>
    <t>734242414</t>
  </si>
  <si>
    <t>Ventil závitový zpětný přímý G 1 PN 16 do 110°C</t>
  </si>
  <si>
    <t>734242416</t>
  </si>
  <si>
    <t>Ventil závitový zpětný přímý G 6/4 PN 16 do 110°C</t>
  </si>
  <si>
    <t>734261402</t>
  </si>
  <si>
    <t>Armatura připojovací rohová G 1/2x18 PN 10 do 110°C radiátorů typu VK</t>
  </si>
  <si>
    <t>734291123</t>
  </si>
  <si>
    <t>Kohout plnící a vypouštěcí G 1/2 PN 10 do 110°C závitový</t>
  </si>
  <si>
    <t>734291244</t>
  </si>
  <si>
    <t>Filtr závitový přímý G 1 PN 16 do 130°C s vnitřními závity</t>
  </si>
  <si>
    <t>734291246</t>
  </si>
  <si>
    <t>Filtr závitový přímý G 1 1/2 PN 16 do 130°C s vnitřními závity</t>
  </si>
  <si>
    <t>734292715</t>
  </si>
  <si>
    <t>734292716</t>
  </si>
  <si>
    <t>Kohout kulový přímý G 1 1/4 PN 42 do 185°C vnitřní závit</t>
  </si>
  <si>
    <t>734292717</t>
  </si>
  <si>
    <t>Kohout kulový přímý G 1 1/2 PN 42 do 185°C vnitřní závit</t>
  </si>
  <si>
    <t>734295021-1</t>
  </si>
  <si>
    <t>Směšovací armatura závitová trojcestná DN 20/DN 15 se servomotorem kv=1,63 m3/hod</t>
  </si>
  <si>
    <t>734295021-2</t>
  </si>
  <si>
    <t>Směšovací armatura závitová trojcestná DN 20/DN 15 se servomotorem kv=2,5 m3/hod</t>
  </si>
  <si>
    <t>734295022-1</t>
  </si>
  <si>
    <t>Směšovací armatura závitová trojcestná DN 25 se servomotorem kvs=10 m3/hod</t>
  </si>
  <si>
    <t>734411101</t>
  </si>
  <si>
    <t>Teploměr technický s pevným stonkem a jímkou zadní připojení průměr 63 mm délky 50 mm</t>
  </si>
  <si>
    <t>734491103-1</t>
  </si>
  <si>
    <t>Ventil vyvažovací závitový přímý s vypouštěním DN32</t>
  </si>
  <si>
    <t>734494121</t>
  </si>
  <si>
    <t>Návarek s metrickým závitem M 20x1,5 délky do 220 mm</t>
  </si>
  <si>
    <t>735</t>
  </si>
  <si>
    <t>Ústřední vytápění - otopná tělesa</t>
  </si>
  <si>
    <t>735152252</t>
  </si>
  <si>
    <t>Otopné těleso panelové Ventil Kompakt typ 11 VK výška/délka 500/500 mm</t>
  </si>
  <si>
    <t>735152254</t>
  </si>
  <si>
    <t>Otopné těleso panelové Ventil Kompakt typ 11 VK výška/délka 500/700 mm</t>
  </si>
  <si>
    <t>735152254-1</t>
  </si>
  <si>
    <t>Otopné těleso panelové Ventil Kompakt typ 11 VK výška/délka 500/700 mm - levé připojení</t>
  </si>
  <si>
    <t>735152257</t>
  </si>
  <si>
    <t>Otopné těleso panelové Ventil Kompakt typ 11 VK výška/délka 500/1000 mm</t>
  </si>
  <si>
    <t>735152261</t>
  </si>
  <si>
    <t>Otopné těleso panelové Ventil Kompakt typ 11 VK výška/délka 500/1600 mm</t>
  </si>
  <si>
    <t>735152261-1</t>
  </si>
  <si>
    <t>Otopné těleso panelové Ventil Kompakt typ 11 VK výška/délka 500/1600 mm - levé připojení</t>
  </si>
  <si>
    <t>735152262</t>
  </si>
  <si>
    <t>Otopné těleso panelové Ventil Kompakt typ 11 VK výška/délka 500/1800 mm</t>
  </si>
  <si>
    <t>735152262-1</t>
  </si>
  <si>
    <t>Otopné těleso panelové Ventil Kompakt typ 11 VK výška/délka 500/1800 mm-levé připojení</t>
  </si>
  <si>
    <t>735152263</t>
  </si>
  <si>
    <t>Otopné těleso panelové Ventil Kompakt typ 11 VK výška/délka 500/2000 mm</t>
  </si>
  <si>
    <t>735152263-1</t>
  </si>
  <si>
    <t>Otopné těleso panelové Ventil Kompakt typ 11 VK výška/délka 500/2000 mm- levé připojení</t>
  </si>
  <si>
    <t>735152463-1</t>
  </si>
  <si>
    <t>Otopné těleso panelové Ventil Kompakt typ 21 VK výška/délka 500/2000 mm - levé připojení</t>
  </si>
  <si>
    <t>735152553</t>
  </si>
  <si>
    <t>Otopné těleso panelové Ventil Kompakt typ 22 VK výška/délka 500/600 mm</t>
  </si>
  <si>
    <t>735152555-1</t>
  </si>
  <si>
    <t>Otopné těleso panelové Ventil Kompakt typ 22 VK výška/délka 500/800 mm-levé připojení</t>
  </si>
  <si>
    <t>735152556</t>
  </si>
  <si>
    <t>Otopné těleso panelové Ventil Kompakt typ 22 VK výška/délka 500/900 mm</t>
  </si>
  <si>
    <t>HZS1301-2</t>
  </si>
  <si>
    <t>Hodinová zúčtovací sazba montér- přípomoc , demontáž stávajících zařízení vč. likvidace dmt zařízení</t>
  </si>
  <si>
    <t>HZS2222</t>
  </si>
  <si>
    <t>Hodinová zúčtovací sazba elektrikář odborný</t>
  </si>
  <si>
    <t>HZS2491-1</t>
  </si>
  <si>
    <t>Hodinová zúčtovací sazba dělník zednických výpomocí -sekání drážek, pracnost napojení otopných těles ze zdi, prostupy atp.</t>
  </si>
  <si>
    <t>PP-1</t>
  </si>
  <si>
    <t>konzola nosníková pro potrubí do tehnického kanálu vč kotevních prvků</t>
  </si>
  <si>
    <t>423903000</t>
  </si>
  <si>
    <t xml:space="preserve">objímka pro pevný bod 1/2"  rozpětí 22 mm</t>
  </si>
  <si>
    <t>423903010</t>
  </si>
  <si>
    <t xml:space="preserve">objímka pro pevný bod 3/4"  rozpětí 27 mm</t>
  </si>
  <si>
    <t>423903020</t>
  </si>
  <si>
    <t xml:space="preserve">objímka pro pevný bod 1"  rozpětí 34 mm</t>
  </si>
  <si>
    <t>423903030</t>
  </si>
  <si>
    <t xml:space="preserve">objímka pro pevný bod 1 1/4"  rozpětí 43 mm</t>
  </si>
  <si>
    <t>PP-2</t>
  </si>
  <si>
    <t xml:space="preserve">upevňovací materiál potrubí v kanálu -  kluzné uložení</t>
  </si>
  <si>
    <t>HZS3112-1</t>
  </si>
  <si>
    <t>Hodinová zúčtovací sazba montér potrubí odborný - TOPNÁ ZKOUŠKA</t>
  </si>
  <si>
    <t>HZS3112-2</t>
  </si>
  <si>
    <t>Hodinová zúčtovací sazba montér potrubí odborný - doplňkové montáže v kotelně vč. návarků, mezikusů pro měřiče tepla, vedení v kanálu</t>
  </si>
  <si>
    <t>HZS3212-1</t>
  </si>
  <si>
    <t>Hodinová zúčtovací sazba montér odkouření</t>
  </si>
  <si>
    <t>ZN-Vzduchotechnika - - ZN-Vzduchotechnika - ZN-V...</t>
  </si>
  <si>
    <t xml:space="preserve">    751 - Vzduchotechnika</t>
  </si>
  <si>
    <t>429171000-1</t>
  </si>
  <si>
    <t>ventilátor radiální do kruhového potrubí DN 125,Q=390 m3/hod</t>
  </si>
  <si>
    <t>429171000-2</t>
  </si>
  <si>
    <t>ventilátor radiální do kruhového potrubí DN 100,Q=290 m3/hod</t>
  </si>
  <si>
    <t>429143100-1</t>
  </si>
  <si>
    <t>ventilátor radiální DN 100, V=100 m3/hod, na zeď</t>
  </si>
  <si>
    <t>429143100-2</t>
  </si>
  <si>
    <t>ventilátor radiální DN 100, V=100 m3/hod pod omítku s nástavcem pro odsávání vedlejších prostor, vč. jímky pro talířový ventil 100/75</t>
  </si>
  <si>
    <t>751</t>
  </si>
  <si>
    <t>Vzduchotechnika</t>
  </si>
  <si>
    <t>751122011</t>
  </si>
  <si>
    <t>Mtž vent rad ntl nástěnného základního D do 100 mm</t>
  </si>
  <si>
    <t>751122092</t>
  </si>
  <si>
    <t>Mtž vent rad ntl potrubního základního D do 200 mm</t>
  </si>
  <si>
    <t>TV-1</t>
  </si>
  <si>
    <t>talířový ventil DN 100 vč. montážního rámečku</t>
  </si>
  <si>
    <t>751322011</t>
  </si>
  <si>
    <t>Mtž talířového ventilu D do 100 mm</t>
  </si>
  <si>
    <t>ZK-125</t>
  </si>
  <si>
    <t>zpětná klapka do kruhového potrubí DN 125</t>
  </si>
  <si>
    <t>ZK-100</t>
  </si>
  <si>
    <t>zpětná klapka do kruhového potrubí DN 100</t>
  </si>
  <si>
    <t>751514679</t>
  </si>
  <si>
    <t>Mtž škrtící klapky do plech potrubí kruhové bez příruby D do 200 mm</t>
  </si>
  <si>
    <t>F-1</t>
  </si>
  <si>
    <t>ohebné potrubí izolované DN 100</t>
  </si>
  <si>
    <t>bm</t>
  </si>
  <si>
    <t>F-2</t>
  </si>
  <si>
    <t>ohebné potrubí izolované DN 75</t>
  </si>
  <si>
    <t>751537111</t>
  </si>
  <si>
    <t>Mtž potrubí ohebného izol minerální vatou z Al laminátu D do 100 mm</t>
  </si>
  <si>
    <t>751510041</t>
  </si>
  <si>
    <t>Vzduchotechnické potrubí pozink kruhové spirálně vinuté D do 100 mm</t>
  </si>
  <si>
    <t>751510042</t>
  </si>
  <si>
    <t>Vzduchotechnické potrubí pozink kruhové spirálně vinuté D do 200 mm- DN 125 47 m, DN 140 9m, DN 160 9m</t>
  </si>
  <si>
    <t>HZS2491-2</t>
  </si>
  <si>
    <t>Hodinová zúčtovací sazba dělník zednických výpomocí -sekání drážek, atp.</t>
  </si>
  <si>
    <t>ZN-D1.4.E - Zařízení - ZN-D1.4.E - Zařízení - ZN...</t>
  </si>
  <si>
    <t xml:space="preserve">    749-FIR-AA10 - Požární prostupy a ucpávky</t>
  </si>
  <si>
    <t xml:space="preserve">    749-PRL-AA01 - Přeložky a demontážní práce</t>
  </si>
  <si>
    <t>46-M - Zemní práce při extr.mont.pracích</t>
  </si>
  <si>
    <t xml:space="preserve">    46-M-KAP-KP68 - Vysekání kapsy do zděného zdiva, velikosti 7x7x5 cm</t>
  </si>
  <si>
    <t xml:space="preserve">    46-M-RYH-CH25 - Vysekání rýhy do zděného zdiva šíře 5cm, hloubky 5cm</t>
  </si>
  <si>
    <t xml:space="preserve">    HZS-KOS-AA01 - Koordinace profesí, příprava stavby</t>
  </si>
  <si>
    <t xml:space="preserve">    HZS-REV-AA01 - Vyhotovení výchozí revize</t>
  </si>
  <si>
    <t xml:space="preserve">    HZS-SKU-AA01 - Vyhotovení dokumentace skutečného stavu</t>
  </si>
  <si>
    <t>749-FIR-AA10</t>
  </si>
  <si>
    <t>Požární prostupy a ucpávky</t>
  </si>
  <si>
    <t>749212221</t>
  </si>
  <si>
    <t>Montáž se zhotovením přepážka z desek nebo omítek do 150 mm ve stěně</t>
  </si>
  <si>
    <t>m2</t>
  </si>
  <si>
    <t>631537070</t>
  </si>
  <si>
    <t xml:space="preserve">Deska izolační protipožární z minerální vlny, objem hmotnost min 40kg/m3  tl.160 mm</t>
  </si>
  <si>
    <t>1338700</t>
  </si>
  <si>
    <t>Protipožární přetíratelný tmel s napěňovací schopností při teplotě nad +200°C, kartuše 310ML</t>
  </si>
  <si>
    <t>749-PRL-AA01</t>
  </si>
  <si>
    <t>Přeložky a demontážní práce</t>
  </si>
  <si>
    <t>HZS2221</t>
  </si>
  <si>
    <t>Hodinová zúčtovací sazba elektrikář</t>
  </si>
  <si>
    <t>PRL7161005-01-NN</t>
  </si>
  <si>
    <t>Materiál související s demonážními pracemi, včetně ostatního příslušenství</t>
  </si>
  <si>
    <t>SET</t>
  </si>
  <si>
    <t>46-M</t>
  </si>
  <si>
    <t>Zemní práce při extr.mont.pracích</t>
  </si>
  <si>
    <t>46-M-KAP-KP68</t>
  </si>
  <si>
    <t>Vysekání kapsy do zděného zdiva, velikosti 7x7x5 cm</t>
  </si>
  <si>
    <t>460680401</t>
  </si>
  <si>
    <t>Vysekání kapes a výklenků ve zdivu z lehkých betonů, dutých cihel a tvárnic pro krabice 7x7x5 cm</t>
  </si>
  <si>
    <t>46-M-RYH-CH25</t>
  </si>
  <si>
    <t>Vysekání rýhy do zděného zdiva šíře 5cm, hloubky 5cm</t>
  </si>
  <si>
    <t>460680582</t>
  </si>
  <si>
    <t>Vysekání rýh pro montáž trubek a kabelů v cihelných zdech hloubky do 3 cm a šířky do 5 cm</t>
  </si>
  <si>
    <t>HZS-KOS-AA01</t>
  </si>
  <si>
    <t>Koordinace profesí, příprava stavby</t>
  </si>
  <si>
    <t>HZS3232</t>
  </si>
  <si>
    <t>Hodinová zúčtovací sazba montér měřících zařízení odborný</t>
  </si>
  <si>
    <t>HZS-REV-AA01</t>
  </si>
  <si>
    <t>Vyhotovení výchozí revize</t>
  </si>
  <si>
    <t>Hodinová zúčtovací sazba revizní technik</t>
  </si>
  <si>
    <t>HZS-SKU-AA01</t>
  </si>
  <si>
    <t>Vyhotovení dokumentace skutečného stavu</t>
  </si>
  <si>
    <t>ZN-NNV-Vnitřní silno - ZN-NNV-Vnitřní silno - ZN...</t>
  </si>
  <si>
    <t xml:space="preserve">    741 - Elektroinstalace - silnoproud</t>
  </si>
  <si>
    <t xml:space="preserve">    741-CGS-VB10 - Šňůra CGSG-G 3x2,5 (3C) - volně</t>
  </si>
  <si>
    <t xml:space="preserve">    741-CGS-VB50 - Šňůra CGSG-G 5x2,5 (5C) - volně</t>
  </si>
  <si>
    <t xml:space="preserve">    741-ELD-SL08 - Osoušeč rukou vysoce výkoný 1000 W, bílý</t>
  </si>
  <si>
    <t xml:space="preserve">    741-MUD-SU08 - Sestava pro ovládání rolet</t>
  </si>
  <si>
    <t xml:space="preserve">    741-PPK-AD25 - Parapetní kanál plastový 110x65 mm</t>
  </si>
  <si>
    <t xml:space="preserve">    741-KNL-AA02 - Krabice podlahová, s odklápěcím víkem, pro 6 modulů M45x45</t>
  </si>
  <si>
    <t xml:space="preserve">    741-CSS-AA05 - Montáž - zapojení pohonu automatických dveří, nebo pohonu vrat (bez dodávky zařízení)</t>
  </si>
  <si>
    <t xml:space="preserve">    741-PCA-AA04 - CYA 4 zžl - pospojení</t>
  </si>
  <si>
    <t xml:space="preserve">    741-PCA-AA06 - CYA 6 zžl - pospojení</t>
  </si>
  <si>
    <t xml:space="preserve">    741-PCA-AA25 - CYA 25 zžl - pospojení</t>
  </si>
  <si>
    <t xml:space="preserve">    741-CYK-MA05 - Kabel CYKY-O 2x1,5 (2A) - pod omítkou</t>
  </si>
  <si>
    <t xml:space="preserve">    741-CYK-ME05 - Kabel CYKY-J 5x1,5 (5C) - pod omítkou</t>
  </si>
  <si>
    <t xml:space="preserve">    741-CYK-ME10 - Kabel CYKY-J 5x2,5 (5C) - pod omítkou</t>
  </si>
  <si>
    <t xml:space="preserve">    741-CYK-MA15 - Kabel CYKY-O 3x1,5 (3C) - pod omítkou</t>
  </si>
  <si>
    <t xml:space="preserve">    741-CYK-MB05 - Kabel CYKY-J 3x1,5 (3C) - pod omítkou</t>
  </si>
  <si>
    <t xml:space="preserve">    741-CYK-MB10 - Kabel CYKY-J 3x2,5 (3C) - pod omítkou</t>
  </si>
  <si>
    <t xml:space="preserve">    741-CYK-ME20 - Kabel CYKY-J 5x6 (5C) - pod omítkou</t>
  </si>
  <si>
    <t xml:space="preserve">    741-CYK-ME25 - Kabel CYKY-J 5x10 (5C) - pod omítkou</t>
  </si>
  <si>
    <t xml:space="preserve">    741-CYK-PE35 - Kabel CYKY-J 5x25</t>
  </si>
  <si>
    <t xml:space="preserve">    741-CYK-PC61 - Kabel CYKY-J 4x70 (4B) - pevně</t>
  </si>
  <si>
    <t xml:space="preserve">    741-PCU-AA05 - Zemnící svorka pro připojení vodovodní baterie na plastovém potrubí</t>
  </si>
  <si>
    <t xml:space="preserve">    741-TNG-AA05 - Spínač domovní č.1, bílý, IP20</t>
  </si>
  <si>
    <t xml:space="preserve">    741-TNG-AA08 - Spínač domovní č.1/0So, bílý, IP20</t>
  </si>
  <si>
    <t xml:space="preserve">    741-TNG-AA13 - Spínač domovní č.5, bílý, IP20</t>
  </si>
  <si>
    <t xml:space="preserve">    741-TNG-AA15 - Spínač domovní č.6, bílý, IP20</t>
  </si>
  <si>
    <t xml:space="preserve">    741-TNG-AA10 - Spínač domovní č.3S, bílý, IP20</t>
  </si>
  <si>
    <t xml:space="preserve">    741-TNG-AA40 - Spínač domovní automatický, pohybový, 1 relé, bílý, IP20</t>
  </si>
  <si>
    <t xml:space="preserve">    741-BCS-AA05 - Strážce domovní venkovní</t>
  </si>
  <si>
    <t xml:space="preserve">    741-TNG-ST10 - Spínač domovní - s vysílačem 0-10V</t>
  </si>
  <si>
    <t xml:space="preserve">    741-TNG-ZA61 - Zásuvka domovní 230V jednonásobná, polozapuštěná, bílá, IP20, clonky</t>
  </si>
  <si>
    <t xml:space="preserve">    741-TNG-ZA62 - Zásuvka domovní 230V jednonásobná, polozapuštěná, bílá, přepěťová, IP20, clonky</t>
  </si>
  <si>
    <t xml:space="preserve">    741-TNG-RM01 - Rámečky</t>
  </si>
  <si>
    <t xml:space="preserve">    741-KNL-AA01 - Spínač domovní automatický, pohybový, do podhledu, 1 relé, bílý, IP20</t>
  </si>
  <si>
    <t xml:space="preserve">    741-CSS-AA02 - Montáž zdroje pro splachovače pisoárů (bez dodávky zdroje)</t>
  </si>
  <si>
    <t xml:space="preserve">    741-CSS-AA03 - Montáž splachovače pisoárů (bez splachovače)</t>
  </si>
  <si>
    <t xml:space="preserve">    741-TNG-M45A - Zásuvka modulová, 45x45mm, 230V, jednonásobná, bílá, IP20</t>
  </si>
  <si>
    <t xml:space="preserve">    741-TNG-M45B - Zásuvka modulová 45x45mm, 230V, jednonásobná, bílá, přepěťová, s optick. signalizací [PROFIL 45]</t>
  </si>
  <si>
    <t xml:space="preserve">    741-KRA-AA05 - Krabice přístrojová KP68 do zdiva</t>
  </si>
  <si>
    <t xml:space="preserve">    741-KRA-AA25 - Krabice rozvodná KR68 do zdiva</t>
  </si>
  <si>
    <t xml:space="preserve">    741-KRA-AT10 - Krabice odbočná KO68 do zdiva</t>
  </si>
  <si>
    <t xml:space="preserve">    741-TRI-KA01 - Svítidla dle knihy svítidel</t>
  </si>
  <si>
    <t xml:space="preserve">    741-BPC-AA38 - Žlab kabelový děrovaný POZINK s víkem 150x110, kotvení na stěnu, rozteč 1,2m</t>
  </si>
  <si>
    <t xml:space="preserve">    741-TRO-AV04 - Trubka ohebná PVC 20 pod omítkou - střední mechanická odolnost (750 N/5 cm)</t>
  </si>
  <si>
    <t xml:space="preserve">    741-UKC-A002 - Ukončení vodiče Cu, Al do 2,5mm2</t>
  </si>
  <si>
    <t xml:space="preserve">    741-UKC-A006 - Ukončení vodiče Cu, Al do 6mm2</t>
  </si>
  <si>
    <t xml:space="preserve">    741-UKC-A010 - Ukončení vodiče Cu, Al do 10mm2</t>
  </si>
  <si>
    <t xml:space="preserve">    741-CYK-UK25 - Ukončení kabelu CYKY-J 3x35+25 smršťovací záklopkou</t>
  </si>
  <si>
    <t xml:space="preserve">    741-CYK-UK70 - Ukončení kabelu CYKY-J 4x70 smršťovací záklopkou</t>
  </si>
  <si>
    <t xml:space="preserve">    741-VAR-AA07 - Spínač domovní, na povrch č.1/0S, 1/0So, IP54</t>
  </si>
  <si>
    <t xml:space="preserve">    741-VAR-AA10 - Spínač domovní, na povrch č.1 nebo 6, IP54</t>
  </si>
  <si>
    <t xml:space="preserve">    741-VAR-AB05 - Domovní zásuvka 230V, na povrch IP54</t>
  </si>
  <si>
    <t xml:space="preserve">    741-VAR-AB06 - Domovní zásuvka 230V, na povrch IP54, přepěťová</t>
  </si>
  <si>
    <t xml:space="preserve">    HZS-SES-RR01 - Sestava silových rozváděčů</t>
  </si>
  <si>
    <t>M - Práce a dodávky M</t>
  </si>
  <si>
    <t xml:space="preserve">    21-M-SKR-FA61 - Skříň pojistková 9x250A do zdiva</t>
  </si>
  <si>
    <t xml:space="preserve">    46-M-VYK-AA30 - Výkop š. 35cm, hl. 80cm, zemina tř.4, písk. lože tl. 30cm, fólie š. 33cm</t>
  </si>
  <si>
    <t xml:space="preserve">    46-M-TRZ-AA10 - Trubka plastová, ohebná, pancéřová D75 ve výkopu</t>
  </si>
  <si>
    <t>741</t>
  </si>
  <si>
    <t>Elektroinstalace - silnoproud</t>
  </si>
  <si>
    <t>741-CGS-VB10</t>
  </si>
  <si>
    <t>Šňůra CGSG-G 3x2,5 (3C) - volně</t>
  </si>
  <si>
    <t>741120501</t>
  </si>
  <si>
    <t>Montáž šňůra Cu lehká a střední do 7 žil uložená volně (CGSG)</t>
  </si>
  <si>
    <t>ELT10.048.287</t>
  </si>
  <si>
    <t>Šňůra H05RR-F 3G2,5 (CGSG 3Cx2,5)</t>
  </si>
  <si>
    <t>741-CGS-VB50</t>
  </si>
  <si>
    <t>Šňůra CGSG-G 5x2,5 (5C) - volně</t>
  </si>
  <si>
    <t>ELT10.048.937</t>
  </si>
  <si>
    <t>Šňůra H05RR-F 5G2,5 (CGSG 5Cx2,5)</t>
  </si>
  <si>
    <t>741-ELD-SL08</t>
  </si>
  <si>
    <t>Osoušeč rukou vysoce výkoný 1000 W, bílý</t>
  </si>
  <si>
    <t>741360212</t>
  </si>
  <si>
    <t>Montáž odporů se zapojením odporníku do 3 kW</t>
  </si>
  <si>
    <t>741130001</t>
  </si>
  <si>
    <t>Ukončení vodič izolovaný do 2,5mm2 v rozváděči nebo na přístroji</t>
  </si>
  <si>
    <t>ELDSL2008</t>
  </si>
  <si>
    <t>Osoušeč rukou bílý, 1000W/230V, vysoce výkonný, doba sušení rukou 12 sec, IP24</t>
  </si>
  <si>
    <t>KS</t>
  </si>
  <si>
    <t>741-MUD-SU08</t>
  </si>
  <si>
    <t>Sestava pro ovládání rolet</t>
  </si>
  <si>
    <t>ELDRLU012579</t>
  </si>
  <si>
    <t>Ústředna pro ovládání roletového systému do 50 rolet, včetně 33 ovládačů rolet a kompletního příslušenství, včetně krabic přístrojových a odbočných, 2x povětrnostní čidlo (podíl)</t>
  </si>
  <si>
    <t>741-PPK-AD25</t>
  </si>
  <si>
    <t>Parapetní kanál plastový 110x65 mm</t>
  </si>
  <si>
    <t>741910401</t>
  </si>
  <si>
    <t>Montáž žlab plastový šířky do 100 mm s víkem</t>
  </si>
  <si>
    <t>ELT10.076.470</t>
  </si>
  <si>
    <t>Parapetní kanál plastový, PVC, 110x65 (ŠxV), bílý, IP40, společná komora pro modulární přístroje 45x45 a 22.5x45 mm</t>
  </si>
  <si>
    <t>ELT10.068.938</t>
  </si>
  <si>
    <t>Plastová stínící příčka s kovovou fólií 45x10x7 (ŠxVxH)</t>
  </si>
  <si>
    <t>ELT10.076.307</t>
  </si>
  <si>
    <t>Propojovací lanko stínícího kanálu, zelenožluté, L=110 mm, průřez lanka 1,5mm2, včetně spojovacího materiálu (šrouby, matice, podložky)</t>
  </si>
  <si>
    <t>741-KNL-AA02</t>
  </si>
  <si>
    <t>Krabice podlahová, s odklápěcím víkem, pro 6 modulů M45x45</t>
  </si>
  <si>
    <t>ELTHIRZEPO</t>
  </si>
  <si>
    <t>Krabice podlahová, pro 6 modulů M45x45, s víkem, kompletní sestava (prázdná krabice)</t>
  </si>
  <si>
    <t>741-CSS-AA05</t>
  </si>
  <si>
    <t>Montáž - zapojení pohonu automatických dveří, nebo pohonu vrat (bez dodávky zařízení)</t>
  </si>
  <si>
    <t>741112104</t>
  </si>
  <si>
    <t>Montáž rozvodka zapuštěná plastová čtyřhranná bez svorkovnic</t>
  </si>
  <si>
    <t>741130003</t>
  </si>
  <si>
    <t>Ukončení vodič izolovaný do 4 mm2 v rozváděči nebo na přístroji</t>
  </si>
  <si>
    <t>741-PCA-AA04</t>
  </si>
  <si>
    <t>CYA 4 zžl - pospojení</t>
  </si>
  <si>
    <t>741120301</t>
  </si>
  <si>
    <t>Montáž vodič Cu izolovaný plný a laněný s PVC pláštěm žíla 0,55-16 mm2 pevně (CY, CHAH-R(V))</t>
  </si>
  <si>
    <t>ELT10.049.501</t>
  </si>
  <si>
    <t>Vodič H07V-K 4 Z/ZL (CYA 4 zlž)</t>
  </si>
  <si>
    <t>741-PCA-AA06</t>
  </si>
  <si>
    <t>CYA 6 zžl - pospojení</t>
  </si>
  <si>
    <t>ELT10.049.159</t>
  </si>
  <si>
    <t>Vodič H07V-K 6 Z/ZL (CYA 6 zlž)</t>
  </si>
  <si>
    <t>741-PCA-AA25</t>
  </si>
  <si>
    <t>CYA 25 zžl - pospojení</t>
  </si>
  <si>
    <t>741120303</t>
  </si>
  <si>
    <t>Montáž vodič Cu izolovaný plný a laněný s PVC pláštěm žíla 25-35 mm2 pevně (CY, CHAH-R(V))</t>
  </si>
  <si>
    <t>ELT10.050.258</t>
  </si>
  <si>
    <t>Vodič H07V-K 25 Z/ZL (CYA 25 zlž)</t>
  </si>
  <si>
    <t>741-CYK-MA05</t>
  </si>
  <si>
    <t>Kabel CYKY-O 2x1,5 (2A) - pod omítkou</t>
  </si>
  <si>
    <t>741122011</t>
  </si>
  <si>
    <t>Montáž kabel Cu bez ukončení uložený pod omítku plný kulatý 2x1,5 až 2,5 mm2 (CYKY)</t>
  </si>
  <si>
    <t>ELT10.049.640</t>
  </si>
  <si>
    <t>Kabel CYKY-O 2x1,5 (2A)</t>
  </si>
  <si>
    <t>741-CYK-ME05</t>
  </si>
  <si>
    <t>Kabel CYKY-J 5x1,5 (5C) - pod omítkou</t>
  </si>
  <si>
    <t>741122031</t>
  </si>
  <si>
    <t>Montáž kabel Cu bez ukončení uložený pod omítku plný kulatý 5x1,5 až 2,5 mm2 (CYKY)</t>
  </si>
  <si>
    <t>ELT10.048.243</t>
  </si>
  <si>
    <t>Kabel CYKY-J 5x1,5 (5C)</t>
  </si>
  <si>
    <t>741-CYK-ME10</t>
  </si>
  <si>
    <t>Kabel CYKY-J 5x2,5 (5C) - pod omítkou</t>
  </si>
  <si>
    <t>ELT10.048.403</t>
  </si>
  <si>
    <t>Kabel CYKY-J 5x2,5 (5C)</t>
  </si>
  <si>
    <t>741-CYK-MA15</t>
  </si>
  <si>
    <t>Kabel CYKY-O 3x1,5 (3C) - pod omítkou</t>
  </si>
  <si>
    <t>741122015</t>
  </si>
  <si>
    <t>Montáž kabel Cu bez ukončení uložený pod omítku plný kulatý 3x1,5 mm2 (CYKY)</t>
  </si>
  <si>
    <t>ELT10.048.186</t>
  </si>
  <si>
    <t>Kabel CYKY-O 3x1,5 (3A)</t>
  </si>
  <si>
    <t>741-CYK-MB05</t>
  </si>
  <si>
    <t>Kabel CYKY-J 3x1,5 (3C) - pod omítkou</t>
  </si>
  <si>
    <t>ELT10.051.448</t>
  </si>
  <si>
    <t>Kabel CYKY-J 3x1,5 (3C)</t>
  </si>
  <si>
    <t>741-CYK-MB10</t>
  </si>
  <si>
    <t>Kabel CYKY-J 3x2,5 (3C) - pod omítkou</t>
  </si>
  <si>
    <t>741122016</t>
  </si>
  <si>
    <t>Montáž kabel Cu bez ukončení uložený pod omítku plný kulatý 3x2,5 až 6 mm2 (CYKY)</t>
  </si>
  <si>
    <t>ELT10.048.482</t>
  </si>
  <si>
    <t>Kabel CYKY-J 3x2,5 (3C)</t>
  </si>
  <si>
    <t>741-CYK-ME20</t>
  </si>
  <si>
    <t>Kabel CYKY-J 5x6 (5C) - pod omítkou</t>
  </si>
  <si>
    <t>741122032</t>
  </si>
  <si>
    <t>Montáž kabel Cu bez ukončení uložený pod omítku plný kulatý 5x4 až 6 mm2 (CYKY)</t>
  </si>
  <si>
    <t>ELT10.049.643</t>
  </si>
  <si>
    <t>Kabel CYKY-J 5x6 (5C)</t>
  </si>
  <si>
    <t>741-CYK-ME25</t>
  </si>
  <si>
    <t>Kabel CYKY-J 5x10 (5C) - pod omítkou</t>
  </si>
  <si>
    <t>741122033</t>
  </si>
  <si>
    <t>Montáž kabel Cu bez ukončení uložený pod omítku plný kulatý 5x10mm2 (CYKY)</t>
  </si>
  <si>
    <t>ELT10.051.282</t>
  </si>
  <si>
    <t>Kabel CYKY-J 5x10 (5C)</t>
  </si>
  <si>
    <t>741-CYK-PE35</t>
  </si>
  <si>
    <t>Kabel CYKY-J 5x25</t>
  </si>
  <si>
    <t>741122631</t>
  </si>
  <si>
    <t>Montáž kabel Cu plný kulatý žíla 3x35+25 mm2 uložený pevně (CYKY)</t>
  </si>
  <si>
    <t>ELT10.049.512</t>
  </si>
  <si>
    <t>Kabel CYKY-J 5x25 (5C)</t>
  </si>
  <si>
    <t>741-CYK-PC61</t>
  </si>
  <si>
    <t>Kabel CYKY-J 4x70 (4B) - pevně</t>
  </si>
  <si>
    <t>741122632</t>
  </si>
  <si>
    <t>Montáž kabel Cu plný kulatý žíla 3x50+35 až 95+50 mm2 uložený pevně (CYKY)</t>
  </si>
  <si>
    <t>ELT10.049.307</t>
  </si>
  <si>
    <t>Kabel CYKY-J 4x70 (4B)</t>
  </si>
  <si>
    <t>741-PCU-AA05</t>
  </si>
  <si>
    <t>Zemnící svorka pro připojení vodovodní baterie na plastovém potrubí</t>
  </si>
  <si>
    <t>741420031</t>
  </si>
  <si>
    <t>Montáž svorka hromosvodná na potrubí D do 200 mm se zhotovením</t>
  </si>
  <si>
    <t>ELT10.074.693</t>
  </si>
  <si>
    <t>Zemnící svorka pro připojení vodovodní baterie na plastové potrubí, podložka pro připojení vodiče do 2,5-4mm2, matice na potrubí ze závitem Js 1/2"</t>
  </si>
  <si>
    <t>741-TNG-AA05</t>
  </si>
  <si>
    <t>Spínač domovní č.1, bílý, IP20</t>
  </si>
  <si>
    <t>741310201</t>
  </si>
  <si>
    <t>Montáž vypínač (polo)zapuštěný šroubové připojení 1-jednopólový</t>
  </si>
  <si>
    <t>ELT10.071.422</t>
  </si>
  <si>
    <t>Přístroj spínače jednopólového, 10A/250V, šroubové svorky, řazení č.1</t>
  </si>
  <si>
    <t>ELT10.071.430</t>
  </si>
  <si>
    <t>Kryt spínače kolébkového, jednoduchý, bílý</t>
  </si>
  <si>
    <t>741-TNG-AA08</t>
  </si>
  <si>
    <t>Spínač domovní č.1/0So, bílý, IP20</t>
  </si>
  <si>
    <t>741310214</t>
  </si>
  <si>
    <t>Montáž ovladač (polo)zapuštěný šroubové připojení 1/0So-zapínací s orientační doutnavkou</t>
  </si>
  <si>
    <t>ELT10.072.639</t>
  </si>
  <si>
    <t>Přístroj spínače zapínacího se svorkou N, 10A/250V, šroubové svorky, řazení č.1/0So</t>
  </si>
  <si>
    <t>ELT10.024.835</t>
  </si>
  <si>
    <t>Doutnavka signalizační, 2mA, 230V pro domovní přístroje</t>
  </si>
  <si>
    <t>ELT10.072.623</t>
  </si>
  <si>
    <t>Kryt spínače kolébkového, jednoduchý, bílý,s průzorem</t>
  </si>
  <si>
    <t>741-TNG-AA13</t>
  </si>
  <si>
    <t>Spínač domovní č.5, bílý, IP20</t>
  </si>
  <si>
    <t>741310231</t>
  </si>
  <si>
    <t>Montáž přepínač (polo)zapuštěný šroubové připojení 5-seriový</t>
  </si>
  <si>
    <t>ELT10.071.423</t>
  </si>
  <si>
    <t>Přístroj přepínače sériového, 10A/250V, šroubové svorky, řazení č.5</t>
  </si>
  <si>
    <t>ELT10.071.435</t>
  </si>
  <si>
    <t>Kryt spínače kolébkového, dvojitý, bílý</t>
  </si>
  <si>
    <t>741-TNG-AA15</t>
  </si>
  <si>
    <t>Spínač domovní č.6, bílý, IP20</t>
  </si>
  <si>
    <t>741310233</t>
  </si>
  <si>
    <t>Montáž přepínač (polo)zapuštěný šroubové připojení 6-střídavý</t>
  </si>
  <si>
    <t>ELT10.069.833</t>
  </si>
  <si>
    <t>Přístroj přepínače střídavého, 10A/250V, šroubové svorky, řazení č.6</t>
  </si>
  <si>
    <t>741-TNG-AA10</t>
  </si>
  <si>
    <t>Spínač domovní č.3S, bílý, IP20</t>
  </si>
  <si>
    <t>741310401</t>
  </si>
  <si>
    <t>Montáž spínač tří/čtyřpólový nástěnný do 16 A prostředí normální</t>
  </si>
  <si>
    <t>ELT10.069.809</t>
  </si>
  <si>
    <t>Přístroj spínače trojpólového, 16A/400V, šroubové svorky, řazení č.3S</t>
  </si>
  <si>
    <t>ELT10.071.273</t>
  </si>
  <si>
    <t>Kryt spínače kolébkového, jednoduchý, bílý, s čirým průzorem a potiskem (polohy 0 a 1)</t>
  </si>
  <si>
    <t>ELT10.024.717</t>
  </si>
  <si>
    <t>Doutnavka signalizační k domovním spínačům, 400 V AC, 1 mA</t>
  </si>
  <si>
    <t>741-TNG-AA40</t>
  </si>
  <si>
    <t>Spínač domovní automatický, pohybový, 1 relé, bílý, IP20</t>
  </si>
  <si>
    <t>ELT11.223.918</t>
  </si>
  <si>
    <t>Snímač automatického spínače, s rovinným snímáním, bílý, úhel pokrytí: cca 120° (1 snímací rovina)</t>
  </si>
  <si>
    <t>ELT11.223.962</t>
  </si>
  <si>
    <t>Přístroj spínací pro snímače pohybu, 1 relé, 2300W/AC1, 3 vodičové připojení, šroubové svorky</t>
  </si>
  <si>
    <t>741-BCS-AA05</t>
  </si>
  <si>
    <t>Strážce domovní venkovní</t>
  </si>
  <si>
    <t>741310042</t>
  </si>
  <si>
    <t>Montáž přepínač nástěnný 6-střídavý prostředí venkovní/mokré</t>
  </si>
  <si>
    <t>ELT10.874.798</t>
  </si>
  <si>
    <t>Snímač automatický, venkovní, černý, úhel pokrytí: cca 220°, 230 V/16 A/cos fí 0,6, 3680 VA (kruhová výseč o poloměru 16m, v=2,5m), IP55</t>
  </si>
  <si>
    <t>741-TNG-ST10</t>
  </si>
  <si>
    <t>Spínač domovní - s vysílačem 0-10V</t>
  </si>
  <si>
    <t>741310232</t>
  </si>
  <si>
    <t>Montáž přepínač (polo)zapuštěný šroubové připojení 5B-časový</t>
  </si>
  <si>
    <t>ELT10.739.420</t>
  </si>
  <si>
    <t>Spínač domovní, řazení 1/0, otočný s vysílačem 0-10</t>
  </si>
  <si>
    <t>ELT10.739.469</t>
  </si>
  <si>
    <t>Zdroj pro spínač 0-10V</t>
  </si>
  <si>
    <t>741-TNG-ZA61</t>
  </si>
  <si>
    <t>Zásuvka domovní 230V jednonásobná, polozapuštěná, bílá, IP20, clonky</t>
  </si>
  <si>
    <t>741313042</t>
  </si>
  <si>
    <t>Montáž zásuvka (polo)zapuštěná šroubové připojení 2P+PE dvojí zapojení - průběžná</t>
  </si>
  <si>
    <t>ELT10.081.243</t>
  </si>
  <si>
    <t>Zásuvka domovní jednonásobná s ochranným kolíkem a clonkami, 2P+PE, 250V/16A, bílá</t>
  </si>
  <si>
    <t>741-TNG-ZA62</t>
  </si>
  <si>
    <t>Zásuvka domovní 230V jednonásobná, polozapuštěná, bílá, přepěťová, IP20, clonky</t>
  </si>
  <si>
    <t>741313002</t>
  </si>
  <si>
    <t>Montáž zásuvka (polo)zapuštěná bezšroubové připojení 2P+PE dvojí zapojení - průběžná</t>
  </si>
  <si>
    <t>ELA10.080.442</t>
  </si>
  <si>
    <t>Zásuvka domovní jednonásobná s ochranným kolíkem a clonkami, 2P+PE, 250V/16A, bílá, přepěťová, s optickou signalizací</t>
  </si>
  <si>
    <t>741-TNG-RM01</t>
  </si>
  <si>
    <t>Rámečky</t>
  </si>
  <si>
    <t>ELT10.071.439</t>
  </si>
  <si>
    <t>Rámeček jednonásobný pro domovní elektroinstalační přístroje, bílý</t>
  </si>
  <si>
    <t>741-KNL-AA01</t>
  </si>
  <si>
    <t>Spínač domovní automatický, pohybový, do podhledu, 1 relé, bílý, IP20</t>
  </si>
  <si>
    <t>ELT11.126.489</t>
  </si>
  <si>
    <t>Snímač pohybu do podhledu, IP20, do hořl. hmot, tř.izol.2, 230V/1200VA, dosah 5m</t>
  </si>
  <si>
    <t>741-CSS-AA02</t>
  </si>
  <si>
    <t>Montáž zdroje pro splachovače pisoárů (bez dodávky zdroje)</t>
  </si>
  <si>
    <t>741-CSS-AA03</t>
  </si>
  <si>
    <t>Montáž splachovače pisoárů (bez splachovače)</t>
  </si>
  <si>
    <t>741112352</t>
  </si>
  <si>
    <t>Otevření nebo uzavření krabice pancéřové víčkem na 2 šrouby</t>
  </si>
  <si>
    <t>741-TNG-M45A</t>
  </si>
  <si>
    <t>Zásuvka modulová, 45x45mm, 230V, jednonásobná, bílá, IP20</t>
  </si>
  <si>
    <t>ELT10.079.753</t>
  </si>
  <si>
    <t>Zásuvka 45x45 s ochranným kolíkem, 2P+PE, 250V/16A, bílá</t>
  </si>
  <si>
    <t>741-TNG-M45B</t>
  </si>
  <si>
    <t>Zásuvka modulová 45x45mm, 230V, jednonásobná, bílá, přepěťová, s optick. signalizací [PROFIL 45]</t>
  </si>
  <si>
    <t>ELT10.079.754</t>
  </si>
  <si>
    <t>Zásuvka 45x45 s ochranným kolíkem, 2P+PE, 250V/16A, bílá, přepěťová, s optickou signalizací</t>
  </si>
  <si>
    <t>741-KRA-AA05</t>
  </si>
  <si>
    <t>Krabice přístrojová KP68 do zdiva</t>
  </si>
  <si>
    <t>741112061</t>
  </si>
  <si>
    <t>Montáž krabice přístrojová zapuštěná plastová kruhová</t>
  </si>
  <si>
    <t>ELT10.079.107</t>
  </si>
  <si>
    <t>Krabice přístrojová, H43 mm, PVC, A1-D, pro spojení ve svislém i vodorovném směru s roztečí 71 nebo 81 mm</t>
  </si>
  <si>
    <t>741-KRA-AA25</t>
  </si>
  <si>
    <t>Krabice rozvodná KR68 do zdiva</t>
  </si>
  <si>
    <t>741112101</t>
  </si>
  <si>
    <t>Montáž rozvodka zapuštěná plastová kruhová</t>
  </si>
  <si>
    <t>ELT10.074.803</t>
  </si>
  <si>
    <t>Krabice rozvodná s víčkem a svorkovnicí, D71, H43,5 mm, PVC, A1-D</t>
  </si>
  <si>
    <t>741-KRA-AT10</t>
  </si>
  <si>
    <t>Krabice odbočná KO68 do zdiva</t>
  </si>
  <si>
    <t>741112001</t>
  </si>
  <si>
    <t>Montáž krabice zapuštěná plastová kruhová</t>
  </si>
  <si>
    <t>ELT10.079.363</t>
  </si>
  <si>
    <t>Krabice odbočná s víčkem, D71, H43,5 mm, PVC, A1-D</t>
  </si>
  <si>
    <t>741-TRI-KA01</t>
  </si>
  <si>
    <t>Svítidla dle knihy svítidel</t>
  </si>
  <si>
    <t>741372021</t>
  </si>
  <si>
    <t>Montáž svítidlo LED bytové přisazené nástěnné panelové do 0,09 m2</t>
  </si>
  <si>
    <t>TRLE01</t>
  </si>
  <si>
    <t>Svítidlo E1 - LED interiérové svítidlo do podhledu, těleso hliníkový odlitek lakovaný RAL 9003, opálový difusor, tř. ochr. II, IP20, 14W, 2438 lm, 4000K, Ra &gt; 80, 146 x 77 (D x V)</t>
  </si>
  <si>
    <t>TRLE02</t>
  </si>
  <si>
    <t>Svítidlo E2 - LED interiérové svítidlo nad umývadlo, těleso hliníkový odlitek lakovaný RAL 9003, opálový difusor, tř. ochr. II, IP20, 14W, 2438 lm, 4000K, Ra &gt; 80, 77x35x600 mm</t>
  </si>
  <si>
    <t>TRLE03</t>
  </si>
  <si>
    <t>Svítidlo E3 - Liniové LED svítidlo, těleso eloxovaný hliník, opálový difusor, tř. ochr. 1, IP20, 31W, 4800 lm, 4000K, Ra &gt; 80, 73 x 83 x 909 mm (Š x V x D), s úpravou pro přisazení na stěnu</t>
  </si>
  <si>
    <t>TRLE03N</t>
  </si>
  <si>
    <t>Svítidlo E3N - Liniové LED svítidlo, těleso eloxovaný hliník, opálový difusor, tř. ochr. 1, IP20, 31W, 4800 lm, 4000K, Ra &gt; 80, 73 x 83 x 909 mm (Š x V x D), s úpravou pro přisazení na stěnu a nouzovým zdrojem 1 hodina</t>
  </si>
  <si>
    <t>TRLE09</t>
  </si>
  <si>
    <t>Svítidlo E9 - Liniové LED svítidlo, těleso polyester, saténový difusor, tř. ochr. 1, IP66, 33W, 5600 lm, 4000K, Ra &gt; 80, 101 x 101 x 1277 mm (Š x V x D)</t>
  </si>
  <si>
    <t>TRLE10</t>
  </si>
  <si>
    <t>E10 - Svítidlo nouzové se zdrojem LED 1,2W, IP40 LED, pro kombinovaný provoz, doba provozu v nouzovém režimu 1 hodina, nástěnné, IP40, rozměry 140x340x44mm, hliníkový rámeček, včetně piktogramu</t>
  </si>
  <si>
    <t>TRLE linka</t>
  </si>
  <si>
    <t>Svítidlo do kuchyňské linky, liniové, LED, 900 mm</t>
  </si>
  <si>
    <t>TRLE81</t>
  </si>
  <si>
    <t>Svítidlo E81 - Nástěnné venkovní svítidlo se zdrojem LED, IP54, průměr 300mm, hloubka 85mm, plastové, stříbrnošedé, difusor saténový, včetne 2x LED žárovka 9W/230V</t>
  </si>
  <si>
    <t>TRLE21</t>
  </si>
  <si>
    <t>Svítidlo E21 - Svítidlo E21 - Svítidlo přisazené, se zdrojem LED, těleso ocelový plech, opálový difusor, 210x60x1265 mm, 57W, 5725lm, IP54, 4000 K</t>
  </si>
  <si>
    <t>TRLE20</t>
  </si>
  <si>
    <t>Svítidlo E20 - Svítidlo E21 - Svítidlo přisazené, se zdrojem LED, těleso ocelový plech, opálový difusor, 210x60x1265 mm, 30W, 3010lm, IP54, 4000 K</t>
  </si>
  <si>
    <t>TRLE51A</t>
  </si>
  <si>
    <t>Svítidlo E51 - Svítidlo přisazené, se zdrojem LED, těleso ocelový plech, opálový difusor, 210x60x1265 mm, 57W, 5725lm, IP54, 4000 K, stmívatelné anologovým signálem 0-10V</t>
  </si>
  <si>
    <t>TRLE31</t>
  </si>
  <si>
    <t>Svítidlo E31 - Stropní přisazené venkovní bodové svítidlo, těleso hliník, povrch černá antracit, difuzor sklo čiré, pro LED žárovku E27 PAR30, 230V, IP54, h=140mm, rozměry 108x108x140mm, včetně světelného zdroje - LED žárovka 9W</t>
  </si>
  <si>
    <t>TRLE41</t>
  </si>
  <si>
    <t>Svítidlo E41 - Stropní přisazené svítidlo, těleso hliník, difuzor sklo matné, se zdrojem LED 16W/1300 lm, 4000 K, 230V, IP20, průměr 120 mm, výška 140 mm, barva bílá</t>
  </si>
  <si>
    <t>TRLE42</t>
  </si>
  <si>
    <t>Svítidlo E42 - Závěsné svítidlo, základna hliníkový profil, povrch česaný hliník, difuzor plast opál, LED 52W, teplá bílá 3000K, 3300lm/cca 165W žár., 230V, IP20, tř.1, rozměry d=600mm, h=60mm, závěs l=1000mm, lze zkrátit, svítí dolů</t>
  </si>
  <si>
    <t>741-BPC-AA38</t>
  </si>
  <si>
    <t>Žlab kabelový děrovaný POZINK s víkem 150x110, kotvení na stěnu, rozteč 1,2m</t>
  </si>
  <si>
    <t>741910414</t>
  </si>
  <si>
    <t>Montáž žlab kovový šířky do 250 mm bez víka</t>
  </si>
  <si>
    <t>741910421</t>
  </si>
  <si>
    <t>Montáž žlab kovový - uzavření víkem</t>
  </si>
  <si>
    <t>216</t>
  </si>
  <si>
    <t>109</t>
  </si>
  <si>
    <t>ELT10.575.831</t>
  </si>
  <si>
    <t>Žlab kabelový, ocelový, děrovaný s integrovanou spojkou, 150x110 (ŠxV), zinkování SENDZIMIR</t>
  </si>
  <si>
    <t>218</t>
  </si>
  <si>
    <t>ELT10.038.284</t>
  </si>
  <si>
    <t>Víko kabelového žlabu, ocelové, plné, pro šíři 150mm, zinkování SENDZIMIR</t>
  </si>
  <si>
    <t>220</t>
  </si>
  <si>
    <t>111</t>
  </si>
  <si>
    <t>ELT10.076.654</t>
  </si>
  <si>
    <t>Úchyt víka, neelektrolytické pokovení GMT</t>
  </si>
  <si>
    <t>222</t>
  </si>
  <si>
    <t>ELT10.697.136</t>
  </si>
  <si>
    <t>Šroub vratný a samojistící matice, 6x10, zinkochromát - ZNCR</t>
  </si>
  <si>
    <t>224</t>
  </si>
  <si>
    <t>113</t>
  </si>
  <si>
    <t>ELT10.151.857</t>
  </si>
  <si>
    <t>Podpěra ocelová na stěnu, délka vyložení 168mm, zinkování - Sendzimir</t>
  </si>
  <si>
    <t>226</t>
  </si>
  <si>
    <t>ELT10.549.328</t>
  </si>
  <si>
    <t>Kotva ocelová, požárně odolná, 75x8mm (Délka x Průměr), pro vrták průměr 8mm</t>
  </si>
  <si>
    <t>228</t>
  </si>
  <si>
    <t>741-TRO-AV04</t>
  </si>
  <si>
    <t>Trubka ohebná PVC 20 pod omítkou - střední mechanická odolnost (750 N/5 cm)</t>
  </si>
  <si>
    <t>115</t>
  </si>
  <si>
    <t>741110061</t>
  </si>
  <si>
    <t>Montáž trubka plastová ohebná D přes 11 do 23 mm uložená pod omítku</t>
  </si>
  <si>
    <t>230</t>
  </si>
  <si>
    <t>ELT10.075.429</t>
  </si>
  <si>
    <t>Trubka, pro instalaci na povrch, do omítky nebo pod omítku, vhodná pro montáž do dutých zdí, příček, stropů, střední mechanická odolnost (750 N/5 cm), 20/14,1 mm, tř. hořl. hmot A-C3</t>
  </si>
  <si>
    <t>232</t>
  </si>
  <si>
    <t>741-UKC-A002</t>
  </si>
  <si>
    <t>Ukončení vodiče Cu, Al do 2,5mm2</t>
  </si>
  <si>
    <t>117</t>
  </si>
  <si>
    <t>234</t>
  </si>
  <si>
    <t>741-UKC-A006</t>
  </si>
  <si>
    <t>Ukončení vodiče Cu, Al do 6mm2</t>
  </si>
  <si>
    <t>741130004</t>
  </si>
  <si>
    <t>Ukončení vodič izolovaný do 6 mm2 v rozváděči nebo na přístroji</t>
  </si>
  <si>
    <t>236</t>
  </si>
  <si>
    <t>741-UKC-A010</t>
  </si>
  <si>
    <t>Ukončení vodiče Cu, Al do 10mm2</t>
  </si>
  <si>
    <t>119</t>
  </si>
  <si>
    <t>741130005</t>
  </si>
  <si>
    <t>Ukončení vodič izolovaný do 10 mm2 v rozváděči nebo na přístroji</t>
  </si>
  <si>
    <t>238</t>
  </si>
  <si>
    <t>741-CYK-UK25</t>
  </si>
  <si>
    <t>Ukončení kabelu CYKY-J 3x35+25 smršťovací záklopkou</t>
  </si>
  <si>
    <t>741132118</t>
  </si>
  <si>
    <t>Ukončení kabelů 3x35+25 mm2 smršťovací záklopkou nebo páskem bez letování</t>
  </si>
  <si>
    <t>240</t>
  </si>
  <si>
    <t>121</t>
  </si>
  <si>
    <t>SKE14540186</t>
  </si>
  <si>
    <t>Teplem smrštitelná koncovka rozdělovací pro 4 - žilový kabel do 4x16 - 4x50 mm2</t>
  </si>
  <si>
    <t>242</t>
  </si>
  <si>
    <t>741-CYK-UK70</t>
  </si>
  <si>
    <t>Ukončení kabelu CYKY-J 4x70 smršťovací záklopkou</t>
  </si>
  <si>
    <t>741132137</t>
  </si>
  <si>
    <t>Ukončení kabelů 4x70 mm2 smršťovací záklopkou nebo páskem bez letování</t>
  </si>
  <si>
    <t>244</t>
  </si>
  <si>
    <t>123</t>
  </si>
  <si>
    <t>SKE 14542510</t>
  </si>
  <si>
    <t>Teplem smrštitelná koncovka rozdělovací pro 4 - žilový kabel do 4x70 - 4x95 mm2</t>
  </si>
  <si>
    <t>246</t>
  </si>
  <si>
    <t>741-VAR-AA07</t>
  </si>
  <si>
    <t>Spínač domovní, na povrch č.1/0S, 1/0So, IP54</t>
  </si>
  <si>
    <t>741310031</t>
  </si>
  <si>
    <t>Montáž vypínač nástěnný 1-jednopólový prostředí venkovní/mokré</t>
  </si>
  <si>
    <t>248</t>
  </si>
  <si>
    <t>125</t>
  </si>
  <si>
    <t>ELT10.083.849</t>
  </si>
  <si>
    <t>Domovní spínač nástěnný - ovládač tlačítkový zapínací, 10A/250V, bezšroubové připojení, řazení č.1/0S, 1/0So, IP54, šedý, montáž na podklady třídy reakce na oheň E,F</t>
  </si>
  <si>
    <t>250</t>
  </si>
  <si>
    <t>741-VAR-AA10</t>
  </si>
  <si>
    <t>Spínač domovní, na povrch č.1 nebo 6, IP54</t>
  </si>
  <si>
    <t>252</t>
  </si>
  <si>
    <t>127</t>
  </si>
  <si>
    <t>ELT10.074.021</t>
  </si>
  <si>
    <t>Domovní spínač nástěnný - přepínač střídavý, 10A/250V, bezšroubové připojení, řazení č.1 nebo 6, IP54, šedý, pro průběžnou montáž, montáž na podklady třídy reakce na oheň E,F</t>
  </si>
  <si>
    <t>254</t>
  </si>
  <si>
    <t>741-VAR-AB05</t>
  </si>
  <si>
    <t>Domovní zásuvka 230V, na povrch IP54</t>
  </si>
  <si>
    <t>741313083</t>
  </si>
  <si>
    <t>Montáž zásuvka chráněná v krabici šroubové připojení 2P+PE dvojí zapojení, prostředí venkovní, mokré</t>
  </si>
  <si>
    <t>256</t>
  </si>
  <si>
    <t>129</t>
  </si>
  <si>
    <t>ELT10.041.431</t>
  </si>
  <si>
    <t>Zásuvka domovní jednonásobná s ochranným kolíkem, 2P+PE, 250V/16A, IP54, šedá, pro průběžnou montáž, montáž na podklady třídy reakce na oheň E,F</t>
  </si>
  <si>
    <t>258</t>
  </si>
  <si>
    <t>741-VAR-AB06</t>
  </si>
  <si>
    <t>Domovní zásuvka 230V, na povrch IP54, přepěťová</t>
  </si>
  <si>
    <t>260</t>
  </si>
  <si>
    <t>131</t>
  </si>
  <si>
    <t>ELT10.066.183</t>
  </si>
  <si>
    <t>Krabice nástěnná, pro přístroje 45x45, s víčekm, pro průběžnou montáž, montáž na podklady třídy reakce na oheň E,F</t>
  </si>
  <si>
    <t>262</t>
  </si>
  <si>
    <t>264</t>
  </si>
  <si>
    <t>HZS-SES-RR01</t>
  </si>
  <si>
    <t>Sestava silových rozváděčů</t>
  </si>
  <si>
    <t>133</t>
  </si>
  <si>
    <t>741210102</t>
  </si>
  <si>
    <t>Montáž rozváděčů litinových, hliníkových nebo plastových sestava do 100 kg</t>
  </si>
  <si>
    <t>266</t>
  </si>
  <si>
    <t>ELTROUZ-RE</t>
  </si>
  <si>
    <t>Rozváděč RE - Výroba a sestavení dle výkresové dokumentace</t>
  </si>
  <si>
    <t>268</t>
  </si>
  <si>
    <t>135</t>
  </si>
  <si>
    <t>ELTROUZ-R11</t>
  </si>
  <si>
    <t>Rozváděč R11 - Výroba a sestavení dle výkresové dokumentace</t>
  </si>
  <si>
    <t>270</t>
  </si>
  <si>
    <t>ELTROUZ-R12</t>
  </si>
  <si>
    <t>Rozváděč R12 - Výroba a sestavení dle výkresové dokumentace</t>
  </si>
  <si>
    <t>272</t>
  </si>
  <si>
    <t>137</t>
  </si>
  <si>
    <t>ELTROUZ-R21</t>
  </si>
  <si>
    <t>Rozváděč R21 - Výroba a sestavení dle výkresové dokumentace</t>
  </si>
  <si>
    <t>274</t>
  </si>
  <si>
    <t>ELTROUZ-R22</t>
  </si>
  <si>
    <t>Rozváděč R22 - Výroba a sestavení dle výkresové dokumentace</t>
  </si>
  <si>
    <t>276</t>
  </si>
  <si>
    <t>139</t>
  </si>
  <si>
    <t>ELTROUZ-R31</t>
  </si>
  <si>
    <t>Rozváděč R31 - Výroba a sestavení dle výkresové dokumentace</t>
  </si>
  <si>
    <t>278</t>
  </si>
  <si>
    <t>ELTROUZ-R32</t>
  </si>
  <si>
    <t>Rozváděč R32 - Výroba a sestavení dle výkresové dokumentace</t>
  </si>
  <si>
    <t>280</t>
  </si>
  <si>
    <t>Práce a dodávky M</t>
  </si>
  <si>
    <t>21-M-SKR-FA61</t>
  </si>
  <si>
    <t>Skříň pojistková 9x250A do zdiva</t>
  </si>
  <si>
    <t>141</t>
  </si>
  <si>
    <t>210191515</t>
  </si>
  <si>
    <t>Montáž skříní pojistkových tenkocementových rozpojovacích v pilíři SR 2.1, 6.1</t>
  </si>
  <si>
    <t>282</t>
  </si>
  <si>
    <t>210191519</t>
  </si>
  <si>
    <t>Montáž konstrukce do základu pro uchycení skříní</t>
  </si>
  <si>
    <t>284</t>
  </si>
  <si>
    <t>143</t>
  </si>
  <si>
    <t>210191521</t>
  </si>
  <si>
    <t>Montáž koncových dílů pro skříň typ KD 1 a 2</t>
  </si>
  <si>
    <t>286</t>
  </si>
  <si>
    <t>DCKSR601-NKW2</t>
  </si>
  <si>
    <t xml:space="preserve">Skříň pojistková, rozpojovací, do zdiva 9x250A,  IP44/IP00, IK10, 690V, 750A, TN-C</t>
  </si>
  <si>
    <t>288</t>
  </si>
  <si>
    <t>46-M-VYK-AA30</t>
  </si>
  <si>
    <t>Výkop š. 35cm, hl. 80cm, zemina tř.4, písk. lože tl. 30cm, fólie š. 33cm</t>
  </si>
  <si>
    <t>145</t>
  </si>
  <si>
    <t>460150164</t>
  </si>
  <si>
    <t>Hloubení kabelových zapažených i nezapažených rýh ručně š 35 cm, hl 80 cm, v hornině tř 4</t>
  </si>
  <si>
    <t>290</t>
  </si>
  <si>
    <t>460560064</t>
  </si>
  <si>
    <t>Zásyp rýh ručně šířky 40 cm, hloubky 80 cm, z horniny třídy 4</t>
  </si>
  <si>
    <t>292</t>
  </si>
  <si>
    <t>147</t>
  </si>
  <si>
    <t>460421101</t>
  </si>
  <si>
    <t>Lože kabelů z písku nebo štěrkopísku tl 10 cm nad kabel, bez zakrytí, šířky lože do 65 cm</t>
  </si>
  <si>
    <t>294</t>
  </si>
  <si>
    <t>460490013</t>
  </si>
  <si>
    <t>Krytí kabelů výstražnou fólií šířky 34 cm</t>
  </si>
  <si>
    <t>296</t>
  </si>
  <si>
    <t>149</t>
  </si>
  <si>
    <t>460620013</t>
  </si>
  <si>
    <t>Provizorní úprava terénu se zhutněním, v hornině tř 3</t>
  </si>
  <si>
    <t>298</t>
  </si>
  <si>
    <t>PKLPIS-FRA-0-4</t>
  </si>
  <si>
    <t>Písek kopaný, frakce 0-4, sypná hmotnost cca1650 kg na 1m3</t>
  </si>
  <si>
    <t>300</t>
  </si>
  <si>
    <t>151</t>
  </si>
  <si>
    <t>ELT10.042.732</t>
  </si>
  <si>
    <t>Fólie výstražná, nad kabely, rudá, blesk, šíře 33cm</t>
  </si>
  <si>
    <t>302</t>
  </si>
  <si>
    <t>46-M-TRZ-AA10</t>
  </si>
  <si>
    <t>Trubka plastová, ohebná, pancéřová D75 ve výkopu</t>
  </si>
  <si>
    <t>460520163</t>
  </si>
  <si>
    <t>Montáž trubek ochranných plastových tuhých D do 90 mm uložených do rýhy</t>
  </si>
  <si>
    <t>304</t>
  </si>
  <si>
    <t>153</t>
  </si>
  <si>
    <t>ELT10.079.365</t>
  </si>
  <si>
    <t>Trubka ohebná pancéřová plastová, O75/61 mm, rudá</t>
  </si>
  <si>
    <t>306</t>
  </si>
  <si>
    <t>ZN-NNJ - Jímací vede - ZN-NNJ - Jímací vede - ZN...</t>
  </si>
  <si>
    <t xml:space="preserve">    741-SHR-SO01 - SO1 - Svorka okapová</t>
  </si>
  <si>
    <t xml:space="preserve">    741-JTH-JT22 - JT2 - Jímací tyč, L=2000 mm do betonového podstavce</t>
  </si>
  <si>
    <t xml:space="preserve">    741-JTH-JT23 - JT3 - Jímací tyč, L=3000 mm na držáky k anténnímu stožáru</t>
  </si>
  <si>
    <t xml:space="preserve">    741-JVS-AL05 - Vodič AlMgSi 8 na ploché střeše, na betonových podpěrách</t>
  </si>
  <si>
    <t xml:space="preserve">    741-JVS-AL55 - Vodič AlMgSi 8 na stěnu se zateplením 110mm, včetně podpěr</t>
  </si>
  <si>
    <t xml:space="preserve">    741-SHR-SP01 - SP1 - Svorka připojovací</t>
  </si>
  <si>
    <t xml:space="preserve">    741-SHR-SS01 - SS1 - Svorka spojovací pro FeZn D= 8-10mm</t>
  </si>
  <si>
    <t xml:space="preserve">    741-STO-HR01 - Štítek označení svodu a uzemnění</t>
  </si>
  <si>
    <t xml:space="preserve">    741-ZVT-ZT01 - ZT1 - Zaváděcí tyč do země L=1500 mm</t>
  </si>
  <si>
    <t xml:space="preserve">    749-PSM-AA01 - Jímací vedení - Montážní práce podružného a spojovacího materiálu</t>
  </si>
  <si>
    <t xml:space="preserve">    HZS-REV-AA01 - Jímací vedení - Vyhotovení výchozí revize</t>
  </si>
  <si>
    <t xml:space="preserve">    HZS-SKU-AA01 - Jímací vedení - Vyhotovení dokumentace skutečného stavu</t>
  </si>
  <si>
    <t>741-SHR-SO01</t>
  </si>
  <si>
    <t>SO1 - Svorka okapová</t>
  </si>
  <si>
    <t>741420021</t>
  </si>
  <si>
    <t>Montáž svorka hromosvodná se 2 šrouby</t>
  </si>
  <si>
    <t>ELT10.341.514</t>
  </si>
  <si>
    <t>SO - Svorka okapová FeZn, s příchytkou, zaoblení 16-22 mm, Rd 8-10</t>
  </si>
  <si>
    <t>741-JTH-JT22</t>
  </si>
  <si>
    <t>JT2 - Jímací tyč, L=2000 mm do betonového podstavce</t>
  </si>
  <si>
    <t>741430005</t>
  </si>
  <si>
    <t>Montáž tyč jímací délky do 3 m na stojan</t>
  </si>
  <si>
    <t>741420054</t>
  </si>
  <si>
    <t>Montáž vedení hromosvodné-tvarování prvku</t>
  </si>
  <si>
    <t>ELT10.341.851</t>
  </si>
  <si>
    <t>Jímací tyč D 16mm L 2000mm, AlMgSi F22 zúžená na 10mm</t>
  </si>
  <si>
    <t>ELT10.046.689</t>
  </si>
  <si>
    <t>Betonový podstavec 17 kg, C45/55 s madlem a klínkem, D 337 mm H 90 mm</t>
  </si>
  <si>
    <t>ELT10.046.693</t>
  </si>
  <si>
    <t>Podložka plastová D 370 mm černá, pod betonový podstavec</t>
  </si>
  <si>
    <t>741-JTH-JT23</t>
  </si>
  <si>
    <t>JT3 - Jímací tyč, L=3000 mm na držáky k anténnímu stožáru</t>
  </si>
  <si>
    <t>741430004</t>
  </si>
  <si>
    <t>Montáž tyč jímací délky do 3 m na střešní hřeben</t>
  </si>
  <si>
    <t>ELT10.342.556</t>
  </si>
  <si>
    <t>Jímací tyč D 16mm L 3000mm, AlMgSi F22 zúžená na 10mm (závit M16)</t>
  </si>
  <si>
    <t>ELT10.342.601</t>
  </si>
  <si>
    <t>Izolovaný držák z vyztuženého plastu k upevnění jímací tyče, s koncovkou na průměr tyče RD 16 mm, délka 675mm, materiál držáku nerez (V2A)</t>
  </si>
  <si>
    <t>ELT10.031.599</t>
  </si>
  <si>
    <t>Izolovaný držák z vyztuženého plastu k upevnění jímací tyče, s koncovkou na průměr tyče RD 7-10 mm, délka 675mm, materiál držáku nerez (V2A)</t>
  </si>
  <si>
    <t>ELT10.060.843</t>
  </si>
  <si>
    <t>Upevňovací objímka k izolovanému držáku, se svorníkem pro trubky do 2" (O 48-60 mm), materiál objímky nerez (V2A), materiál svorníku odlitek Zn</t>
  </si>
  <si>
    <t>741-JVS-AL05</t>
  </si>
  <si>
    <t>Vodič AlMgSi 8 na ploché střeše, na betonových podpěrách</t>
  </si>
  <si>
    <t>741420002</t>
  </si>
  <si>
    <t>Montáž drát nebo lano hromosvodné svodové D přes 10mm s podpěrou</t>
  </si>
  <si>
    <t>ELT10.608.291</t>
  </si>
  <si>
    <t>AlMgSi 8 T/4 - Drát uzemňovací, měkký, průměr 8mm/50mm2, 1m=0,135kg 1kg=7,40m</t>
  </si>
  <si>
    <t>KG</t>
  </si>
  <si>
    <t>ELT10.342.030</t>
  </si>
  <si>
    <t>PV plastová, s dvěma volnými úchyty a betonovou zátěží 1kg, pro Rd 8</t>
  </si>
  <si>
    <t>741-JVS-AL55</t>
  </si>
  <si>
    <t>Vodič AlMgSi 8 na stěnu se zateplením 110mm, včetně podpěr</t>
  </si>
  <si>
    <t>ETE10.342.773</t>
  </si>
  <si>
    <t>PV s příchytkou do zateplení zdí 110 cm, s vrutem a hmoždinkou 7 x 180 mm, materiál základny z odlitku Zn, materilál příložky FeZn Rd, pro drát o průměru 7-10mm</t>
  </si>
  <si>
    <t>741-SHR-SP01</t>
  </si>
  <si>
    <t>SP1 - Svorka připojovací</t>
  </si>
  <si>
    <t>ELT10.341.549</t>
  </si>
  <si>
    <t>SP - Svorka připojovací, rozsah Rd 5-18mm, NEREZ V2A</t>
  </si>
  <si>
    <t>741-SHR-SS01</t>
  </si>
  <si>
    <t>SS1 - Svorka spojovací pro FeZn D= 8-10mm</t>
  </si>
  <si>
    <t>ELT10.046.769</t>
  </si>
  <si>
    <t>SS - Svorka spojovací FeZn, pro průměr vodiče 8-10mm, 2x šroub se šestihrannou hlavou</t>
  </si>
  <si>
    <t>741-STO-HR01</t>
  </si>
  <si>
    <t>Štítek označení svodu a uzemnění</t>
  </si>
  <si>
    <t>741420083</t>
  </si>
  <si>
    <t>Montáž vedení hromosvodné-štítek k označení svodu</t>
  </si>
  <si>
    <t>DHN481 0xx</t>
  </si>
  <si>
    <t>Označovací štítek Al s vyraženým číslem pro Rd 7-10/Fl 30</t>
  </si>
  <si>
    <t>741-ZVT-ZT01</t>
  </si>
  <si>
    <t>ZT1 - Zaváděcí tyč do země L=1500 mm</t>
  </si>
  <si>
    <t>741440031</t>
  </si>
  <si>
    <t>Montáž tyč zemnicí délky do 2 m</t>
  </si>
  <si>
    <t>ELT10.342.070</t>
  </si>
  <si>
    <t>ZT - Zaváděcí tyč FeZn, Rd 16 mm, komplet se svorkou zkušební a svorkou spojovací, L 1500 mm</t>
  </si>
  <si>
    <t>749-PSM-AA01</t>
  </si>
  <si>
    <t>Jímací vedení - Montážní práce podružného a spojovacího materiálu</t>
  </si>
  <si>
    <t>PSM7161005-01-NNJ</t>
  </si>
  <si>
    <t>Podružný a spojovací materiál, včetně ostatního příslušenství</t>
  </si>
  <si>
    <t>PRL1761005-01-NNJ</t>
  </si>
  <si>
    <t>Materiál související s demontážními pracemi, včetně ostatního příslušenství</t>
  </si>
  <si>
    <t>Jímací vedení - Vyhotovení výchozí revize</t>
  </si>
  <si>
    <t>Jímací vedení - Vyhotovení dokumentace skutečného stavu</t>
  </si>
  <si>
    <t xml:space="preserve">ZN-NNU - Uzemnění -  - ZN-NNU - Uzemnění - ZN-NN...</t>
  </si>
  <si>
    <t xml:space="preserve">    741-SHR-SR01 - SR1 - Svorka spojovací pro spoje nad zemí a v zemi, pásek i kulatina</t>
  </si>
  <si>
    <t xml:space="preserve">    741-SMP-GA15 - SMP - Svorkovnice místního pospojení nástěnná, s krytem</t>
  </si>
  <si>
    <t xml:space="preserve">    741-UZZ-FE10 - Drát FeZn D10 v zemi - V průmyslové zástavbě</t>
  </si>
  <si>
    <t xml:space="preserve">    741-UZZ-FE30 - Pásek FeZn 30/4 v zemi - V průmyslové zástavbě</t>
  </si>
  <si>
    <t xml:space="preserve">    749-PSM-AA01 - Uzemnění - Montážní práce podružného a spojovacího materiálu</t>
  </si>
  <si>
    <t xml:space="preserve">    46-M-VYK-AA25 - Výkop šíře 35cm, hloubky 70cm, zemina třídy 4</t>
  </si>
  <si>
    <t xml:space="preserve">    HZS-REV-AA01 - Uzemnění - Vyhotovení výchozí revize</t>
  </si>
  <si>
    <t xml:space="preserve">    HZS-SKU-AA01 - Uzemnění - Vyhotovení dokumentace skutečného stavu</t>
  </si>
  <si>
    <t>741-SHR-SR01</t>
  </si>
  <si>
    <t>SR1 - Svorka spojovací pro spoje nad zemí a v zemi, pásek i kulatina</t>
  </si>
  <si>
    <t>741420022</t>
  </si>
  <si>
    <t>Montáž svorka hromosvodná se 3 šrouby</t>
  </si>
  <si>
    <t>ELT10.341.505</t>
  </si>
  <si>
    <t>SR - Svorka křížová 60x60 mm s destičkou, FeZn, Rd 8-10/Fl 30</t>
  </si>
  <si>
    <t>741-SMP-GA15</t>
  </si>
  <si>
    <t>SMP - Svorkovnice místního pospojení nástěnná, s krytem</t>
  </si>
  <si>
    <t>741112022</t>
  </si>
  <si>
    <t>Montáž krabice nástěnná plastová čtyřhranná do 160x160 mm</t>
  </si>
  <si>
    <t>ELM8682</t>
  </si>
  <si>
    <t>Ekvipotenciální přípojnice s krytem 64x41x31mm (délka x šířka x výška), pro 1x vodič (6-25mm2), 5x vodič (1,5-6mm2)</t>
  </si>
  <si>
    <t>741-UZZ-FE10</t>
  </si>
  <si>
    <t>Drát FeZn D10 v zemi - V průmyslové zástavbě</t>
  </si>
  <si>
    <t>741410042</t>
  </si>
  <si>
    <t>Montáž vodič uzemňovací drát nebo lano D do 10 mm v průmysl výstavbě</t>
  </si>
  <si>
    <t>ELT10.577.458</t>
  </si>
  <si>
    <t>Drát ocelový FeZn průměr 10mm, (0,62kg/1m)</t>
  </si>
  <si>
    <t>741-UZZ-FE30</t>
  </si>
  <si>
    <t>Pásek FeZn 30/4 v zemi - V průmyslové zástavbě</t>
  </si>
  <si>
    <t>741410022</t>
  </si>
  <si>
    <t>Montáž vodič uzemňovací pásek průřezu do 120 mm2 v průmyslové výstavbě v zemi</t>
  </si>
  <si>
    <t>ELT10.074.580</t>
  </si>
  <si>
    <t>Pásek ocelový FeZn 30/4</t>
  </si>
  <si>
    <t>BIPOL BILAK ZN01</t>
  </si>
  <si>
    <t>Zinková barva k nátěrům ocelových předmětů a konstrukcí vystavených agresivnímu prostředí</t>
  </si>
  <si>
    <t>Uzemnění - Montážní práce podružného a spojovacího materiálu</t>
  </si>
  <si>
    <t>PSM7161005-01-NNU</t>
  </si>
  <si>
    <t>PRL7161005-01-NNU</t>
  </si>
  <si>
    <t>Materiál související s demontáží, včetně ostatního příslušenství</t>
  </si>
  <si>
    <t>46-M-VYK-AA25</t>
  </si>
  <si>
    <t>Výkop šíře 35cm, hloubky 70cm, zemina třídy 4</t>
  </si>
  <si>
    <t>460150154</t>
  </si>
  <si>
    <t>Hloubení kabelových zapažených i nezapažených rýh ručně š 35 cm, hl 70 cm, v hornině tř 4</t>
  </si>
  <si>
    <t>460560054</t>
  </si>
  <si>
    <t>Zásyp rýh ručně šířky 40 cm, hloubky 70 cm, z horniny třídy 4</t>
  </si>
  <si>
    <t>Uzemnění - Vyhotovení výchozí revize</t>
  </si>
  <si>
    <t>Uzemnění - Vyhotovení dokumentace skutečného stavu</t>
  </si>
  <si>
    <t>ZN-MAR - Měření a re - ZN-MAR - Měření a re - ZN...</t>
  </si>
  <si>
    <t xml:space="preserve">    741-BKO-AA05 - KOTELNA - Výstražné svítidlo poruchy, stroboskopické</t>
  </si>
  <si>
    <t xml:space="preserve">    741-CST-AA05 - KOTELNA - Tlačítko nouzové STOP a tlačítko KVITOVACÍ</t>
  </si>
  <si>
    <t xml:space="preserve">    749-PSM-AA01 - KOTELNA - Montážní práce podružného a spojovacího materiálu</t>
  </si>
  <si>
    <t xml:space="preserve">    HZS-SES-RRK1 - KOTELNA - RK - Sestavení rozváděče, propojení a oživení</t>
  </si>
  <si>
    <t xml:space="preserve">    36-M-SIE-KT01 - KOTELNA - Poruchová signalizace</t>
  </si>
  <si>
    <t xml:space="preserve">    HZS-ITP-AA01 - KOTELNA - Nastavení systému, oživení a uvedení do provozu</t>
  </si>
  <si>
    <t xml:space="preserve">    HZS-REV-AA01 - KOTELNA - Vyhotovení výchozí revize</t>
  </si>
  <si>
    <t xml:space="preserve">    HZS-SKU-AA01 - KOTELNA - Vyhotovení dokumentace skutečného stavu</t>
  </si>
  <si>
    <t>741-BKO-AA05</t>
  </si>
  <si>
    <t>KOTELNA - Výstražné svítidlo poruchy, stroboskopické</t>
  </si>
  <si>
    <t>PVLSURZBEIX</t>
  </si>
  <si>
    <t>Výstražné svítidlo poruchy, stroboskopické, nástěnné, rudé, 230V, LED1-5W</t>
  </si>
  <si>
    <t>741-CST-AA05</t>
  </si>
  <si>
    <t>KOTELNA - Tlačítko nouzové STOP a tlačítko KVITOVACÍ</t>
  </si>
  <si>
    <t>741330371</t>
  </si>
  <si>
    <t>Montáž ovladač tlačítkový ve skříni1 tlačítkový</t>
  </si>
  <si>
    <t>PVLSKLCENNTUPOP</t>
  </si>
  <si>
    <t>Tlačítko CENTRAL STOP, nebo TOTAL STOP, pod sklíčkem, v krabici s rámečkem, montáž pod omítku</t>
  </si>
  <si>
    <t>PVLSKLCENNTUGOZ</t>
  </si>
  <si>
    <t>Tlačítko KVITOVACÍ, v krabici, nástěnné</t>
  </si>
  <si>
    <t>KOTELNA - Montážní práce podružného a spojovacího materiálu</t>
  </si>
  <si>
    <t>PSM7161005-01-NNV</t>
  </si>
  <si>
    <t>HZS-SES-RRK1</t>
  </si>
  <si>
    <t>KOTELNA - RK - Sestavení rozváděče, propojení a oživení</t>
  </si>
  <si>
    <t>PVLTER7898</t>
  </si>
  <si>
    <t>Skříň na omítku, oceloplechová, výška 800mm, šířka 600mm, hloubka 250mm, IP66, kompletní, včetně lišt, zákrytů, svorkovnic PE a N</t>
  </si>
  <si>
    <t>PVL7161005-SB1-RK</t>
  </si>
  <si>
    <t>Propojovací sběrnice, vodiče, označení, popisy, výstražné tabulky a ostatní příslušenství</t>
  </si>
  <si>
    <t>PVL7161005-KSZ-RK</t>
  </si>
  <si>
    <t>Protokol o kusové zkoušce, výrobní dokumentace</t>
  </si>
  <si>
    <t>ELT10.317.530</t>
  </si>
  <si>
    <t>Hlavní vypínač na DIN lištu, modulový, Ith=25A, 20A/AC-23A/415V, uzamykatelný na visací zámek</t>
  </si>
  <si>
    <t>ELT10.847.665</t>
  </si>
  <si>
    <t>L1-L2-L3-N - Modulový kombinovaný svodič přepětí třídy T1+T2 (I+II, B+C) pro sítě TN-C-S 400V/230V/50Hz, Iimp=12,5kA (10/350 µs), Up(5kA)=920V (8/20 µs), Imax=50kA</t>
  </si>
  <si>
    <t>ELT10.059.904</t>
  </si>
  <si>
    <t>Jistič modulový 4A/1/B, 1-pólový, In=4A, charakteristika B, Ik=10kA</t>
  </si>
  <si>
    <t>ELT10.060.761</t>
  </si>
  <si>
    <t>Jistič modulový 10A/1/B, 1-pólový, In=10A, charakteristika B, Ik=10kA</t>
  </si>
  <si>
    <t>ELT10.060.031</t>
  </si>
  <si>
    <t>Proudový chránič s nadproudovou ochranou modulový, 1+N/10A/B/0,03/AC, 1+N-pólový, In=10A, I?n=30mA, charakteristika B, typ AC, Iraz=250A/8/20 µs, Ik=10kA</t>
  </si>
  <si>
    <t>ELT10.059.994</t>
  </si>
  <si>
    <t>Proudový chránič s nadproudovou ochranou modulový, 1+N/16A/B/0,03/AC, 1+N-pólový, In=16A, I?n=30mA, charakteristika B, typ AC, Iraz=250A/8/20 µs, Ik=10kA</t>
  </si>
  <si>
    <t>ELT10.035.985</t>
  </si>
  <si>
    <t>Stykač modulový 25A/440V, 4 ZAP, In=25A/AC1, 4kW/400V/AC3, napětí cívky 230V AC</t>
  </si>
  <si>
    <t>ELT10.078.962</t>
  </si>
  <si>
    <t>Svorka řadová, šroubová, bílá, na DIN lištu, drát 2,5mm2, šířka 5mm, In=24A</t>
  </si>
  <si>
    <t>ELT10.076.721</t>
  </si>
  <si>
    <t>Svorka řadová, šroubová, bílá, na DIN lištu, drát 10mm2, šířka 8mm, In=42A</t>
  </si>
  <si>
    <t>36-M-SIE-KT01</t>
  </si>
  <si>
    <t>KOTELNA - Poruchová signalizace</t>
  </si>
  <si>
    <t>360410023</t>
  </si>
  <si>
    <t>Montáž snímače teploty jednoduché, typ 112 59</t>
  </si>
  <si>
    <t>360410028</t>
  </si>
  <si>
    <t>Montáž snímače teploty příložné jednoduché, typ 112 64</t>
  </si>
  <si>
    <t>360410078</t>
  </si>
  <si>
    <t>Montáž zdroje 415 E2</t>
  </si>
  <si>
    <t>360410111</t>
  </si>
  <si>
    <t>Montáž diferenční regulátor tlaku, typ 612 38</t>
  </si>
  <si>
    <t>360410181</t>
  </si>
  <si>
    <t>Montáž elektrodové zařízení, typ EZH-12V-T</t>
  </si>
  <si>
    <t>360420204</t>
  </si>
  <si>
    <t>Montáž regulátoru INTRON 61 regulační systém INPAKT</t>
  </si>
  <si>
    <t>360480051</t>
  </si>
  <si>
    <t>Montáž analyzátoru plynu CALDOS 4</t>
  </si>
  <si>
    <t>360480076</t>
  </si>
  <si>
    <t>Montáž tranzistorového relé zesilovacího</t>
  </si>
  <si>
    <t>SIEKOTE01-REG</t>
  </si>
  <si>
    <t>Ústředna poruchové signalizace na DIN lištu, 4xAI, 9xDI, 6xDO, MODBUS, ETHERNET, U=24V DC, 180x110x75 mm (ŠxVxH)</t>
  </si>
  <si>
    <t>SIEKOTE01-ZDR</t>
  </si>
  <si>
    <t>Napájecí zdroj k poruchové signalizaci na DIN lištu, 230V AC/24V DC, P1= max 200mA, P2= 30VA/1,25A, 113,8x106x56,4 mm (ŠxVxH)</t>
  </si>
  <si>
    <t>SIEKOTE01-CTL</t>
  </si>
  <si>
    <t>Čidlo tlaku k poruchové signalizaci - piezorezistivní snímač tlaku s keramickou menbránou, rozsah 0-6 bar (0-0,6 MPa), výstupní signál 0-10V, napájecí napětí 14-30V DC, vnější připojovací závit G1", IP65</t>
  </si>
  <si>
    <t>SIEKOTE01-CTP</t>
  </si>
  <si>
    <t>Čidlo teploty prostoru k poruchové signalizaci, NTC 1000 ? při 25 °C, přesnost ± 1 °C, časová konstanta = 12 min, nástěnná montáž, IP54</t>
  </si>
  <si>
    <t>SIEKOTE01-CTV</t>
  </si>
  <si>
    <t>Čidlo teploty (vody) systému k poruchové signalizaci, NTC se základním odporem10 k? při 25 °C, přesnost ± 0,5 °K, časová konstanta = 6 sec, příložné, IP42</t>
  </si>
  <si>
    <t>SIEKOTE01-AQA</t>
  </si>
  <si>
    <t>Snímač zaplavení k poruchové signalizaci, modul na desce plošných spojů, s dvěma snímači (hroty) vestavěný do plastové krabičky s krytím IP 40, napájecí napětí 24V DC, 89 x 118 x 35 mm (ŠxVxH)</t>
  </si>
  <si>
    <t>SIEKOTE01-GAZ</t>
  </si>
  <si>
    <t>Dvoustupňový detektor úniku hořlavých plynů (metan) IP 65, napájecí napětí 24V DC, 2 relé s přepínacím kontaktem, 250V AC / 30V DC, max 5A, 115 x 90 x 55 mm (ŠxVxH)</t>
  </si>
  <si>
    <t>SIEKOTE01-CO2</t>
  </si>
  <si>
    <t>Dvoustupňový detektor úniku oxidu uhelntého IP 65, napájecí napětí 24V DC, 2 relé s přepínacím kontaktem, 250V AC / 30V DC, max 5A, 115 x 90 x 55 mm (ŠxVxH)</t>
  </si>
  <si>
    <t>SIEKOTE01-GSM</t>
  </si>
  <si>
    <t>GSM modem k poruchové signalizaci, včetně propojovacího kabelu, antény a držáku na DIN lištu, hlášení až na 4 telefonní čísla, bez SIM karty</t>
  </si>
  <si>
    <t>HZS-ITP-AA01</t>
  </si>
  <si>
    <t>KOTELNA - Nastavení systému, oživení a uvedení do provozu</t>
  </si>
  <si>
    <t>KOTELNA - Vyhotovení výchozí revize</t>
  </si>
  <si>
    <t>KOTELNA - Vyhotovení dokumentace skutečného stavu</t>
  </si>
  <si>
    <t>ZN-D 1.4.F - Zařízen - ZN-D 1.4.F - Zařízen - ZN...</t>
  </si>
  <si>
    <t xml:space="preserve">    749-PSM-AA01 - Montážní práce podružného a spojovacího materiálu</t>
  </si>
  <si>
    <t>Deska izolační protipožární z minerální vlny, objem.hmotnost min.40kg/m3, tl.160mm</t>
  </si>
  <si>
    <t>Protipožární přetíratelný tmels napěňovací schopnostípři teplotě nad 200°C, kartiše 310ml</t>
  </si>
  <si>
    <t>PRL7161005-01-SL</t>
  </si>
  <si>
    <t>Montážní práce podružného a spojovacího materiálu</t>
  </si>
  <si>
    <t>PSM7161005-02-DVT</t>
  </si>
  <si>
    <t>ZN-DVC - Dveřní tele - ZN-DVC - Dveřní tele - ZN...</t>
  </si>
  <si>
    <t xml:space="preserve">    741-TRO-AV05 - Trubka ohebná PVC 25 pod omítkou - střední mechanická odolnost (750 N/5 cm)</t>
  </si>
  <si>
    <t xml:space="preserve">    741-DTK-VA56 - Kabel datový CAT 5e STP (stíněný), volně</t>
  </si>
  <si>
    <t xml:space="preserve">    22-M-ALC-CAM01 - Kamerový systém</t>
  </si>
  <si>
    <t xml:space="preserve">    22-M-ALC-AN05 - Dveřní komunikátory, čtečky a elektrické zámky</t>
  </si>
  <si>
    <t xml:space="preserve">    HZS-ITP-AA01 - Nastavení systému, oživení a uvedení do provozu</t>
  </si>
  <si>
    <t>741-TRO-AV05</t>
  </si>
  <si>
    <t>Trubka ohebná PVC 25 pod omítkou - střední mechanická odolnost (750 N/5 cm)</t>
  </si>
  <si>
    <t>741110062</t>
  </si>
  <si>
    <t>Montáž trubka plastová ohebná D přes 23 do 35 mm uložená pod omítku</t>
  </si>
  <si>
    <t>ELT10.075.430</t>
  </si>
  <si>
    <t>Trubka, pro instalaci na povrch, do omítky nebo pod omítku, vhodná pro montáž do dutých zdí, příček, stropů, střední mechanická odolnost (750 N/5 cm), 25/18,3 mm, tř. hořl. hmot A-C3</t>
  </si>
  <si>
    <t>741-DTK-VA56</t>
  </si>
  <si>
    <t>Kabel datový CAT 5e STP (stíněný), volně</t>
  </si>
  <si>
    <t>741124701</t>
  </si>
  <si>
    <t>Montáž kabel Cu stíněný ovládací žíly 2 až 19x0,8 mm2 uložený volně (JYTY)</t>
  </si>
  <si>
    <t>STNART00741</t>
  </si>
  <si>
    <t>Kabel datový, metalický, stíněný, pro horizontální rozvody strukturované kabeláže, cat. 5E FTP, FTP-CAT5E, 24AWG (0,51mm)</t>
  </si>
  <si>
    <t>INT28760109S</t>
  </si>
  <si>
    <t>Propojovací Patch kabel 1m, CAT 5e 2m</t>
  </si>
  <si>
    <t>22-M-ALC-CAM01</t>
  </si>
  <si>
    <t>Kamerový systém</t>
  </si>
  <si>
    <t>220320301</t>
  </si>
  <si>
    <t>Montáž hovorové soupravy</t>
  </si>
  <si>
    <t>PVLCM01B</t>
  </si>
  <si>
    <t>Kompaktní IP kamera s rozlišením HD 1080p, Video streaming-max.1080p/25sn. Objektiv f=2,8-12mm Varifocal. Kompenzace protisvětla BLC / HLC / DWDR. Kamera je vybavena digitálním WDR, Minimální hodnota osvětlení 0.1 lux @ F 1.2 / 0 lux @ IR zapnuto, výkonný</t>
  </si>
  <si>
    <t>PVLCM01A</t>
  </si>
  <si>
    <t>PVLCM02</t>
  </si>
  <si>
    <t>Ethernet switch s POE UTP7224E-POE:Ethernet switch 100Mbit s POE napájením a 1000Mbitovým uplinkem, 24x LAN 100Mbps s POE/hPOE napájením dle norem, IEEE 802.3af a 802.3at, 2x WAN 1000Mbps (uplink port pro délku kabelu až 150m), 2x SFP port 1000Mbps pro pr</t>
  </si>
  <si>
    <t>PVLCM03</t>
  </si>
  <si>
    <t>Ip videorecordér, (sw+hw) pro až 32 IP kamer/enkodérů, 2TB, 250Mbps, RackMount 4licence pro připojení kamer, enkodérů, včetně licencí</t>
  </si>
  <si>
    <t>PVLCM04</t>
  </si>
  <si>
    <t>SATA DISK 3000GB, 7200 rpm, vhodný do podmínek 24/7, pro PC Videoserver, DVR, NAS záruka 36 měsíců</t>
  </si>
  <si>
    <t>PVLCM11</t>
  </si>
  <si>
    <t>19" patch panel 24 port RJ 45, Cat.5e, 1U (vybavený)</t>
  </si>
  <si>
    <t>PVLCM12</t>
  </si>
  <si>
    <t>19" vyvazovací panel jednostranná lišta, 1U</t>
  </si>
  <si>
    <t>PVLCM13</t>
  </si>
  <si>
    <t>19" polička 1U</t>
  </si>
  <si>
    <t>PVLCM14</t>
  </si>
  <si>
    <t>19" polička 1U19" rozvodný panel 8x230V - přep. ochrana</t>
  </si>
  <si>
    <t>PVLCM15</t>
  </si>
  <si>
    <t>Propojovací kabel UTP, cat.5e, 3m</t>
  </si>
  <si>
    <t>22-M-ALC-AN05</t>
  </si>
  <si>
    <t>Dveřní komunikátory, čtečky a elektrické zámky</t>
  </si>
  <si>
    <t>220370036</t>
  </si>
  <si>
    <t>Montáž kabelové skříňky KS</t>
  </si>
  <si>
    <t>PVLKFSU</t>
  </si>
  <si>
    <t>IP Hlasitý dveřní telefon s klávesnicí a krabicí pro venkovní provedení</t>
  </si>
  <si>
    <t>PVLKFZU</t>
  </si>
  <si>
    <t>Čtečka přístupových čipů, kompletní</t>
  </si>
  <si>
    <t>220410166</t>
  </si>
  <si>
    <t>Montáž síťového zdroje SN</t>
  </si>
  <si>
    <t>ALC9620011</t>
  </si>
  <si>
    <t>Napájecí zdroj DC, analogový systém 230VAC/12VAC + 15VDC/25VA</t>
  </si>
  <si>
    <t>220800031</t>
  </si>
  <si>
    <t>Montáž zámku elektromagnetického venkovního stejnosměrného nebo 1 fázového</t>
  </si>
  <si>
    <t>ALC9730087</t>
  </si>
  <si>
    <t>Univerzální elektrický zámek nastavitelný, kompaktní, 12-18V DC</t>
  </si>
  <si>
    <t>Nastavení systému, oživení a uvedení do provozu</t>
  </si>
  <si>
    <t xml:space="preserve">ZN-EZS - Systém EZS  - ZN-EZS - Systém EZS - ZN-...</t>
  </si>
  <si>
    <t xml:space="preserve">    741-DTK-VJ01 - Kabely pro sběrnicový systém, volně</t>
  </si>
  <si>
    <t xml:space="preserve">    22-M-JBL-J106 - Sestava sběrnicového sytému</t>
  </si>
  <si>
    <t>741-DTK-VJ01</t>
  </si>
  <si>
    <t>Kabely pro sběrnicový systém, volně</t>
  </si>
  <si>
    <t>JBLKOUI</t>
  </si>
  <si>
    <t>Kabel sběrnicového systému 1 × 2 × 24 AWG (0,5 mm) +1 × 2 × 20 AWG (0,8 mm) pro hlavní sběrnici</t>
  </si>
  <si>
    <t>JBLKOUA</t>
  </si>
  <si>
    <t>Kabel 2 × 2 × 24 AWG (0,5 mm) pro odbočky z hlavní sběrnice</t>
  </si>
  <si>
    <t>22-M-JBL-J106</t>
  </si>
  <si>
    <t>Sestava sběrnicového sytému</t>
  </si>
  <si>
    <t>220331001</t>
  </si>
  <si>
    <t>Montáž požární ústředny EPS</t>
  </si>
  <si>
    <t>220331002</t>
  </si>
  <si>
    <t>Montáž součástí pro EPS hlásiče, tlačítka, sirény nebo majáku</t>
  </si>
  <si>
    <t>JBL001-009</t>
  </si>
  <si>
    <t>Ústředna s vestavěným GSM/GPRS/LAN komunikátorem, dvě nezávislé sběrnice pro celkový počet 120 ks připojených periferií</t>
  </si>
  <si>
    <t>JBL001-002</t>
  </si>
  <si>
    <t>Zálohovaný zdroj včetně baterií, 230V / U = 12,8V÷13,8 V DC</t>
  </si>
  <si>
    <t>JBL001-001</t>
  </si>
  <si>
    <t>Sběrnicový detektor teploty, napájení 12 V (9…15 V), rozměry 55 x 27 x 16 mm</t>
  </si>
  <si>
    <t>JBL001-003</t>
  </si>
  <si>
    <t>Sběrnicový kombinovaný detektor kouře a teploty, napájení 12 V (9…15 V), průměr 126 mm, výška 50 mm</t>
  </si>
  <si>
    <t>JBL001-004</t>
  </si>
  <si>
    <t>Sběrnicový modul pro připojení tahového tlačítka, napájení 12 V (9…15 V), rozměry16 x 30 x 12 mm</t>
  </si>
  <si>
    <t>JBL001-010</t>
  </si>
  <si>
    <t>Sběrnicové tísňové tlačítko, nebo ovládací tlačítko</t>
  </si>
  <si>
    <t>JBL001-011</t>
  </si>
  <si>
    <t>Sběrnicové signální svítidlo nouzového volacího systému</t>
  </si>
  <si>
    <t>JBL001-0GZ</t>
  </si>
  <si>
    <t>Sběrnicový modul pro připojení bezdrátových komponentů</t>
  </si>
  <si>
    <t>JBL001-005</t>
  </si>
  <si>
    <t>Sběrnicový přístupový modul s displejem a klávesnicí a RFID, napájení 12 V (9…15 V)</t>
  </si>
  <si>
    <t>JBL001-022</t>
  </si>
  <si>
    <t>Sběrnicový PIR detektor pohybu</t>
  </si>
  <si>
    <t>JBL001-006</t>
  </si>
  <si>
    <t>Ovládací segment přístupových modulů</t>
  </si>
  <si>
    <t>JBL001-OZQ</t>
  </si>
  <si>
    <t>Rozbočovač sběrnice</t>
  </si>
  <si>
    <t>JBL001-OZR</t>
  </si>
  <si>
    <t>Bezdrátové tísňové tlačítko nástěnné</t>
  </si>
  <si>
    <t>JBL001-DDE</t>
  </si>
  <si>
    <t>Bezdrátový tísňový náramek</t>
  </si>
  <si>
    <t>JBLARTPVL01</t>
  </si>
  <si>
    <t>Ostatní příslušenství ústředny - SADA pro kompletní montáž a sestavení</t>
  </si>
  <si>
    <t>ZN-STA - Společná te - ZN-STA - Společná te - ZN...</t>
  </si>
  <si>
    <t xml:space="preserve">    741-CB1-VA10 - Kabel koaxiální 75 ?, vnitřní, volně [CB113]</t>
  </si>
  <si>
    <t xml:space="preserve">    741-SDL-ST10 - Označení kabelu štítkem</t>
  </si>
  <si>
    <t xml:space="preserve">    741-TNG-TV05 - Zásuvka TV+R+SAT, koncová, bílá</t>
  </si>
  <si>
    <t xml:space="preserve">    22-M-MIS-MR10 - Projektor</t>
  </si>
  <si>
    <t xml:space="preserve">    22-M-STA-AB50 - STA - Sestava společné televizní antény</t>
  </si>
  <si>
    <t xml:space="preserve">    22-M-UKC-AV10 - F konektor pro koaxiální kabely do průměru 7mm</t>
  </si>
  <si>
    <t>741-CB1-VA10</t>
  </si>
  <si>
    <t>Kabel koaxiální 75 ?, vnitřní, volně [CB113]</t>
  </si>
  <si>
    <t>STNART06447</t>
  </si>
  <si>
    <t>Kabel koaxiální, PVC, D=6,8mm, 75 ?, vnitřní, se středovým vodičem z čisté mědi BC (D=1,13mm) a trojnásobným stíněním TRISHIELD z pocínované mědi CuSn, pro terciální rozvody CATV, SAT</t>
  </si>
  <si>
    <t>741-SDL-ST10</t>
  </si>
  <si>
    <t>Označení kabelu štítkem</t>
  </si>
  <si>
    <t>741128002</t>
  </si>
  <si>
    <t>Ostatní práce při montáži vodičů a kabelů - označení dalším štítkem</t>
  </si>
  <si>
    <t>CNR394053</t>
  </si>
  <si>
    <t>Štítek označovací se stahovamím páskem, transparetní, polypropylen, 30x8x3,5mm (délka x šířka x výška) včetně terminální značky 27x6,3 mm (pásek)</t>
  </si>
  <si>
    <t>741-TNG-TV05</t>
  </si>
  <si>
    <t>Zásuvka TV+R+SAT, koncová, bílá</t>
  </si>
  <si>
    <t>741313471</t>
  </si>
  <si>
    <t>Montáž zásuvka vícepólová s krytem bez zapojení vodičů</t>
  </si>
  <si>
    <t>741134031</t>
  </si>
  <si>
    <t>Ukončení kabelů formami pro počet žil do 5x2</t>
  </si>
  <si>
    <t>ELT10.081.216</t>
  </si>
  <si>
    <t>Přístroj zásuvky anténní televizní, rozhlasové a satelitní - koncová, odbočovací útlum 2 dB, 75 Ohm, konektor F</t>
  </si>
  <si>
    <t>ELT10.079.851</t>
  </si>
  <si>
    <t>Kryt zásuvky anténní s vylamovacím otvorem TV+R+SAT, bílý</t>
  </si>
  <si>
    <t>22-M-MIS-MR10</t>
  </si>
  <si>
    <t>Projektor</t>
  </si>
  <si>
    <t>EPSJDHTERRU</t>
  </si>
  <si>
    <t>Projektor s krátkou vzdáleností</t>
  </si>
  <si>
    <t>PVLSADUEZ</t>
  </si>
  <si>
    <t>Sada kabelů a zásuvek pro připojení projektoru, včetně koncovek na obou staranách kabelu, 1xVGA, 1xS-VIDEO, 1xAUDIO W+R, 1xHDMI, délka kabelů 10m, včetně krabiček a krytů</t>
  </si>
  <si>
    <t>PVLSADHGR</t>
  </si>
  <si>
    <t>Platno stahovací 2,4 16:9</t>
  </si>
  <si>
    <t>22-M-STA-AB50</t>
  </si>
  <si>
    <t>STA - Sestava společné televizní antény</t>
  </si>
  <si>
    <t>220370421</t>
  </si>
  <si>
    <t>Montáž jednotky zesilovače 100 W</t>
  </si>
  <si>
    <t>ANTALAM487</t>
  </si>
  <si>
    <t>Anténní širokopásmový zesilovač vhodný do vnitřního i venkovního prostředí, 4 vstupy, FM-BIII/ DAB - UHF - UHF, zesílení 20 dB (FM/DAB/BIII), 32 dB (UHF1/UHF2), IP53, F konektory</t>
  </si>
  <si>
    <t>ANTINLNBQTU</t>
  </si>
  <si>
    <t>Konvertor QUATTRO (4x výstup) se šumovým číslem 0,2 dB pro multipřepínač, frekvenční rozsah 10,7 - 12,75 GHz, technologie ULN+ filtr pro příjem satelitního a UHD vysílání</t>
  </si>
  <si>
    <t>ANTALMM407</t>
  </si>
  <si>
    <t>Pásmový slučovač televizních a FM pásem, 4 vstupy. Sloučí pásma FM/BI - BIII - UHF - UHF. Útlum: 0,9 dB BI/FM, 0,9 dB BIII, 4,7 dB UHF, venkovní provedení IP53, F konektory</t>
  </si>
  <si>
    <t>KEXEM10-920</t>
  </si>
  <si>
    <t>Multipřepínač 9/20 pro rozvod signálu ze 2 satelitních pozic až pro 20 účastníků, včetně pozemních digitálních rádiových a televizních programů</t>
  </si>
  <si>
    <t>ANTALAL205</t>
  </si>
  <si>
    <t>Anténní napájecí zdroj 230V/12V/100 mA pro anténní zesilovače s integrovanou napájecí vyhýbkou a širokopásmovým rozbočovačem na výstupu, 1x vstup, 2x výstup, IP30, 40-862 MHz, vložný útlum 4,8±0,5 dB</t>
  </si>
  <si>
    <t>220700111</t>
  </si>
  <si>
    <t>Montáž anténního systému na trubkový stožár do 30 m v I. pásmu</t>
  </si>
  <si>
    <t>ANTCRSTOZ4</t>
  </si>
  <si>
    <t>Anténní stožár dvoudílný d42/48mm (2x2m), ocelový, žárově zinkovaný</t>
  </si>
  <si>
    <t>CNR941361</t>
  </si>
  <si>
    <t>Gumová manžeta anténního stožáru pro průměr stožáru O 32 - 60 mm</t>
  </si>
  <si>
    <t>CNR286338</t>
  </si>
  <si>
    <t>Těsnění pro anténní stožár pro průměr stožáru O 38 - 60 mm, černé</t>
  </si>
  <si>
    <t>CNR940123</t>
  </si>
  <si>
    <t>Držák anténního stožáru do krovu, stavitelný, pro průměr stožáru O 40 - 60 mm</t>
  </si>
  <si>
    <t>220731514</t>
  </si>
  <si>
    <t>Montáž antény ve výšce do 5 m</t>
  </si>
  <si>
    <t>TME3021316</t>
  </si>
  <si>
    <t xml:space="preserve">Držák antén 41/40 pro stožár STA o průměru 25 - 89 mm se  dvěmi rameny a tyčí D 48 mm délky 410 mm</t>
  </si>
  <si>
    <t>ELSANTVKV9</t>
  </si>
  <si>
    <t>FM anténa (na rádio), zisk až 9 dB, materiál - hliník, v kombinaci s plastovými prvky, kovový pozinkovaný třmen s možností upevnění na stožár do průměru 70 mm. Plastová krabice, symetrizační člen, možnost vložení předzesilovače</t>
  </si>
  <si>
    <t>ELSHN62</t>
  </si>
  <si>
    <t>Televizní anténa UHF/DVB-T pro příjem digitálního DVB-T i analogového vysílání, UHF 470 - 780 MHz (21- 59K), zisk až 16 dB, impedance 75 ohm, možnost horizontální i vertikální polarizace, zabudovaný LTE/4G filtr, F konektor</t>
  </si>
  <si>
    <t>ANTA1411</t>
  </si>
  <si>
    <t>Kanálová Yagi anténa pro III. televizní pásmo (VHF), příjímací skupina kanálů 10-12 (206-230 MHz), s provozním ziskem 10-12 dB, upevňovací třmen M10 pro trubku max D=47 mm</t>
  </si>
  <si>
    <t>ANTFUB80A</t>
  </si>
  <si>
    <t>Hliníková parabola 80cm světle šedá, rozměry 74x84cm, zisk pro 10,75 GHz 36,8 dB, zisk pro 11,75 GHz 37,7 dB, zisk pro 12,75 GHz 38,5 dB, kotevní objímka pro průměr stožáru 30-80 mm</t>
  </si>
  <si>
    <t>ANTTSMF4O</t>
  </si>
  <si>
    <t>Multifokální držák 4xLNB na parabolu 60-105 cm pro příjem až 4 družic</t>
  </si>
  <si>
    <t>22-M-UKC-AV10</t>
  </si>
  <si>
    <t>F konektor pro koaxiální kabely do průměru 7mm</t>
  </si>
  <si>
    <t>220300642</t>
  </si>
  <si>
    <t>Ukončení kabelu koaxiálního pro anténní svody průměru do 10 mm</t>
  </si>
  <si>
    <t>STNART01385</t>
  </si>
  <si>
    <t>Šroubovací F konektor pro koaxiální kabely o průměru do 7mm, 75 ?, kovové provedení</t>
  </si>
  <si>
    <t>ZN-DAT - Datové rozv - ZN-DAT - Datové rozv - ZN...</t>
  </si>
  <si>
    <t xml:space="preserve">    741-CB1-VA10 - Kabel optický vnitřní</t>
  </si>
  <si>
    <t xml:space="preserve">    741-DTK-VA65 - Kabel datový CAT 6S (stíněný), volně</t>
  </si>
  <si>
    <t xml:space="preserve">    741-SLR-KA12 - Zásuvka DATOVÁ MODULÁRNÍ 45x45, 2xRJ45 cat. 6S STP, v krabici IP54 na povrch</t>
  </si>
  <si>
    <t xml:space="preserve">    741-SLR-KB02 - Zásuvka DATOVÁ MODULÁRNÍ 45x45, 2xRJ45 cat. 6S</t>
  </si>
  <si>
    <t xml:space="preserve">    741-SLR-TG02 - Zásuvka DATOVÁ MODULÁRNÍ 45x45, 2xRJ45 cat. 6S polozapuštěná</t>
  </si>
  <si>
    <t xml:space="preserve">    22-M-SDL-UK65 - Krimplovací konektor RJ45 cat 6S</t>
  </si>
  <si>
    <t xml:space="preserve">    22-M-SKS-MP05 - Měření jednoho portu strukturované kabeláže</t>
  </si>
  <si>
    <t xml:space="preserve">    22-M-SKS-RC05 - Rozváděč datový, nástěnný, 310x360x570</t>
  </si>
  <si>
    <t xml:space="preserve">    22-M-SKS-RC10 - Rozváděč datový</t>
  </si>
  <si>
    <t>Kabel optický vnitřní</t>
  </si>
  <si>
    <t>STNJRZZEP</t>
  </si>
  <si>
    <t>Kabel optický, vnitřní</t>
  </si>
  <si>
    <t>741-DTK-VA65</t>
  </si>
  <si>
    <t>Kabel datový CAT 6S (stíněný), volně</t>
  </si>
  <si>
    <t>STNART02279</t>
  </si>
  <si>
    <t>Kabel datový, metalický, stíněný, pro horizontální rozvody strukturované kabeláže, cat. 6S, FTP-CAT6, 23AWG (0,57mm)</t>
  </si>
  <si>
    <t>741-SLR-KA12</t>
  </si>
  <si>
    <t>Zásuvka DATOVÁ MODULÁRNÍ 45x45, 2xRJ45 cat. 6S STP, v krabici IP54 na povrch</t>
  </si>
  <si>
    <t>ELT10.083.845</t>
  </si>
  <si>
    <t>Datová zásuvka modulární 45x45, modul přímý pro 2 keystony</t>
  </si>
  <si>
    <t>INT25286802</t>
  </si>
  <si>
    <t>Samořezný keystone RJ45 CAT 6 STP, stíněný, 1000BaseT, 1000BaseTX</t>
  </si>
  <si>
    <t>741-SLR-KB02</t>
  </si>
  <si>
    <t>Zásuvka DATOVÁ MODULÁRNÍ 45x45, 2xRJ45 cat. 6S</t>
  </si>
  <si>
    <t>INT23100203</t>
  </si>
  <si>
    <t>Datová zásuvka modulární 45x45, modul přímý pro 2 keystony, RAL 9003, vyměnitelné popisové pole, protiprachová krytka s pružinou</t>
  </si>
  <si>
    <t>741-SLR-TG02</t>
  </si>
  <si>
    <t>Zásuvka DATOVÁ MODULÁRNÍ 45x45, 2xRJ45 cat. 6S polozapuštěná</t>
  </si>
  <si>
    <t>ELT10.642.969</t>
  </si>
  <si>
    <t>Adaptér pro přístroje MODUL 45x45</t>
  </si>
  <si>
    <t>ELT10.074.097</t>
  </si>
  <si>
    <t>Kryt přístroje pro MODUL 45x45, bílý</t>
  </si>
  <si>
    <t>22-M-SDL-UK65</t>
  </si>
  <si>
    <t>Krimplovací konektor RJ45 cat 6S</t>
  </si>
  <si>
    <t>220490845</t>
  </si>
  <si>
    <t>Montáž portu strukturované kabeláže</t>
  </si>
  <si>
    <t>STNART04647</t>
  </si>
  <si>
    <t>Krimplovací konektor RJ45, cat. 6S, stíněný, pro datový kabel FTP, osazen 8 kontakty, CAT 6</t>
  </si>
  <si>
    <t>22-M-SKS-MP05</t>
  </si>
  <si>
    <t>Měření jednoho portu strukturované kabeláže</t>
  </si>
  <si>
    <t>220490846</t>
  </si>
  <si>
    <t>Měření 1 portu strukturované kabeláže</t>
  </si>
  <si>
    <t>22-M-SKS-RC05</t>
  </si>
  <si>
    <t>Rozváděč datový, nástěnný, 310x360x570</t>
  </si>
  <si>
    <t>220450007</t>
  </si>
  <si>
    <t>Montáž datové skříně rack</t>
  </si>
  <si>
    <t>MRN95500935</t>
  </si>
  <si>
    <t>Datový rozváděč nástěnný 10“/19“ (vodorovně 10“ až 10U, nebo svisle 19“ až 5U, 310x360x570 mm, (šířka x hloubka x výška), IP30</t>
  </si>
  <si>
    <t>STNART04273</t>
  </si>
  <si>
    <t>19" napájecí panel, 6x230V, vypínač, přepěťová ochrana</t>
  </si>
  <si>
    <t>INT24200124</t>
  </si>
  <si>
    <t>Patch panel 1U, 24 port CAT 6S, stíněný, s vyvazovací lištou, 1000BaseT, 1000BaseTX</t>
  </si>
  <si>
    <t>INT86010306</t>
  </si>
  <si>
    <t>Optická vana s výsuvnou policí eloxovaný hliník 1U bez čela, 44 x 480 x 210 mm (VxŠxH), včetně montážní sady (průchodky PG13, vyvazovací pásky se samolepícími úchyty) a sady vyměnitelných zadních čel</t>
  </si>
  <si>
    <t>INT80190183</t>
  </si>
  <si>
    <t>Čelo optické vany 1U ALU pro 24 SC duplex, eloxovaný hliník</t>
  </si>
  <si>
    <t>INT70250024</t>
  </si>
  <si>
    <t>Optická kazeta pro 24 svárů, 12x168x124mm (VxŠxH), včetně dvou dvoupatrových hřebínků, které společně pojmou kapacitu až 24 ochran svárů do průměru max. 2,2mm, průhledné plastové víko pro pevné stohování kazet</t>
  </si>
  <si>
    <t>INT28760109</t>
  </si>
  <si>
    <t>Propojovací Patch kabel 1m, CAT6 SFTP PVC (cat. 6S - stíněný), červený, 1000BaseT, 1000BaseTX</t>
  </si>
  <si>
    <t>22-M-SKS-RC10</t>
  </si>
  <si>
    <t>Rozváděč datový</t>
  </si>
  <si>
    <t>STNART01736</t>
  </si>
  <si>
    <t>Datový rozváděč stojanový, 42U, 800x800x2055 mm (šířka x hloubka x výška), přední uzamykatelné skleněné dveře, dvě odnimatelné bočnice a zadní plné uzamykatelné dveře</t>
  </si>
  <si>
    <t>STNART01593</t>
  </si>
  <si>
    <t>19"polička s perforací, 550 mm, boční úchyt</t>
  </si>
  <si>
    <t>STNART02340</t>
  </si>
  <si>
    <t>Ventilační jednotka, 4 ventilátory, 600 x 800</t>
  </si>
  <si>
    <t>STNART04665</t>
  </si>
  <si>
    <t>Vyvazovací plastová lišta, délka 142 cm</t>
  </si>
  <si>
    <t>STNARTPVL01</t>
  </si>
  <si>
    <t>Ostatní příslušenství datového rozváděče - SADA pro kompletní montáž a sestavení</t>
  </si>
  <si>
    <t>ZN-Stavební rozpočet - ZN-Stavební rozpočet - ZN...</t>
  </si>
  <si>
    <t>0 - Všeobecné konstrukce a práce</t>
  </si>
  <si>
    <t>11 - Přípravné a přidružené práce</t>
  </si>
  <si>
    <t>12 - Odkopávky a prokopávky</t>
  </si>
  <si>
    <t>13 - Hloubené vykopávky</t>
  </si>
  <si>
    <t>16 - Přemístění výkopku</t>
  </si>
  <si>
    <t>17 - Konstrukce ze zemin</t>
  </si>
  <si>
    <t>18 - Povrchové úpravy terénu</t>
  </si>
  <si>
    <t>27 - Základy</t>
  </si>
  <si>
    <t>28 - Zpevňování hornin a konstrukcí</t>
  </si>
  <si>
    <t>31 - Zdi podpěrné a volné</t>
  </si>
  <si>
    <t>34 - Stěny a příčky</t>
  </si>
  <si>
    <t>41 - Stropy a stropní konstrukce (pro pozemní stavby)</t>
  </si>
  <si>
    <t>43 - Schodiště</t>
  </si>
  <si>
    <t>56 - Podkladní vrstvy komunikací a zpevněných ploch</t>
  </si>
  <si>
    <t>59 - Dlažby a předlažby pozemních komunikací a zpevněných ploch</t>
  </si>
  <si>
    <t>61 - Úprava povrchů vnitřní</t>
  </si>
  <si>
    <t>62 - Úprava povrchů vnější</t>
  </si>
  <si>
    <t>63 - Podlahy a podlahové konstrukce</t>
  </si>
  <si>
    <t>64 - Výplně otvorů</t>
  </si>
  <si>
    <t>711 - Izolace proti vodě a vlhkosti</t>
  </si>
  <si>
    <t>712 - Izolace střech</t>
  </si>
  <si>
    <t>713 - Izolace tepelné</t>
  </si>
  <si>
    <t>714 - Izolace akustické a protiotřesová opatření</t>
  </si>
  <si>
    <t>721.1 - Dešťová kanalizace</t>
  </si>
  <si>
    <t>763 - Dřevostavby</t>
  </si>
  <si>
    <t>764 - Konstrukce klempířské</t>
  </si>
  <si>
    <t>765 - Krytina tvrdá</t>
  </si>
  <si>
    <t>766 - Konstrukce truhlářské</t>
  </si>
  <si>
    <t>767 - Konstrukce doplňkové stavební (zámečnické)</t>
  </si>
  <si>
    <t>771 - Podlahy z dlaždic</t>
  </si>
  <si>
    <t>772 - Podlahy z přírodního a konglomerovaného kamene</t>
  </si>
  <si>
    <t>773 - Podlahy z litého teraca</t>
  </si>
  <si>
    <t>776 - Podlahy povlakové</t>
  </si>
  <si>
    <t>777 - Podlahy ze syntetických hmot</t>
  </si>
  <si>
    <t>781 - Obklady (keramické)</t>
  </si>
  <si>
    <t>782 - Obklady z přírodního a konglomerovaného kamene</t>
  </si>
  <si>
    <t>783 - Nátěry</t>
  </si>
  <si>
    <t>784 - Malby</t>
  </si>
  <si>
    <t>787 - Zasklívání</t>
  </si>
  <si>
    <t>89 - Ostatní konstrukce a práce na trubním vedení</t>
  </si>
  <si>
    <t>90 - Hodinové zúčtovací sazby (HZS)</t>
  </si>
  <si>
    <t>91 - Doplňující konstrukce a práce na pozemních komunikacích a zpevněných plochách</t>
  </si>
  <si>
    <t>94 - Lešení a stavební výtahy</t>
  </si>
  <si>
    <t>95 - Různé dokončovací konstrukce a práce na pozemních stavbách</t>
  </si>
  <si>
    <t>96 - Bourání konstrukcí</t>
  </si>
  <si>
    <t>97 - Prorážení otvorů a ostatní bourací práce</t>
  </si>
  <si>
    <t>H01 - Budovy občanské výstavby</t>
  </si>
  <si>
    <t>M - Zednické výpomoci</t>
  </si>
  <si>
    <t>M33 - Montáže dopravních zařízení a vah</t>
  </si>
  <si>
    <t>M43 - Montáže ocelových konstrukcí</t>
  </si>
  <si>
    <t>S - Přesuny sutí</t>
  </si>
  <si>
    <t>Všeobecné konstrukce a práce</t>
  </si>
  <si>
    <t>0738800.1</t>
  </si>
  <si>
    <t>Dod.+mont. nerezového pásku lemování kruh sloupů - nerezový plechtl.tl.2,0mm, v=80mm; horní a spodní lemování sloupů</t>
  </si>
  <si>
    <t>RTS I / 2018</t>
  </si>
  <si>
    <t>0738810.1</t>
  </si>
  <si>
    <t>Dod.+mont. nerezového profilu z ohýbaného nerezového plechu tl.1,5mm (lemování podest) -Z12; kartáčovaný povrch</t>
  </si>
  <si>
    <t>0738901</t>
  </si>
  <si>
    <t>Dod.+mont. ocel. výlezového žebříku - Z7; vč konečné povrchové úpravy</t>
  </si>
  <si>
    <t>kg</t>
  </si>
  <si>
    <t>R položka</t>
  </si>
  <si>
    <t>Přípravné a přidružené práce</t>
  </si>
  <si>
    <t>111201101R00</t>
  </si>
  <si>
    <t>Odstranění křovin i s kořeny na ploše do 1000 m2</t>
  </si>
  <si>
    <t>111251111.1</t>
  </si>
  <si>
    <t>Drcení ořezaných větví průměru do 10 cm; včetně rozptýlení štěpky na zatravněném pozemku</t>
  </si>
  <si>
    <t>113107515R00</t>
  </si>
  <si>
    <t>Odstranění podkladu pl. 50 m2,kam.drcené tl.15 cm; asfalt.komunikace (původní přístup do garáže)</t>
  </si>
  <si>
    <t>113108310R00</t>
  </si>
  <si>
    <t>Odstranění asfaltové vrstvy pl. do 50 m2, tl.10 cm; asfalt.komunikace (původní přístup do garáže)</t>
  </si>
  <si>
    <t>Odkopávky a prokopávky</t>
  </si>
  <si>
    <t>121101100R00</t>
  </si>
  <si>
    <t>Sejmutí ornice, pl. do 400 m2, přemístění do 50 m; vstupy- ornice tl.0,15m</t>
  </si>
  <si>
    <t>Hloubené vykopávky</t>
  </si>
  <si>
    <t>131201110R00</t>
  </si>
  <si>
    <t>Hloubení nezapaž. jam hor.3 do 50 m3, STROJNĚ; výkop pro vstupy na kótu -1,420</t>
  </si>
  <si>
    <t>132301110R00</t>
  </si>
  <si>
    <t>Hloubení rýh š.do 60 cm v hor.4 do 50 m3,STROJNĚ; základ.pasy vstupy</t>
  </si>
  <si>
    <t>139711101R00</t>
  </si>
  <si>
    <t>Vykopávka v uzavřených prostorách v hor.1-4; výtahová šachta, technolog.kanály, patka sloup, podlahy 1NP</t>
  </si>
  <si>
    <t>Přemístění výkopku</t>
  </si>
  <si>
    <t>162301101R00</t>
  </si>
  <si>
    <t>Vodorovné přemístění výkopku z hor.1-4 do 500 m; zásypy na západní straně</t>
  </si>
  <si>
    <t>162701105R00</t>
  </si>
  <si>
    <t>Vodorovné přemístění výkopku z hor.1-4 do 10000 m</t>
  </si>
  <si>
    <t>RTS II / 2016</t>
  </si>
  <si>
    <t>167101101R00</t>
  </si>
  <si>
    <t>Nakládání výkopku z hor.1-4 v množství do 100 m3</t>
  </si>
  <si>
    <t>167101103R00</t>
  </si>
  <si>
    <t>Přeložení nebo složení výkopku z hor.1-4; západní strana objektu</t>
  </si>
  <si>
    <t>Konstrukce ze zemin</t>
  </si>
  <si>
    <t>162702199.1</t>
  </si>
  <si>
    <t>Poplatek za skládku zeminy</t>
  </si>
  <si>
    <t>171201201.1</t>
  </si>
  <si>
    <t>Uložení sypaniny na skládku</t>
  </si>
  <si>
    <t>174100050RA0</t>
  </si>
  <si>
    <t>Zásyp jam,rýh a šachet štěrkopískem (alt.štěrkodrť 0-32mm); výtahová šachta, stávající technologický kanál</t>
  </si>
  <si>
    <t>174201101R00</t>
  </si>
  <si>
    <t>Zásyp jam, rýh, šachet bez zhutnění); zásyp po vybouraném chodníku a příjezdu na západní straně</t>
  </si>
  <si>
    <t>175101201R00</t>
  </si>
  <si>
    <t>Obsyp objektu bez prohození sypaniny se zhutněním; obsyp základů vstupy</t>
  </si>
  <si>
    <t>Povrchové úpravy terénu</t>
  </si>
  <si>
    <t>181006115R00</t>
  </si>
  <si>
    <t>Rozprostření zemin v rov./sklonu 1:5, tl. do 40 cm; západní strana objektu</t>
  </si>
  <si>
    <t>181101102R00</t>
  </si>
  <si>
    <t>Úprava pláně v zářezech v hor. 1-4, se zhutněním</t>
  </si>
  <si>
    <t>181201102R00</t>
  </si>
  <si>
    <t>Úprava pláně v násypech v hor. 1-4, se zhutněním; západní strana objektu</t>
  </si>
  <si>
    <t>181301102R00</t>
  </si>
  <si>
    <t>Rozprostření ornice, rovina, tl. 10-15 cm,do 500m2; západní strana objektu</t>
  </si>
  <si>
    <t>Základy</t>
  </si>
  <si>
    <t>273321311R00</t>
  </si>
  <si>
    <t>Železobeton základových desek C 16/20</t>
  </si>
  <si>
    <t>273354111R00</t>
  </si>
  <si>
    <t>Bednění základových desek zřízení; boční bednění desek -výtah.šachta, technolog.kanály</t>
  </si>
  <si>
    <t>273354211R00</t>
  </si>
  <si>
    <t>Bednění základových desek odstranění</t>
  </si>
  <si>
    <t>273361921RU2</t>
  </si>
  <si>
    <t>Výztuž základových desek ze svařovaných sítí; průměr drátu 10,0, oka 150/150 mm KZ70- 8,44kg/m2</t>
  </si>
  <si>
    <t>274272130RT3</t>
  </si>
  <si>
    <t>Zdivo základové z bednicích tvárnic, tl. 25 cm; výplň tvárnic betonem C 16/20</t>
  </si>
  <si>
    <t>274272140RT3</t>
  </si>
  <si>
    <t>Zdivo základové z bednicích tvárnic, tl. 30 cm; výplň tvárnic betonem C 16/20</t>
  </si>
  <si>
    <t>274272150RT3</t>
  </si>
  <si>
    <t>Zdivo základové z bednicích tvárnic, tl. 40 cm; výplň tvárnic betonem C 16/20</t>
  </si>
  <si>
    <t>274361214R00</t>
  </si>
  <si>
    <t>Výztuž základových pasů do 12 mm z oceli 10505 (R) -základové stěny výtahové šachty; váha 0,89 kg/m, celkem 265m</t>
  </si>
  <si>
    <t>275321311R00</t>
  </si>
  <si>
    <t>Železobeton základových patek C 16/20</t>
  </si>
  <si>
    <t>275351215R00</t>
  </si>
  <si>
    <t>Bednění stěn základových patek - zřízení</t>
  </si>
  <si>
    <t>275351216R00</t>
  </si>
  <si>
    <t>Bednění stěn základových patek - odstranění</t>
  </si>
  <si>
    <t>275361921RT4</t>
  </si>
  <si>
    <t>Výztuž základových patek ze svařovaných sítí; průměr drátu 6,0, oka 100/100 mm KH30 - 4,44kg/m2</t>
  </si>
  <si>
    <t>631312411R00</t>
  </si>
  <si>
    <t>Mazanina betonová tl. 5 - 8 cm C 8/10-vyrovnání podkladu pod základy</t>
  </si>
  <si>
    <t>Zpevňování hornin a konstrukcí</t>
  </si>
  <si>
    <t>281606214.1</t>
  </si>
  <si>
    <t>Tlaková chemická injektáž zdiva a ŽB sloupů akrylátovými gely horizontální, vrty průměru 12mm do 10cm;Vyvrtání otvorů, vyčištění vrtu od hrubých nečistot, osazení pakrů, tlaková aplikce injektážním zařízením.Množství injektážního prostředku dle předpisu</t>
  </si>
  <si>
    <t>281606214.2</t>
  </si>
  <si>
    <t>Tlaková chemická injektáž ŽB sloupů akrylátovými gely horizontální, vrty průměru 12mm do 10cm;Vyvrtání otvorů, vyčištění vrtu od hrubých nečistot, osazení pakrů, tlaková aplikce injektážním zařízením.Množství injektážního prostředku dle předpisu</t>
  </si>
  <si>
    <t>281606214.3</t>
  </si>
  <si>
    <t>Tlaková chemická injektáž zdiva akrylátovými gely plošná, rastr 15x15cm, hl.25cm; Vyvrtání otvorů, vyčištění vrtu od hrubých nečistot, osazení pakrů, tlaková aplikce injektážním zařízením.Množství injektážního prostředku dle předpisu</t>
  </si>
  <si>
    <t>Zdi podpěrné a volné</t>
  </si>
  <si>
    <t>310239211R00</t>
  </si>
  <si>
    <t>Zazdívka otvorů a dozdívky va stěnách cihlami plnými 290x140x65mm na MVC</t>
  </si>
  <si>
    <t>311112315RT2</t>
  </si>
  <si>
    <t>Stěna z tvárnic ztraceného bednění Best, tl. 15 cm</t>
  </si>
  <si>
    <t>311238138R00</t>
  </si>
  <si>
    <t>Zdivo z cihelných bloků 25 AKU Z P15 na MC 10, tl.250 mm</t>
  </si>
  <si>
    <t>311238144R00</t>
  </si>
  <si>
    <t>Zdivoz cihekných bloků 30 Profi P10, tl. 300 mm</t>
  </si>
  <si>
    <t>311238244R00</t>
  </si>
  <si>
    <t>Zdivo z cihelných bloků 44 Profi P10, tl. 440 mm</t>
  </si>
  <si>
    <t>311321824R00</t>
  </si>
  <si>
    <t>Železobeton nadzákladových zdí pohledový C 20/25</t>
  </si>
  <si>
    <t>311351111R00</t>
  </si>
  <si>
    <t>Bednění nadzákl. zdí oboustranné přesné - zřízení</t>
  </si>
  <si>
    <t>311351112R00</t>
  </si>
  <si>
    <t>Bednění nadzákl. zdí oboustranné přesné - odstr.</t>
  </si>
  <si>
    <t>311361821R00</t>
  </si>
  <si>
    <t>Výztuž nadzáklad. zdí z betonářské oceli 10505 (R)</t>
  </si>
  <si>
    <t>314264223R00</t>
  </si>
  <si>
    <t>Komín jednoprůduchový z cihelných tvarovek DN 16 cm, izolované nerezové vložky; vč dodávky materiálu-cihelná tvarovka, nerezová vložka tl.1,0mm DN160, tepelná izolace tl.25mm, vymezovací prvky</t>
  </si>
  <si>
    <t>314264411R00</t>
  </si>
  <si>
    <t>Komínový návlek z Al plechu s omít.strukturou,jednopr</t>
  </si>
  <si>
    <t>317120010RAA</t>
  </si>
  <si>
    <t>Osazení překladů prefa, otvor šířky do 105 cm; včetně dodávky RZP 119 x 14 x 14</t>
  </si>
  <si>
    <t>317120010RAC</t>
  </si>
  <si>
    <t>Osazení překladů prefa, otvor šířky do 105 cm; včetně dodávky RZP 119 x 14 x 21,5</t>
  </si>
  <si>
    <t>317120012RAA</t>
  </si>
  <si>
    <t>Osazení překladů prefa, otvor šířky do 180 cm; včetně dodávky RZP 149 x 14 x 14</t>
  </si>
  <si>
    <t>317120012RAE</t>
  </si>
  <si>
    <t>Osazení překladů prefa, otvor šířky do 180 cm; včetně dodávky RZP 149 x 14 x 21,5</t>
  </si>
  <si>
    <t>317121103.1</t>
  </si>
  <si>
    <t>Osazení překladu světlost otvoru do 375 cm; včetně dodávky RZP 254 x 14 x 21,5 cm</t>
  </si>
  <si>
    <t>317168112R00</t>
  </si>
  <si>
    <t>Překlad keramo-betonový plochý 115x71x1250 mm; včetně dodávky překladu</t>
  </si>
  <si>
    <t>317168113R00</t>
  </si>
  <si>
    <t>Překlad keramo-betonový plochý 115x71x1500 mm; včetně dodávky překladu</t>
  </si>
  <si>
    <t>317168122R00</t>
  </si>
  <si>
    <t>Překlad keramo-betonový plochý 145x71x1250 mm; včetně dodávky překladu</t>
  </si>
  <si>
    <t>317168123R00</t>
  </si>
  <si>
    <t>Překlad keramo-betonový plochý 145x71x1500 mm; včetně dodávky překladu</t>
  </si>
  <si>
    <t>317168132R00</t>
  </si>
  <si>
    <t>Překlad keramo-betonový 7 vysoký 70x238x1500 mm;včetně dodávky překladu</t>
  </si>
  <si>
    <t>317168139R00</t>
  </si>
  <si>
    <t>Překlad keramo-betonový 7 vysoký 70x238x3250 mm;včetně dodávky překladu</t>
  </si>
  <si>
    <t>317321117R00</t>
  </si>
  <si>
    <t>Římsy ze železového betonu C 25/30</t>
  </si>
  <si>
    <t>317321311R00</t>
  </si>
  <si>
    <t>Beton překladů železový C 16/20, výztuž R10505 2x prům. 6,0mm; příčky tl.do 100mm</t>
  </si>
  <si>
    <t>317351105R00</t>
  </si>
  <si>
    <t>Bednění říms - zřízení</t>
  </si>
  <si>
    <t>317351106R00</t>
  </si>
  <si>
    <t>Bednění říms - odstranění</t>
  </si>
  <si>
    <t>317351107R00</t>
  </si>
  <si>
    <t>Bednění překladů - zřízení</t>
  </si>
  <si>
    <t>317351108R00</t>
  </si>
  <si>
    <t>Bednění překladů - odstranění</t>
  </si>
  <si>
    <t>317361214R00</t>
  </si>
  <si>
    <t>Výztuž říms ze železobetonu z oceli 10 505 ®; 120kg výztuže na m3 betonu</t>
  </si>
  <si>
    <t>317941322RA0</t>
  </si>
  <si>
    <t>Překlad z nosníků I č. 160, dl.2,0 m, zdivo 450 mm; včetně dodávky válc.nosníků 3x Ič.16 dl.1,98m a vyzdívky mezi nosníkama</t>
  </si>
  <si>
    <t>317998111R00.1</t>
  </si>
  <si>
    <t>Izolace mezi překlady polystyren tl. 30 mm</t>
  </si>
  <si>
    <t>317998113R00</t>
  </si>
  <si>
    <t>Izolace mezi překlady polystyren tl. 80 mm</t>
  </si>
  <si>
    <t>319201311R00</t>
  </si>
  <si>
    <t>Vyrovnání povrchu zdiva maltou tl.do 3 cm; vyrovnání stáv zdiva pod rubovou izolaci a hydroizol stěrku pro navázání izlolace zdiva mechanickým podřezáním a injektáží</t>
  </si>
  <si>
    <t>319300010R00</t>
  </si>
  <si>
    <t>Dodatečné vložení izolace podřezáním strojem,fólie (vnitřní dělící příčky); zdivo cihelné , pila řetězová, izolace PeHD (alt.sklolaminát)</t>
  </si>
  <si>
    <t>953802325.1</t>
  </si>
  <si>
    <t>Dod.+montáž komínové vložky nerez DN 160 mm, tl.1,0mm (plyn); vč.tvarovek revizní Tkus s kontrolním víčkem, napojení plynových kotlů, kondenzační jímka s odvodem kondenzátu,</t>
  </si>
  <si>
    <t>Stěny a příčky</t>
  </si>
  <si>
    <t>63150943</t>
  </si>
  <si>
    <t>Deska izolační z minerální vlny tl. 100 mm</t>
  </si>
  <si>
    <t>342248109R00</t>
  </si>
  <si>
    <t>Příčky z cihelných bloků P+D na MVC 5 tl. 8 cm</t>
  </si>
  <si>
    <t>342248114R00</t>
  </si>
  <si>
    <t>Příčky z cihelných bloků 14 P+D na MVC 5, tl. 140 mm</t>
  </si>
  <si>
    <t>342248120R00</t>
  </si>
  <si>
    <t>Příčky z cihelných bloků 11,5 AKU na MVC 5, tl. 115 mm</t>
  </si>
  <si>
    <t>342941112R00</t>
  </si>
  <si>
    <t>Připojení příček ke stáv.konst.nastřelenou kotvou</t>
  </si>
  <si>
    <t>346230012.1</t>
  </si>
  <si>
    <t>Cihelná přizdívka instalačních předstěn zavěšených WC, tl 15 cm</t>
  </si>
  <si>
    <t>713131130R00</t>
  </si>
  <si>
    <t>Izolace tepelná stěn vložením do konstrukce</t>
  </si>
  <si>
    <t>766-050</t>
  </si>
  <si>
    <t>Dod.+mont lehké sanitární příčky, výška 2,05m (0,15+1,90m) , nerez rám a kování výplň laminovaná dřevotříska tl.25mm; T7, T8, T11, T12, T13, T14, podrobná specifikace viz výkresová část</t>
  </si>
  <si>
    <t>soub.</t>
  </si>
  <si>
    <t>766-053</t>
  </si>
  <si>
    <t>Dod.+mont lehké sanitární příčky, výška 2,05m (0,15+1,90m), nerez rám a kování výplň laminovaná dřevotříska tl.25mm; T8, T9, T10 podrobná specifikace viz výkresová část</t>
  </si>
  <si>
    <t>Stropy a stropní konstrukce (pro pozemní stavby)</t>
  </si>
  <si>
    <t>389381001RT2</t>
  </si>
  <si>
    <t>Dobetonování otvorů ve stropních konstrukcí po bourání; vč bednění a výztuže betonem třídy C 16/20</t>
  </si>
  <si>
    <t>411321414R00</t>
  </si>
  <si>
    <t>Stropy deskové ze železobetonu C 25/30</t>
  </si>
  <si>
    <t>411351101RT1</t>
  </si>
  <si>
    <t>Bednění stropů deskovýchí -zřízení</t>
  </si>
  <si>
    <t>411351102R00</t>
  </si>
  <si>
    <t>Bednění stropů deskových - odstranění</t>
  </si>
  <si>
    <t>411351201R00</t>
  </si>
  <si>
    <t>Bednění stropů deskových, podepření, do 3,5m, 5kPa</t>
  </si>
  <si>
    <t>411351202R00</t>
  </si>
  <si>
    <t>Odstranění bednění stropů deskových do 3,5m, 5kPa</t>
  </si>
  <si>
    <t>411361821R00</t>
  </si>
  <si>
    <t>Výztuž stropů z betonářské oceli 10505(R)</t>
  </si>
  <si>
    <t>416021121R00</t>
  </si>
  <si>
    <t>Podhledy SDK, kovová.kce CD. 1x deska standardní 12,5 mm</t>
  </si>
  <si>
    <t>417321315R00</t>
  </si>
  <si>
    <t>Ztužující pásy a věnce z betonu železového C 20/25</t>
  </si>
  <si>
    <t>417351115R00</t>
  </si>
  <si>
    <t>Bednění ztužujících pásů a věnců - zřízení</t>
  </si>
  <si>
    <t>417351116R00</t>
  </si>
  <si>
    <t>Bednění ztužujících pásů a věnců - odstranění</t>
  </si>
  <si>
    <t>417361821R00</t>
  </si>
  <si>
    <t>Výztuž ztužujících pásů a věnců z oceli 10505®; 90kg/m3 betonu</t>
  </si>
  <si>
    <t>989100</t>
  </si>
  <si>
    <t>Zřízení podpěrné konstr. -zajištění při provádění bouracích prací; předpoklad</t>
  </si>
  <si>
    <t>989101</t>
  </si>
  <si>
    <t>Odstraněníí podpěrné konstr. -zajištění při provádění bouracích prací; předpoklad</t>
  </si>
  <si>
    <t>Schodiště</t>
  </si>
  <si>
    <t>58345110.1</t>
  </si>
  <si>
    <t>Žel bet schodišť.stupeň plný - průřez 320/165, tryskaný povrch (délky jednotlivých stupňů viz výkresová část)-zakázková výroba</t>
  </si>
  <si>
    <t>430321414R00</t>
  </si>
  <si>
    <t>Schodišťové konstrukce, železobeton C 25/30; schodišťové desky a mezipodesty</t>
  </si>
  <si>
    <t>430361821R00</t>
  </si>
  <si>
    <t>Výztuž schodišťových konstrukcí z ocelí 10505(R)</t>
  </si>
  <si>
    <t>431351121R00</t>
  </si>
  <si>
    <t>Bednění schodišť desek a podest přímočarých - zřízení</t>
  </si>
  <si>
    <t>431351122R00</t>
  </si>
  <si>
    <t>Bedněníschodišť desek a podest přímočarých - odstranění</t>
  </si>
  <si>
    <t>431351128R00</t>
  </si>
  <si>
    <t>Příplatek za podpěrnou konstrukci schodišť desek a podest - zřízení</t>
  </si>
  <si>
    <t>431351129R00</t>
  </si>
  <si>
    <t>Příplatek za podpěrnou konstrukci schodišť desek a podest - odstran</t>
  </si>
  <si>
    <t>434121426R00</t>
  </si>
  <si>
    <t>Osazení želbet. stupňů na základové pasy a štěrkodrť do betonového lože tl.100mm; včetně dodávky betonu a provizorní zakrytí stupňů prkny</t>
  </si>
  <si>
    <t>434311114R00</t>
  </si>
  <si>
    <t>Stupně dusané na terén, na desku, z betonu C 16/20; vstupní schodiště</t>
  </si>
  <si>
    <t>434311115R00</t>
  </si>
  <si>
    <t>Stupně dusané na desku, z betonu C 20/25</t>
  </si>
  <si>
    <t>434351141R00</t>
  </si>
  <si>
    <t>Bednění stupňů přímočarých - zřízení; vstupní schodiště</t>
  </si>
  <si>
    <t>434351141R00.1</t>
  </si>
  <si>
    <t>Bednění stupňů přímočarých - zřízení</t>
  </si>
  <si>
    <t>434351142R00</t>
  </si>
  <si>
    <t>Bednění stupňů přímočarých - odstranění; vstupní schodiště</t>
  </si>
  <si>
    <t>434351142R00.1</t>
  </si>
  <si>
    <t>Bednění stupňů přímočarých - odstranění</t>
  </si>
  <si>
    <t>631313611R00</t>
  </si>
  <si>
    <t>Mazanina betonová tl. 8 - 12 cm C 16/20; vstupní schodiště</t>
  </si>
  <si>
    <t>631319183R00</t>
  </si>
  <si>
    <t>Příplatek za sklon mazaniny 15°-35° tl. 8 - 12 cm; vstupní schodiště; vstupní schodiště</t>
  </si>
  <si>
    <t>631361921RT8</t>
  </si>
  <si>
    <t>Výztuž mazanin svařovanou sítí -průměr drátu 8,0, oka 100/100 mm (7,6kg/m2); vstupní schodiště</t>
  </si>
  <si>
    <t>Podkladní vrstvy komunikací a zpevněných ploch</t>
  </si>
  <si>
    <t>564851112RT4</t>
  </si>
  <si>
    <t>Podklad ze štěrkodrti po zhutnění tloušťky 16 cm; štěrkodrť frakce 0-63 mm</t>
  </si>
  <si>
    <t>Dlažby a předlažby pozemních komunikací a zpevněných ploch</t>
  </si>
  <si>
    <t>59245110</t>
  </si>
  <si>
    <t xml:space="preserve">Dlažba zámková betonová  20x10x6 cm přírodní</t>
  </si>
  <si>
    <t>596215021R00</t>
  </si>
  <si>
    <t>Kladení zámkové dlažby tl. 6 cm do drtě tl. 4 cm; vč. vyplnění spar pískem a dodávky drtě</t>
  </si>
  <si>
    <t>Úprava povrchů vnitřní</t>
  </si>
  <si>
    <t>58581010</t>
  </si>
  <si>
    <t>Dekorativní stěrka-imitace betonu -dvouvrstvá, teoretická spotřeba 2,5kg/m2</t>
  </si>
  <si>
    <t>610411129R00</t>
  </si>
  <si>
    <t>Nástřik odsolovacím roztokem; protisolná úprava stěn</t>
  </si>
  <si>
    <t>611421133R00</t>
  </si>
  <si>
    <t>Omítka vnitřní stropů rovných, MVC, štuková</t>
  </si>
  <si>
    <t>611425133R00</t>
  </si>
  <si>
    <t>Omítka vnitřní schodišťových konstr., MVC, štuková; schodišť desky, čela stupňů a mezipodest a podest, stropy mezipodest</t>
  </si>
  <si>
    <t>611471411R00</t>
  </si>
  <si>
    <t>Úprava stropů aktivovaným štukem tl. 2 - 3 mm</t>
  </si>
  <si>
    <t>611481112R00</t>
  </si>
  <si>
    <t>Potažení stropů keramickým pletivem s vypnutím; vyrovnání stropu m.č.102</t>
  </si>
  <si>
    <t>612421626R00</t>
  </si>
  <si>
    <t>Omítka vnitřní zdiva, MVC, hladká; obklady stávající a nové zdivo</t>
  </si>
  <si>
    <t>612421637R00</t>
  </si>
  <si>
    <t>Omítka vnitřní zdiva, MVC, štuková</t>
  </si>
  <si>
    <t>612422492</t>
  </si>
  <si>
    <t>Příplatek za další 1cm tl.vápenocement.omítky stěn; stávající zdivo-průměrná tl omítky 3 cm</t>
  </si>
  <si>
    <t>612473186R00</t>
  </si>
  <si>
    <t>Příplatek za zabudované rohovníky, stěny; chodby, taneční sál (210), zasedací místnost (325), výtahové dveře</t>
  </si>
  <si>
    <t>613471437.1</t>
  </si>
  <si>
    <t>Úprava pilířů -2.vrstvá dekorativní stěrka-imitace pohledového betonu</t>
  </si>
  <si>
    <t>613471453.1</t>
  </si>
  <si>
    <t>Úprava pilířů betonových stěrkováním s vyhlazením a přebroušením -reprofilační mattou; příprava podkladu před nanášením dekorativní stěrky</t>
  </si>
  <si>
    <t>613901112R00</t>
  </si>
  <si>
    <t>Ubroušení výstupků betonu po osekání mozaiky</t>
  </si>
  <si>
    <t>617421232R00</t>
  </si>
  <si>
    <t>Omítka vnitřní výtahové šachty, MVC, štuková</t>
  </si>
  <si>
    <t>618451121.1</t>
  </si>
  <si>
    <t>Reprofilace a oprava stěn stávajících technických kanálů reprofilační maltou; tl.vrstvy 10-30mm (prům tl.20mm) D+M</t>
  </si>
  <si>
    <t>618451121R00</t>
  </si>
  <si>
    <t>Omítka technických kanálů MC, hladká; nové technické kanály</t>
  </si>
  <si>
    <t>619442431R00</t>
  </si>
  <si>
    <t>Vytažení fabionů,hran a koutů jakékoliv délky</t>
  </si>
  <si>
    <t>619481111R00</t>
  </si>
  <si>
    <t>Potažení vnitř.ploch rabicovým pletivem s vypnutím; svislé potrubí UT v ostěních</t>
  </si>
  <si>
    <t>622903111.1</t>
  </si>
  <si>
    <t>Mechanické očištění stěn a podlahy technických kanálů před opravou, ručně; včetně odsekání výstupků</t>
  </si>
  <si>
    <t>622903111R00</t>
  </si>
  <si>
    <t>Očištění zdí rýžovým kartáčem po aplikaci odsolení</t>
  </si>
  <si>
    <t>622904112.1</t>
  </si>
  <si>
    <t>Očištění stěn a podlahy technických kanálů tlakovou vodou</t>
  </si>
  <si>
    <t>Úprava povrchů vnější</t>
  </si>
  <si>
    <t>622312121RV1</t>
  </si>
  <si>
    <t>Dod.+mont.zatepl.syst.ETICS, sokl, vč.kovových profilů výztužné tkaniny zakončený stěrkou s výztužnou tkaninou EPS P tl. 80 mm; EPS PERIMETR tl. 80 mm -příprava pro keramický obklad</t>
  </si>
  <si>
    <t>622312330RV1</t>
  </si>
  <si>
    <t>Dod.+mont. zetepl.syst.ETICS komplet vč.kovových profilů výztužné tkaniny zakončeno stěrkou se síťkou tl. TI 60 mm; tepel. izol.- šedý EPS polystyren s grafitem tl.60 mm; zateplení atik</t>
  </si>
  <si>
    <t>622312334RT1</t>
  </si>
  <si>
    <t>Dod.+mont. zatepl.syst.ETICS, komplet vč.kovových profilů výztužné tkaniny a povrchové úpravy omítkou silikonovou; tepel. izol.- šedý EPS polystyren s grafitem tl.140 mm; povrchová úprava-probarvená pastovitá silikonová omítka (velikost zrna 1,5mm)</t>
  </si>
  <si>
    <t>622312353RT1</t>
  </si>
  <si>
    <t>Dod.+mont. zatepl.syst.ETICS, komplet vč.kovových profilů výztužné tkaniny a povrchové úpravy omítkou silikonovou - ostění; tepel. izol.- šedý EPS polystyren s grafitem tl.30 mm; povrchová úprava-probarvená pastovitá silikonová omítka (velikost zrna 1,5mm)</t>
  </si>
  <si>
    <t>622319331RT3</t>
  </si>
  <si>
    <t>Dod.+mont. zatepl.syst.ETICS, komplet vč.kovových profilů výztužné tkaniny a povrchové úpravy omítkou silikonovou; tepel. izol.- šedý EPS polystyren s grafitem tl.80 mm; povrchová úprava-probarvená pastovitá silikonová omítka (velikost zrna 1,5mm)-přesahy okapů</t>
  </si>
  <si>
    <t>622323014R00</t>
  </si>
  <si>
    <t>D+M Zakládací lišta hliník, tepelný izolant tl.140 mm</t>
  </si>
  <si>
    <t>622323041R00</t>
  </si>
  <si>
    <t>Penetrace podkladu - nezateplené omítky před úpravou povrchu; komíny nad střechou, nezateplené stěny nad střechou</t>
  </si>
  <si>
    <t>622323041R00.1</t>
  </si>
  <si>
    <t>Penetrace podkladu před montáží zatepl.syst.ETICS</t>
  </si>
  <si>
    <t>6224211190.1</t>
  </si>
  <si>
    <t>Oprava a doplnění stávajících vnějších omítek stěn do 30% - MVC, hrubá zatřená; vč otlučení stávajících</t>
  </si>
  <si>
    <t>622421121R00</t>
  </si>
  <si>
    <t>Omítka vnější stěn, MVC, hrubá zatřená; omítnutí nově vyzděných stěna zazdívek před zateplením;</t>
  </si>
  <si>
    <t>622461311R00</t>
  </si>
  <si>
    <t>Oprava vnějších omítek umělých škrábaných do 30 %; stávající omítky komínů a stěn nad střechou</t>
  </si>
  <si>
    <t>622473187RT2</t>
  </si>
  <si>
    <t>Příplatek za okenní lištu (APU) - montáž; včetně dodávky lišty</t>
  </si>
  <si>
    <t>622478213.1</t>
  </si>
  <si>
    <t>Omítka stěn vnější silikonová -probarvená pastovitá omítka (velikost zrna 1,5mm); stávající nezateplené omítky nad střechou, vč dodávky omítkové směsi</t>
  </si>
  <si>
    <t>622481211RU1</t>
  </si>
  <si>
    <t>Montáž výztužné sítě(perlinky)do stěrky-vněj.stěny;včetně dodávky výztužné sítě a stěrkového tmelu</t>
  </si>
  <si>
    <t>622904112R00</t>
  </si>
  <si>
    <t>Očištění stávajících omítek stěn a komínů nad střechou tlakovou vodou</t>
  </si>
  <si>
    <t>308</t>
  </si>
  <si>
    <t>155</t>
  </si>
  <si>
    <t>622904112R00.1</t>
  </si>
  <si>
    <t>Očištění fasád tlakovou vodou složitost 1 - 2; stávající omítky</t>
  </si>
  <si>
    <t>310</t>
  </si>
  <si>
    <t>Podlahy a podlahové konstrukce</t>
  </si>
  <si>
    <t>59760177.A</t>
  </si>
  <si>
    <t>Profil pro zakrytí dilatačních spár podlah, kartáčovaná nerez, max š=30mm</t>
  </si>
  <si>
    <t>312</t>
  </si>
  <si>
    <t>157</t>
  </si>
  <si>
    <t>631312411R00.1</t>
  </si>
  <si>
    <t>Mazanina betonová tl. 5 - 8 cm C 8/10; jalový beton pod základy a podkladní betonovou mazaninu - tl.45mm</t>
  </si>
  <si>
    <t>314</t>
  </si>
  <si>
    <t>631312611R00</t>
  </si>
  <si>
    <t>Mazanina betonová tl. 5 - 8 cm C 16/20; zastřeěení vstupů</t>
  </si>
  <si>
    <t>316</t>
  </si>
  <si>
    <t>159</t>
  </si>
  <si>
    <t>631313611R00.1</t>
  </si>
  <si>
    <t>Mazanina betonová tl. 8 - 12 cm C 16/20; základ nových technických kanáků</t>
  </si>
  <si>
    <t>318</t>
  </si>
  <si>
    <t>631313611R00.2</t>
  </si>
  <si>
    <t>Mazanina betonová tl. 8 - 12 cm C 16/20; podkladní betonová mazanina tl.100mm, kari síť 6,0mm, 150/150mm ve specifikaci</t>
  </si>
  <si>
    <t>320</t>
  </si>
  <si>
    <t>161</t>
  </si>
  <si>
    <t>631313621R00</t>
  </si>
  <si>
    <t>Mazanina betonová tl. 8 - 12 cm C 20/25-podlaha výtahové šachty</t>
  </si>
  <si>
    <t>322</t>
  </si>
  <si>
    <t>631319163R00</t>
  </si>
  <si>
    <t>Příplatek za konečnou úpravu mazanin tl. 8-12 cm-podlaha výtahové šachty</t>
  </si>
  <si>
    <t>324</t>
  </si>
  <si>
    <t>163</t>
  </si>
  <si>
    <t>631361921RT4</t>
  </si>
  <si>
    <t>Výztuž mazanin svařovanou sítí -zastropení nových technolog.kanálů; průměr drátu 6,0, oka 100/100 mm</t>
  </si>
  <si>
    <t>326</t>
  </si>
  <si>
    <t>631361921RT4.1</t>
  </si>
  <si>
    <t>Výztuž mazanin svařovanou sítí-podklad nových technických kanálů; průměr drátu 6,0, oka 100/100 mm -4,4kg/m2 sítě</t>
  </si>
  <si>
    <t>328</t>
  </si>
  <si>
    <t>165</t>
  </si>
  <si>
    <t>631361921RT5</t>
  </si>
  <si>
    <t>Výztuž mazanin svařovanou sítí - průměr drátu 6,0, oka 150/150 mm; zastřešení vstupů</t>
  </si>
  <si>
    <t>330</t>
  </si>
  <si>
    <t>631361921RT5.1</t>
  </si>
  <si>
    <t>Výztuž mazanin svařovanou sítí - podlaha výtahové šachty; průměr drátu 6,0, oka 150/150 mm</t>
  </si>
  <si>
    <t>332</t>
  </si>
  <si>
    <t>167</t>
  </si>
  <si>
    <t>631361921RT5.2</t>
  </si>
  <si>
    <t>Výztuž mazanin svařovanou sítí - podkl.beton mazanina; průměr drátu 6,0, oka 150/150 mm</t>
  </si>
  <si>
    <t>334</t>
  </si>
  <si>
    <t>631571001R00</t>
  </si>
  <si>
    <t>Násyp z kameniva těženého 0 - 63mm, hutnění povrstvách max 300mm, včetně dodávka štěrkodrti; zásyp mezi zákl.vstupů -od-1,420 do výšky 260mm pod úroveň dlažby</t>
  </si>
  <si>
    <t>336</t>
  </si>
  <si>
    <t>169</t>
  </si>
  <si>
    <t>631591115R00</t>
  </si>
  <si>
    <t>Násyp pod podlahy z liaporu 1-4mm; obsyp vodovodního potrubí v "průlehu"</t>
  </si>
  <si>
    <t>338</t>
  </si>
  <si>
    <t>632419104.1</t>
  </si>
  <si>
    <t>Dod.+mont. samonivelač. stěrka tl.4 mm; včetně přebroušení</t>
  </si>
  <si>
    <t>340</t>
  </si>
  <si>
    <t>171</t>
  </si>
  <si>
    <t>632441045RT3</t>
  </si>
  <si>
    <t>Potěr anhydritový, plocha do 500 m2, tl.50 mm; samonivelační potěr-min.pevnost v tlaku 30 MPa</t>
  </si>
  <si>
    <t>342</t>
  </si>
  <si>
    <t>632441046RT3</t>
  </si>
  <si>
    <t>Potěr anhydritový, plocha do 500 m2, tl.56 mm; samonivelační potěr-min.pevnost v tlaku 30 Mpa</t>
  </si>
  <si>
    <t>344</t>
  </si>
  <si>
    <t>173</t>
  </si>
  <si>
    <t>632441047RT3</t>
  </si>
  <si>
    <t>Potěr anhydritový, plocha do 500 m2, tl.63 mm; samonivelační potěr-min.pevnost v tlaku 30 Mpa</t>
  </si>
  <si>
    <t>346</t>
  </si>
  <si>
    <t>632441491R00</t>
  </si>
  <si>
    <t>Broušení anhydritových a cementových potěrů - odstranění šlemu</t>
  </si>
  <si>
    <t>348</t>
  </si>
  <si>
    <t>175</t>
  </si>
  <si>
    <t>632442121R00</t>
  </si>
  <si>
    <t>Dod.+mont litá cementové pěny (min.pevnost v tlaku 0,5Mpa), tl. 40 mm; podklad pro kročejovou izoůaci</t>
  </si>
  <si>
    <t>350</t>
  </si>
  <si>
    <t>632442821.1</t>
  </si>
  <si>
    <t>Spádová vrstva ploché střechy-litá cementová pěna, plocha do 500 m2, tl. 60 mm (spád 2%); vhodný typ pro kotvení krytiny kotvami</t>
  </si>
  <si>
    <t>352</t>
  </si>
  <si>
    <t>177</t>
  </si>
  <si>
    <t>632442822R00</t>
  </si>
  <si>
    <t>Spádová vrstva ploché střechy-litá cementová pěna, plocha do 500 m2, (spád 2%), přípl. zkd 5 mm; vhodný typ pro kotvení krytiny kotvami, průměrná tl.180mm-celkem 24x (hlavní střecha), průměrná tl.120mm-celkem 12x (terasa)</t>
  </si>
  <si>
    <t>354</t>
  </si>
  <si>
    <t>632443311R00</t>
  </si>
  <si>
    <t>Potěrcementový litý do vlhkých prostor, plocha do 100 m2, tl. 50 mm</t>
  </si>
  <si>
    <t>356</t>
  </si>
  <si>
    <t>179</t>
  </si>
  <si>
    <t>632443312R00</t>
  </si>
  <si>
    <t>Potěr litý cementový do vlhkých prostor, do 100 m2, přípl. zkd 5 mm</t>
  </si>
  <si>
    <t>358</t>
  </si>
  <si>
    <t>632451231R00</t>
  </si>
  <si>
    <t>Potěr pískocementový hlazený ocel. hlad. tl. 30 mm; podlaha nových technolog.kanálů</t>
  </si>
  <si>
    <t>360</t>
  </si>
  <si>
    <t>181</t>
  </si>
  <si>
    <t>632479124.1</t>
  </si>
  <si>
    <t>Reprofilační.potěr pro tl.vrstvy 10-30mm (prům tl.20mm) D+M; včetně přechodového můstku-stávající technolog kanály</t>
  </si>
  <si>
    <t>362</t>
  </si>
  <si>
    <t>632922952.1</t>
  </si>
  <si>
    <t>Dod.+mont dlaždic na stavitel. plast. terče (minimální rozměr dlažby 40x40 cm); výškově stavitelné terče 35-55 mm vč.dodávky terčů a dlažby</t>
  </si>
  <si>
    <t>364</t>
  </si>
  <si>
    <t>183</t>
  </si>
  <si>
    <t>771111131.1</t>
  </si>
  <si>
    <t>Vyplnění dilatačních spár podlah tmelem</t>
  </si>
  <si>
    <t>366</t>
  </si>
  <si>
    <t>919722111R00</t>
  </si>
  <si>
    <t>Dilatační spáry - řezání, spáry příčné š. 2 - 5 mm</t>
  </si>
  <si>
    <t>368</t>
  </si>
  <si>
    <t>Výplně otvorů</t>
  </si>
  <si>
    <t>185</t>
  </si>
  <si>
    <t>5533300110</t>
  </si>
  <si>
    <t>Zárubeň ocelová hranatá ZH 110/1970/700 L, P</t>
  </si>
  <si>
    <t>370</t>
  </si>
  <si>
    <t>5533300130</t>
  </si>
  <si>
    <t>Zárubeň ocelová hranatá ZH 110/1970/900 L, P</t>
  </si>
  <si>
    <t>372</t>
  </si>
  <si>
    <t>187</t>
  </si>
  <si>
    <t>5533300410</t>
  </si>
  <si>
    <t>Zárubeň ocelová hranatá ZH 145/1970/700 L, P</t>
  </si>
  <si>
    <t>374</t>
  </si>
  <si>
    <t>5533300411</t>
  </si>
  <si>
    <t>Zárubeň ocelová hranatá ZH 190/1970/700 L, P</t>
  </si>
  <si>
    <t>376</t>
  </si>
  <si>
    <t>189</t>
  </si>
  <si>
    <t>5533300421</t>
  </si>
  <si>
    <t>Zárubeň ocelová hranatá ZH 190/1970/800 L, P</t>
  </si>
  <si>
    <t>378</t>
  </si>
  <si>
    <t>5533300430</t>
  </si>
  <si>
    <t>Zárubeň ocelová hranatá ZH 145/1970/900 L, P</t>
  </si>
  <si>
    <t>380</t>
  </si>
  <si>
    <t>191</t>
  </si>
  <si>
    <t>5533300430.1</t>
  </si>
  <si>
    <t>Zárubeň ocelová hranatá ZH 125/1970/900 L, P</t>
  </si>
  <si>
    <t>382</t>
  </si>
  <si>
    <t>5533300431.1</t>
  </si>
  <si>
    <t>Zárubeň ocelová hranatá ZH 145/1970/900 L, P, EI, EW 15</t>
  </si>
  <si>
    <t>384</t>
  </si>
  <si>
    <t>193</t>
  </si>
  <si>
    <t>5533300440</t>
  </si>
  <si>
    <t>Zárubeň ocelová hranatá ZH 145/1970/1100 L, P</t>
  </si>
  <si>
    <t>386</t>
  </si>
  <si>
    <t>5533300441.1</t>
  </si>
  <si>
    <t>Zárubeň ocelová hranatá ZH 145/1970/1100 L, P, EI, EW 15</t>
  </si>
  <si>
    <t>388</t>
  </si>
  <si>
    <t>195</t>
  </si>
  <si>
    <t>5533300441.2</t>
  </si>
  <si>
    <t>Zárubeň ocelová hranatá ZH 190/1970/1100 L, P, EI, EW 15</t>
  </si>
  <si>
    <t>390</t>
  </si>
  <si>
    <t>5533300540</t>
  </si>
  <si>
    <t>Zárubeň ocelová hranatá ZH 190/1970/900 L, P</t>
  </si>
  <si>
    <t>392</t>
  </si>
  <si>
    <t>197</t>
  </si>
  <si>
    <t>5533300600</t>
  </si>
  <si>
    <t>Zárubeň ocelová hranatá ZH 145/1970/1800 D</t>
  </si>
  <si>
    <t>r POLOŽKA</t>
  </si>
  <si>
    <t>394</t>
  </si>
  <si>
    <t>642942111R00</t>
  </si>
  <si>
    <t>Osazení zárubní dveřních ocelových, pl. do 2,5 m2</t>
  </si>
  <si>
    <t>396</t>
  </si>
  <si>
    <t>199</t>
  </si>
  <si>
    <t>642942221R00</t>
  </si>
  <si>
    <t>Osazení zárubní dveřních ocelových, pl. do 4,5 m2</t>
  </si>
  <si>
    <t>398</t>
  </si>
  <si>
    <t>711</t>
  </si>
  <si>
    <t>Izolace proti vodě a vlhkosti</t>
  </si>
  <si>
    <t>11163160</t>
  </si>
  <si>
    <t>Lak asfaltový izolační ALP-M/S sud nevratný</t>
  </si>
  <si>
    <t>T</t>
  </si>
  <si>
    <t>400</t>
  </si>
  <si>
    <t>201</t>
  </si>
  <si>
    <t>28323138</t>
  </si>
  <si>
    <t>Fólie nopová s perforací na horním povrchu-výška nopu 20 mm (drenážní a hydroakumulační vrstva)</t>
  </si>
  <si>
    <t>402</t>
  </si>
  <si>
    <t>62852264</t>
  </si>
  <si>
    <t>Těžký hydroizolační asfalt pás z modifikovaného asfaltu SBS s vložkou ze skelné tkaniny- min.tl. pásu 4,mm (ztratné 15%)</t>
  </si>
  <si>
    <t>404</t>
  </si>
  <si>
    <t>203</t>
  </si>
  <si>
    <t>711111001RT1</t>
  </si>
  <si>
    <t>Izolace proti vlhkosti vodor. nátěr ALP za studena; 1x nátěr - asfaltový lak ve specifikaci</t>
  </si>
  <si>
    <t>406</t>
  </si>
  <si>
    <t>711141559RT1</t>
  </si>
  <si>
    <t>Izolace proti vlhk. vodorovná pásy přitavením; 1 vrstva - materiál ve specifikaci</t>
  </si>
  <si>
    <t>408</t>
  </si>
  <si>
    <t>205</t>
  </si>
  <si>
    <t>711142559RT1</t>
  </si>
  <si>
    <t>Izolace proti vlhkosti svislá pásy přitavením; 1 vrstva - materiál ve specifikaci</t>
  </si>
  <si>
    <t>410</t>
  </si>
  <si>
    <t>711212001RT2</t>
  </si>
  <si>
    <t>Dod.+mont.stěrkové hydroizolační těsnící hmoty proti vlhkosti -vodorovná; min.tl.izolace 2mm; podlaha sprchy</t>
  </si>
  <si>
    <t>412</t>
  </si>
  <si>
    <t>207</t>
  </si>
  <si>
    <t>711212001RT2.1</t>
  </si>
  <si>
    <t>Dod.+mont.stěrkové hydroizolační těsnící hmoty proti vlhkosti -svislá; min.tl.izolace 2mm; zhotovení hydroizolační vrstvy na stěně sprch. koutů , aplikace pomocí válečku nebo hladké stěrky</t>
  </si>
  <si>
    <t>414</t>
  </si>
  <si>
    <t>711212002.1</t>
  </si>
  <si>
    <t>Dod.+mont.hydroizolační povlak - silikátová hydroizolační stěrka, min.tl.2,5mm; přechodová úprava pro návaznost dodatečných asfalt.svislých a vodorovných izolací na dodatečné izolace mechanickým podřezáním, v pásu výšky 35cm.</t>
  </si>
  <si>
    <t>416</t>
  </si>
  <si>
    <t>209</t>
  </si>
  <si>
    <t>711212129.1</t>
  </si>
  <si>
    <t>Stěrka hydroizol.flexibilní, 2složk.-min tl.sěrky 2,0mm, přechod podlaha stěna navíc vyztužen armovací tkaninou; nutno použít stěrku nevyžadující další povrchovou úpravu</t>
  </si>
  <si>
    <t>418</t>
  </si>
  <si>
    <t>711212601RT2</t>
  </si>
  <si>
    <t>Těsnící pás do spoje podlaha - stěna, stěna-stěna;hydroizolace hygien.zařízení vč.vnitřních a vnějších rohů</t>
  </si>
  <si>
    <t>420</t>
  </si>
  <si>
    <t>211</t>
  </si>
  <si>
    <t>711404101.1</t>
  </si>
  <si>
    <t>Dod.+mont. armovací tkaniny (přechod podlaha stěna kanálu); šířka pásu 20cm</t>
  </si>
  <si>
    <t>422</t>
  </si>
  <si>
    <t>711502020R00</t>
  </si>
  <si>
    <t>Dod.+mont nopové fólie svislá-ochrana rubové izolace-ochrana svislé izolace prohlubně výtah.šachty; vč dodávky nopové fólie s geotextílií a kluznou vrstvou</t>
  </si>
  <si>
    <t>424</t>
  </si>
  <si>
    <t>213</t>
  </si>
  <si>
    <t>711823111R00</t>
  </si>
  <si>
    <t>Položení nopové fólie vodorovně</t>
  </si>
  <si>
    <t>426</t>
  </si>
  <si>
    <t>911999002IM</t>
  </si>
  <si>
    <t>HZS - dořešení sanačních detailů a neměřitelné práce (sanační úpravy skrytých kcí, zakrývání aj.). Prováděné práce nutno odsouhlasit ve stavebním deníku</t>
  </si>
  <si>
    <t>428</t>
  </si>
  <si>
    <t>712</t>
  </si>
  <si>
    <t>Izolace střech</t>
  </si>
  <si>
    <t>215</t>
  </si>
  <si>
    <t>430</t>
  </si>
  <si>
    <t>28322010</t>
  </si>
  <si>
    <t>Fólie PVC střešní tl. 1,8 mm</t>
  </si>
  <si>
    <t>432</t>
  </si>
  <si>
    <t>217</t>
  </si>
  <si>
    <t>283220101</t>
  </si>
  <si>
    <t>Fólie PVC pro vegetační střechy tl. 1,8 mm (odolná proti prorůstání kořínků)</t>
  </si>
  <si>
    <t>434</t>
  </si>
  <si>
    <t>28375705</t>
  </si>
  <si>
    <t xml:space="preserve">Deska izolační stabilizov. EPS 150  1000 x 500 mm</t>
  </si>
  <si>
    <t>436</t>
  </si>
  <si>
    <t>219</t>
  </si>
  <si>
    <t>3117340411</t>
  </si>
  <si>
    <t>Kotvící terč vč šroubu do pórobetonu -tl kotveného sourstní střechy 242mm (zastřešení nad schodištěm)</t>
  </si>
  <si>
    <t>438</t>
  </si>
  <si>
    <t>55343631</t>
  </si>
  <si>
    <t>Kačírková lišta nerezová, tl.2,0 mm, v=80-120mm</t>
  </si>
  <si>
    <t>440</t>
  </si>
  <si>
    <t>221</t>
  </si>
  <si>
    <t>58333664</t>
  </si>
  <si>
    <t xml:space="preserve">Kamenivo  těžené frakce 8-12 kačírek praný</t>
  </si>
  <si>
    <t>442</t>
  </si>
  <si>
    <t>62852264.1</t>
  </si>
  <si>
    <t>Těžký hydroizolační asfalt pás z SBS modifikovaného asfaltu s nenasákavou vložkou ze skelného rouna- min.tl. pásu 4,mm (ztratné 15%)</t>
  </si>
  <si>
    <t>444</t>
  </si>
  <si>
    <t>223</t>
  </si>
  <si>
    <t>712300833R00</t>
  </si>
  <si>
    <t>Odstranění povlakové krytiny střech do 10° 3vrstvé</t>
  </si>
  <si>
    <t>446</t>
  </si>
  <si>
    <t>712300834R00</t>
  </si>
  <si>
    <t>Příplatek za odstranění každé další vrstvy 2x</t>
  </si>
  <si>
    <t>448</t>
  </si>
  <si>
    <t>225</t>
  </si>
  <si>
    <t>712311101R00</t>
  </si>
  <si>
    <t>Povlaková krytina střech do 10°, za studena ALP</t>
  </si>
  <si>
    <t>450</t>
  </si>
  <si>
    <t>712341559RT1</t>
  </si>
  <si>
    <t>Povlaková krytina střech do 10°-asfaltové pásy přitavením-parozábrana; 1 vrstva - materiál ve specifikaci</t>
  </si>
  <si>
    <t>452</t>
  </si>
  <si>
    <t>227</t>
  </si>
  <si>
    <t>712361700.1</t>
  </si>
  <si>
    <t>Povlaková krytina koruny atik -fólie lepena na poplastované plechy</t>
  </si>
  <si>
    <t>454</t>
  </si>
  <si>
    <t>712372111RU1</t>
  </si>
  <si>
    <t>Krytina střech do 10° fólie, 3 kotvy/m2 (vč dodávky kotev), na beton; vč.pokládky tepelné izolace 2 vrstvy tl. izolace do 250 mm, fólie a tepelná izolace ve specifikaci</t>
  </si>
  <si>
    <t>456</t>
  </si>
  <si>
    <t>229</t>
  </si>
  <si>
    <t>712373111R00</t>
  </si>
  <si>
    <t>Krytina střech do 10° fólie, 6 kotev/m2 (vč.dodávky kotev), na beton; bez pokládky tepel.izol.(zastřešení vstupů)</t>
  </si>
  <si>
    <t>458</t>
  </si>
  <si>
    <t>712373111RU1</t>
  </si>
  <si>
    <t>Krytina střech do 10° fólie, 6 kotev/m2 (vč.dodávky kotev), na beton z lité cementové pěny; vč.pokládky tepelné izolace 2 vrstvy tl. izolace do 250 mm, fólie a tepelná izolace ve specifikaci</t>
  </si>
  <si>
    <t>460</t>
  </si>
  <si>
    <t>231</t>
  </si>
  <si>
    <t>712378002R00</t>
  </si>
  <si>
    <t>D-M okapnice -žárově zinkovaný plech povrchově chráněný vrstvou měkčeného PVC RŠ 200 mm - K8; oplechování okapů</t>
  </si>
  <si>
    <t>462</t>
  </si>
  <si>
    <t>712378004R00</t>
  </si>
  <si>
    <t>D+M oplechování atiky -žárově zinkovaný plech povrchově chráněný vrstvou měkčeného PVC RŠ 250 mm - K2</t>
  </si>
  <si>
    <t>464</t>
  </si>
  <si>
    <t>233</t>
  </si>
  <si>
    <t>712378005.1</t>
  </si>
  <si>
    <t>D+M stěnová lišta vyhnutá -žárově zinkovaný plech povrchově chráněný vrstvou měkčeného PVC RŠ 100 mm - K4</t>
  </si>
  <si>
    <t>466</t>
  </si>
  <si>
    <t>712378005.2</t>
  </si>
  <si>
    <t>D+M stěnová lišta krycí -žárově zinkovaný plech povrchově chráněný vrstvou měkčeného PVC RŠ 200 mm - K5</t>
  </si>
  <si>
    <t>468</t>
  </si>
  <si>
    <t>235</t>
  </si>
  <si>
    <t>712378006.1</t>
  </si>
  <si>
    <t>D+M rohová lišta vnější -žárově zinkovaný plech povrchově chráněný vrstvou měkčeného PVC RŠ 150 mm - K9</t>
  </si>
  <si>
    <t>470</t>
  </si>
  <si>
    <t>712378006.2</t>
  </si>
  <si>
    <t>D+M Z lišta vnější -žárově zinkovaný plech povrchově chráněný vrstvou měkčeného PVCRŠ 150 mm - K10; zastřešení vstupů</t>
  </si>
  <si>
    <t>472</t>
  </si>
  <si>
    <t>237</t>
  </si>
  <si>
    <t>712378007R00</t>
  </si>
  <si>
    <t>D+M rohová lišta vnitřní -žárově zinkovaný plech povrchově chráněný vrstvou měkčeného PVC RŠ 100 mm - K3</t>
  </si>
  <si>
    <t>474</t>
  </si>
  <si>
    <t>712378101RT3</t>
  </si>
  <si>
    <t>Komínek odvětrání kanalizace s manžetou z PVC; pro DN 110mm</t>
  </si>
  <si>
    <t>476</t>
  </si>
  <si>
    <t>239</t>
  </si>
  <si>
    <t>712378110R00</t>
  </si>
  <si>
    <t>Vnitřní rohová tvarovka fóliové izolace</t>
  </si>
  <si>
    <t>478</t>
  </si>
  <si>
    <t>712378111R00</t>
  </si>
  <si>
    <t>Vnější rohová tvarovka fóliové izolace</t>
  </si>
  <si>
    <t>480</t>
  </si>
  <si>
    <t>241</t>
  </si>
  <si>
    <t>712391171RZ1</t>
  </si>
  <si>
    <t>Povlaková krytina střech do 10°, podklad. Textilie; 1 vrstva - včetně dodávky netkané textilie ze 100% polypropylénu (min.200g/m2)</t>
  </si>
  <si>
    <t>482</t>
  </si>
  <si>
    <t>712391172R00</t>
  </si>
  <si>
    <t>Povlaková krytina střech do 10°, ochranná a filtrační vrstva z textilie; včetně dodávky netkané textilie ze 100% polypropylénu (min.300g/m2)zatravněná střecha</t>
  </si>
  <si>
    <t>484</t>
  </si>
  <si>
    <t>243</t>
  </si>
  <si>
    <t>712391382R00</t>
  </si>
  <si>
    <t>Násyp z hrubého kameniva frakce 16 - 22, tl. 5 cm</t>
  </si>
  <si>
    <t>486</t>
  </si>
  <si>
    <t>712391482R00</t>
  </si>
  <si>
    <t>Příplatek za další 1 cm tloušťky násypu; celkem 6x (prům tl.násypy 11cm)</t>
  </si>
  <si>
    <t>488</t>
  </si>
  <si>
    <t>245</t>
  </si>
  <si>
    <t>712491171RZ1</t>
  </si>
  <si>
    <t>Povlaková krytina střech do 30°, podklad. Textilie; 1 vrstva - včetně dodávky netkané textilie ze 100% polypropylénu (min.200g/m2)</t>
  </si>
  <si>
    <t>490</t>
  </si>
  <si>
    <t>712491176RT1</t>
  </si>
  <si>
    <t>Připevnění izolace kotvicími terči kotvicí materiál ve specifikaci); tl sourstní střechy 242mm (TI+fólie); zastřešení nad schodištěm</t>
  </si>
  <si>
    <t>492</t>
  </si>
  <si>
    <t>247</t>
  </si>
  <si>
    <t>712499098R00</t>
  </si>
  <si>
    <t>Příplatek za sklon povlakové krytiny 30 - 60°</t>
  </si>
  <si>
    <t>494</t>
  </si>
  <si>
    <t>712611102R00</t>
  </si>
  <si>
    <t>Povlaková krytina střech 45°, za studena lak asf.</t>
  </si>
  <si>
    <t>496</t>
  </si>
  <si>
    <t>249</t>
  </si>
  <si>
    <t>712641559R00</t>
  </si>
  <si>
    <t>Povlaková krytina střech 45°,asfalt. pásy přitavením</t>
  </si>
  <si>
    <t>498</t>
  </si>
  <si>
    <t>712800030.1</t>
  </si>
  <si>
    <t>Založení zatravněné střechy - extenzívní zeleň; substrát 1,60m3, výsadba 15,7m2 (4-6 druhů rozchodníků, 20-25 druhů bylin, 4-7 druhů trav)</t>
  </si>
  <si>
    <t>kompl.</t>
  </si>
  <si>
    <t>500</t>
  </si>
  <si>
    <t>251</t>
  </si>
  <si>
    <t>712811101R00</t>
  </si>
  <si>
    <t>Samostatné vytažení izolace, za studena ALP</t>
  </si>
  <si>
    <t>502</t>
  </si>
  <si>
    <t>712841559R00</t>
  </si>
  <si>
    <t>Samostatné vytažení izolace, asfalt.pásy přitavením -svislá izolace atiky, stěny</t>
  </si>
  <si>
    <t>504</t>
  </si>
  <si>
    <t>253</t>
  </si>
  <si>
    <t>712861703.1</t>
  </si>
  <si>
    <t>Vytažení izolace z fólie PVC lepená na poplast.lišty - svislá izolace atiky, stěny</t>
  </si>
  <si>
    <t>506</t>
  </si>
  <si>
    <t>712900.1</t>
  </si>
  <si>
    <t>Těsnění krycí lišty PU tmelem; včetně dodávky tmelu</t>
  </si>
  <si>
    <t>508</t>
  </si>
  <si>
    <t>255</t>
  </si>
  <si>
    <t>713141326R00</t>
  </si>
  <si>
    <t>Izolace tepelná střech do tl.250 mm,2vrstvy,kotvy; izolace šikmé střechy nad schodištěm</t>
  </si>
  <si>
    <t>510</t>
  </si>
  <si>
    <t>713900</t>
  </si>
  <si>
    <t>Montáž kačírkové lišty na izolaci střechy z PVC fólie</t>
  </si>
  <si>
    <t>512</t>
  </si>
  <si>
    <t>257</t>
  </si>
  <si>
    <t>28375111</t>
  </si>
  <si>
    <t>Pásek dilatační okrajový EPS nebo PE š. 80mm tl. min.8mm</t>
  </si>
  <si>
    <t>RTS II / 2015</t>
  </si>
  <si>
    <t>514</t>
  </si>
  <si>
    <t>283754900</t>
  </si>
  <si>
    <t>Deska polystyrenová XPS 300 SF tl. 30 mm (koruna atiky)</t>
  </si>
  <si>
    <t>516</t>
  </si>
  <si>
    <t>259</t>
  </si>
  <si>
    <t>283754902</t>
  </si>
  <si>
    <t>Deska polystyrenová XPS 300 SF tl. 50 mm</t>
  </si>
  <si>
    <t>518</t>
  </si>
  <si>
    <t>28375768.A</t>
  </si>
  <si>
    <t>Deska izolační polystyrén samozhášivý EPS 150 S</t>
  </si>
  <si>
    <t>520</t>
  </si>
  <si>
    <t>261</t>
  </si>
  <si>
    <t>28375996</t>
  </si>
  <si>
    <t>Deska izolační EPS Perimetr 1250x600x80 mm</t>
  </si>
  <si>
    <t>522</t>
  </si>
  <si>
    <t>28376072</t>
  </si>
  <si>
    <t>Deska izolační kročejová EPS max.zatížení 5,0kN/m2, tl. 30</t>
  </si>
  <si>
    <t>524</t>
  </si>
  <si>
    <t>263</t>
  </si>
  <si>
    <t>713100811.1</t>
  </si>
  <si>
    <t>Odstranění izolační podložky pod škvárobetonem, tl. do 2 cm (minerál. vlna mezi lepenkamaní)</t>
  </si>
  <si>
    <t>526</t>
  </si>
  <si>
    <t>713111125.1</t>
  </si>
  <si>
    <t>Izolace tepelné stropů rovných spodem, lepením a mechanickým kotvením (5 kotev /m2); včetně dodávky kotev, vyrovnání stropu m.č.102</t>
  </si>
  <si>
    <t>528</t>
  </si>
  <si>
    <t>265</t>
  </si>
  <si>
    <t>713121111RT1</t>
  </si>
  <si>
    <t>Izolace tepelná podlah na sucho, jednovrstvá; kročejová izolace materiál ve specifikaci</t>
  </si>
  <si>
    <t>530</t>
  </si>
  <si>
    <t>713121118RT1</t>
  </si>
  <si>
    <t>Montáž dilatačního pásku podél stěn; materiál ve specifikaci</t>
  </si>
  <si>
    <t>532</t>
  </si>
  <si>
    <t>267</t>
  </si>
  <si>
    <t>713121121R00</t>
  </si>
  <si>
    <t>Mont.izolace tepelná podlah na sucho, dvouvrstvá -podlaha na terénu 1NP; materiál ve specifikaci</t>
  </si>
  <si>
    <t>534</t>
  </si>
  <si>
    <t>713131130R00.1</t>
  </si>
  <si>
    <t>Izolace tepelná stěn vložením do konstrukce-výtahová šachta</t>
  </si>
  <si>
    <t>536</t>
  </si>
  <si>
    <t>269</t>
  </si>
  <si>
    <t>713141131.1</t>
  </si>
  <si>
    <t>Izolace tepelná střech plně lep.za studena a mechanicky kotvené 1vrstvá (3 kotvy /mb);vč. dodávky kotev, koruna atiky podklad XPS tl.30mm</t>
  </si>
  <si>
    <t>538</t>
  </si>
  <si>
    <t>713191100RT9</t>
  </si>
  <si>
    <t>Dod.+mont separační PE fólie; včetně dodávky fólie PE</t>
  </si>
  <si>
    <t>540</t>
  </si>
  <si>
    <t>714</t>
  </si>
  <si>
    <t>Izolace akustické a protiotřesová opatření</t>
  </si>
  <si>
    <t>271</t>
  </si>
  <si>
    <t>714900</t>
  </si>
  <si>
    <t>Dod.+ mont akustické pěnové pásky š-120mm; spoj okenní sloupek-příčka</t>
  </si>
  <si>
    <t>542</t>
  </si>
  <si>
    <t>721.1</t>
  </si>
  <si>
    <t>Dešťová kanalizace</t>
  </si>
  <si>
    <t>721100010.1</t>
  </si>
  <si>
    <t>Dod.+mont.- vsazení odbočky; odvodnění zastřešení vstupů</t>
  </si>
  <si>
    <t>544</t>
  </si>
  <si>
    <t>273</t>
  </si>
  <si>
    <t>721100011.1</t>
  </si>
  <si>
    <t>Dod.+mont.kanalizace dešťové, PVC, DN 100 mm,- ležatá; vč.zemních prací (rýha 40x80cm), pískového lože a obsypu, odvodnění zastřešení vstupů</t>
  </si>
  <si>
    <t>546</t>
  </si>
  <si>
    <t>721176145R00</t>
  </si>
  <si>
    <t>Potrubí PVC dešťové (svislé) DN 100 mm; odvodnění zastřešení vstupů</t>
  </si>
  <si>
    <t>548</t>
  </si>
  <si>
    <t>275</t>
  </si>
  <si>
    <t>721211510R00</t>
  </si>
  <si>
    <t>Vpusť balkónová pro fóliovou krytinu D 50mm, nerezová mřížka; odvodnění zastřešení vstupů</t>
  </si>
  <si>
    <t>550</t>
  </si>
  <si>
    <t>721242115R00</t>
  </si>
  <si>
    <t>Lapač střešních splavenin litinový DN 100, D+M</t>
  </si>
  <si>
    <t>552</t>
  </si>
  <si>
    <t>277</t>
  </si>
  <si>
    <t>721242116R00</t>
  </si>
  <si>
    <t>Lapač střešních splavenin litinový DN 125, D+M</t>
  </si>
  <si>
    <t>554</t>
  </si>
  <si>
    <t>721242803R00</t>
  </si>
  <si>
    <t>Demontáž lapače střešních splavenin DN 100</t>
  </si>
  <si>
    <t>556</t>
  </si>
  <si>
    <t>279</t>
  </si>
  <si>
    <t>721242804R00</t>
  </si>
  <si>
    <t>Demontáž lapače střešních splavenin DN 125</t>
  </si>
  <si>
    <t>558</t>
  </si>
  <si>
    <t>763</t>
  </si>
  <si>
    <t>Dřevostavby</t>
  </si>
  <si>
    <t>763613221RV6</t>
  </si>
  <si>
    <t>M.záklopu stropů z desek nad tl.18 mm,sraz,sponky; vč. dodávky cementotřískových desek tl. 22 mm</t>
  </si>
  <si>
    <t>560</t>
  </si>
  <si>
    <t>764</t>
  </si>
  <si>
    <t>Konstrukce klempířské</t>
  </si>
  <si>
    <t>281</t>
  </si>
  <si>
    <t>764.01</t>
  </si>
  <si>
    <t>HZS-demont klempířských prvků střechy-atiky stěny komíny a ventilační průduch vč.odstranění větracího potrunbí nad střechou a parapetů; kromě žlabů a svodů</t>
  </si>
  <si>
    <t>h</t>
  </si>
  <si>
    <t>562</t>
  </si>
  <si>
    <t>764333320R00</t>
  </si>
  <si>
    <t>Dod.+mont lemování zdí na plochých střechách Al, rš 250 mm; oplechování polykarbonát-zeď K32</t>
  </si>
  <si>
    <t>564</t>
  </si>
  <si>
    <t>283</t>
  </si>
  <si>
    <t>764350.1</t>
  </si>
  <si>
    <t>Dod. + mont atyp žlabových háků půlkruhových (žlab pům.150mm) - K30; včetně povrchové úpravy a spojovacího materiálu pro uchycení na kci střechy</t>
  </si>
  <si>
    <t>566</t>
  </si>
  <si>
    <t>764350.2</t>
  </si>
  <si>
    <t>Dod. + mont atyp žlabových háků půlkruhových (žlab pům.200mm) - K30; včetně povrchové úpravy a spojovacího materiálu pro uchycení na kci střechy</t>
  </si>
  <si>
    <t>568</t>
  </si>
  <si>
    <t>285</t>
  </si>
  <si>
    <t>764352820R00</t>
  </si>
  <si>
    <t>Demontáž žlabů půlkruh. rovných, rš 500 mm, do 30°</t>
  </si>
  <si>
    <t>570</t>
  </si>
  <si>
    <t>764394240R00</t>
  </si>
  <si>
    <t>D+M podkladní pás z Pz plechu tl. 0,8 mm, rš 250 mm - K1</t>
  </si>
  <si>
    <t>572</t>
  </si>
  <si>
    <t>287</t>
  </si>
  <si>
    <t>764411126.1</t>
  </si>
  <si>
    <t>Dod.+mont. oplechování parapetů z ohýbaných Al parapetů tl.plechu 1,4mm, délka parapetu vždy 1ks na okno - K29; povrchová úprava vícevrstvým polyuretanovým lakem-odstín antracit</t>
  </si>
  <si>
    <t>574</t>
  </si>
  <si>
    <t>764411157.1</t>
  </si>
  <si>
    <t>Dod.+mont boční krytky parapetů podomítkové, plech AL, pro šířku parapetu do 350 mm; povrchová úprava vícevrstvým polyuretanovým lakem-odstín antracit</t>
  </si>
  <si>
    <t>576</t>
  </si>
  <si>
    <t>289</t>
  </si>
  <si>
    <t>764421270.1</t>
  </si>
  <si>
    <t>D+M oplechování atik vč.rohů z poplast plechu, rš 500 mm -K6; vč.pozink.podkladního plechu min.tl.0,8mm</t>
  </si>
  <si>
    <t>578</t>
  </si>
  <si>
    <t>764454803R00</t>
  </si>
  <si>
    <t>Demontáž odpadních trub kruhových,D 150 mm</t>
  </si>
  <si>
    <t>580</t>
  </si>
  <si>
    <t>291</t>
  </si>
  <si>
    <t>764701033R00</t>
  </si>
  <si>
    <t>D+M odpadní trouby kruhové, D 60 mm lak. Pz plechu tl.0,60mm - K31; v barvě antracitová, včetně kolen, objímek a správkové barvy</t>
  </si>
  <si>
    <t>582</t>
  </si>
  <si>
    <t>764778121.1</t>
  </si>
  <si>
    <t>D+M odpadní trouby kruhové, D 60 mm lak. Pz plechu tl.0,60mm - K31v barvě antracitová, včetně kolen, objímek a správkové barvy</t>
  </si>
  <si>
    <t>584</t>
  </si>
  <si>
    <t>293</t>
  </si>
  <si>
    <t>764778122.1</t>
  </si>
  <si>
    <t>D+M odpadní trouby kruhové, D 100 mm lak. Pz plechu tl.0,60mm - K27v barvě antracitová, včetně kolen, objímek a správkové barvy</t>
  </si>
  <si>
    <t>586</t>
  </si>
  <si>
    <t>764778123.1</t>
  </si>
  <si>
    <t>D+M odpadní trouby kruhové, D 100 mm lak. Pz plechu tl.0,60mm - K24v barvě antracitová, včetně kolen, objímek a správkové barvy</t>
  </si>
  <si>
    <t>588</t>
  </si>
  <si>
    <t>295</t>
  </si>
  <si>
    <t>764811244.1</t>
  </si>
  <si>
    <t>D+M krytina hladká z lak. Pz svitků -oplechování hlav ventilačních průduchů a komínu K11-K21</t>
  </si>
  <si>
    <t>590</t>
  </si>
  <si>
    <t>764813450.1</t>
  </si>
  <si>
    <t>Lem. zdí na plochých stř., lak.Pz, rš 500 mm -K7</t>
  </si>
  <si>
    <t>592</t>
  </si>
  <si>
    <t>297</t>
  </si>
  <si>
    <t>764813460R00</t>
  </si>
  <si>
    <t>Lem. zdí na plochých stř., lak.Pz, rš 650 mm - K7</t>
  </si>
  <si>
    <t>594</t>
  </si>
  <si>
    <t>764818240.1</t>
  </si>
  <si>
    <t>D+M lem.sloupků pergoly z lak.Pz,dl.obvodu sloupku 560mm; odstín antracit</t>
  </si>
  <si>
    <t>596</t>
  </si>
  <si>
    <t>299</t>
  </si>
  <si>
    <t>764905502.1</t>
  </si>
  <si>
    <t>Dod.+mont, trapéz.plechů T40S/160 tl.1,0mm, na ocel.nosníky, včetně nerez spojovacího materiálu do oceli; povrchová úprava plechu- polyesterový +ochranný lak (pohledová strana RAL 7016-antracit)</t>
  </si>
  <si>
    <t>598</t>
  </si>
  <si>
    <t>764908101.1</t>
  </si>
  <si>
    <t>D+M kotlík žlabový kónický ,vel.žlabu 150 mm, svod D100mm - K26; odstín antracit</t>
  </si>
  <si>
    <t>600</t>
  </si>
  <si>
    <t>301</t>
  </si>
  <si>
    <t>764908102.1</t>
  </si>
  <si>
    <t>D+M kotlík žlabový kónický ,vel.žlabu 200 mm, svod D120mm - K23; odstín antracit</t>
  </si>
  <si>
    <t>602</t>
  </si>
  <si>
    <t>764908105RT2</t>
  </si>
  <si>
    <t>Dod.+mont žlab podokapní půlkruhový velikost 150 mm,lak. Pz plech tl.0,60mm - K25; barva antracit, včetně čel, spojek žlabu a správkové barvy</t>
  </si>
  <si>
    <t>604</t>
  </si>
  <si>
    <t>303</t>
  </si>
  <si>
    <t>764908106RT2</t>
  </si>
  <si>
    <t>Dod.+mont žlab podokapní půlkruhový velikost 200 mm, lak. Pz plech tl.0,60mm - K22; barva antracit, včetně čel, spojek žlabu a správkové barvy</t>
  </si>
  <si>
    <t>606</t>
  </si>
  <si>
    <t>765</t>
  </si>
  <si>
    <t>Krytina tvrdá</t>
  </si>
  <si>
    <t>283180</t>
  </si>
  <si>
    <t>Deska polykarbonátová 250x4000mm, tl.16mm čirá (zaklapávací polykarbonátový systém )- zakrytí pergoly, vč lemovacích Al lišt a kontaktní pásky</t>
  </si>
  <si>
    <t>608</t>
  </si>
  <si>
    <t>305</t>
  </si>
  <si>
    <t>765375111.1</t>
  </si>
  <si>
    <t>Montáž -krytina polykarbonátová, zámkopvý systém, na ocel; systém bez přítlačných lišt</t>
  </si>
  <si>
    <t>610</t>
  </si>
  <si>
    <t>766</t>
  </si>
  <si>
    <t>Konstrukce truhlářské</t>
  </si>
  <si>
    <t>766-040</t>
  </si>
  <si>
    <t>Kuchyňská linka dl. pracovní plochy2,5m+závěsné horní skříňky, D+M-T1; vestavné spotřebiče -sklokeram varná deska (4 plotýnky), mikrovlná trouba vestavná podpultová lednice</t>
  </si>
  <si>
    <t>612</t>
  </si>
  <si>
    <t>307</t>
  </si>
  <si>
    <t>766-041</t>
  </si>
  <si>
    <t>Kuchyňská linka dl. pracovní plochy 1,8m+závěsné horní skříňky, D+M - T2; vestavné spotřebiče -sklokeram.dvouplotýnka mikrovlná trouba vestavná podpultová lednice</t>
  </si>
  <si>
    <t>614</t>
  </si>
  <si>
    <t>766-042</t>
  </si>
  <si>
    <t>Kuchyňská linkat dl. pracovní plochy 1,1m+závěsné horní skříňky, D+M-T3; vestavné spotřebiče -mikrovlná trouba, vestavná podpultová lednice</t>
  </si>
  <si>
    <t>616</t>
  </si>
  <si>
    <t>309</t>
  </si>
  <si>
    <t>766-100</t>
  </si>
  <si>
    <t>Dod.+mont.schodišť.profilovaných madel dřevěných - masiv dub; vč kotevních prvků a konečné povrchové úpravy přírodním tvrdovoskovým olejem</t>
  </si>
  <si>
    <t>618</t>
  </si>
  <si>
    <t>766-147</t>
  </si>
  <si>
    <t>Dod.+mont vnitřní prosklené stěny s automatickými posuvnými dveřmi -2x fix, 2x posuv - T111; včetně doplňků; přesná specifikace viz výpis výplní otvorů</t>
  </si>
  <si>
    <t>620</t>
  </si>
  <si>
    <t>311</t>
  </si>
  <si>
    <t>766-201</t>
  </si>
  <si>
    <t>Dod.+mont vnitřní skládací dveře do obložkové zárubně čtyřkřídlové 160x230cm - T145, T146, T147; včetně zárubně, kování a doplňků; přesná specifikace viz výpis výplní otvorů</t>
  </si>
  <si>
    <t>622</t>
  </si>
  <si>
    <t>766-219</t>
  </si>
  <si>
    <t>Dod.+mont.vnitřní prosklená stěna 150X 280cm, protipožární (EI 15 DP3-C) třídílná, dvouřídlové dveře s nadsvětlíkem; T306, včetně panikového kování a samozavírače; přesná specifikace viz výpis výplní otvorů</t>
  </si>
  <si>
    <t>624</t>
  </si>
  <si>
    <t>313</t>
  </si>
  <si>
    <t>766-219.1</t>
  </si>
  <si>
    <t>Dod.+mont.vnitřní prosklená stěna 150x300cm, protipožární (EW30 DP3) třídílná, dvouřídlové dveře s nadsvětlíkem; T227 včetně panikového kování a samozavírače, přesná specifikace viz výpis výplní otvorů</t>
  </si>
  <si>
    <t>626</t>
  </si>
  <si>
    <t>766-219.2</t>
  </si>
  <si>
    <t>Dod.+mont.vnitřní prosklená stěna 150X 288cm, protipožární (EI 15 DP3-C) třídílná, dvouřídlové dveře s nadsvětlíkem; T214, včetně panikového kování a samozavírače, přesná specifikace viz výpis výplní otvorů</t>
  </si>
  <si>
    <t>628</t>
  </si>
  <si>
    <t>315</t>
  </si>
  <si>
    <t>766-339</t>
  </si>
  <si>
    <t>Dveře vnitřní dvoukřídl., otočné 180x197cm; T215 včetně kování a nerezové prahové lišty, přesná specifikace viz výpis výplní otvorů</t>
  </si>
  <si>
    <t>630</t>
  </si>
  <si>
    <t>766-340</t>
  </si>
  <si>
    <t>Dod.+mont.vnitřní hliníkové prosklené trojdílné stěny dvoukřídl.dveře s nadsvětlíkem 205x270cm; T136 včetně kování a nerezového vodorovného madla, přesná specifikace viz výpis výplní otvorů</t>
  </si>
  <si>
    <t>632</t>
  </si>
  <si>
    <t>317</t>
  </si>
  <si>
    <t>766-702</t>
  </si>
  <si>
    <t>Dod.+mont dveře vnitřní, plné s otočným křídlem 70x197cm; T116, T117, T119, T120, T131, T135, T132,T138, T139, T140, T212, T216, T218, T219,T220, T307, T309, T310, T311, T323, T324 včetně kování a nerezové prahové lišty, přesná specifikace viz výpis výplní otvorů</t>
  </si>
  <si>
    <t>634</t>
  </si>
  <si>
    <t>766-800</t>
  </si>
  <si>
    <t>Dod.+mont dveře vnitřní, plné s otočným křídlem 80x197cm; T118, T217, T308 včetně, kování, nerez.vodorovného madla a nerezové prahové lišty, přesná specifikace viz výpis výplní otvorů</t>
  </si>
  <si>
    <t>636</t>
  </si>
  <si>
    <t>319</t>
  </si>
  <si>
    <t>766-900</t>
  </si>
  <si>
    <t>Dod.+mont. dveře vnitřní, plné s otočným křídlem. 90x197cm, T113, T114, T115, T129, T130, T133, T134, T137, T141, T148, T211, T225, T226, T317, T319, T320, T321, T322, T325, T326, T327, T328, T329 včetně , kování a nerezové prahové lišty, přesná specifikace viz výpis výplní otvorů</t>
  </si>
  <si>
    <t>638</t>
  </si>
  <si>
    <t>766-901</t>
  </si>
  <si>
    <t>Dod.+mont. dveře vnitřní, plné s otočným křídlem. 90x197cm, protipožární EI 15 DP3-C; T112, T127, T209 včetně kování, dubového prahu a samozavírače, přesná specifikace viz výpis výplní otvorů</t>
  </si>
  <si>
    <t>640</t>
  </si>
  <si>
    <t>321</t>
  </si>
  <si>
    <t>766-911</t>
  </si>
  <si>
    <t>Dod.+mont dveře vnitřní, plné otočné křídlo 1100x197cm; T128 včetně, kování a nerezové prahové lišty, přesná specifikace viz výpis výplní otvorů</t>
  </si>
  <si>
    <t>642</t>
  </si>
  <si>
    <t>766-9113</t>
  </si>
  <si>
    <t>Dod.+mont. dveře vnitřní, plné otočné křídlo 110x197cm, protipožární EI 15 DP3-C; T125, T126 včetně, kování, samozavírače a dubového prahu, přesná specifikace viz výpis výplní otvorů</t>
  </si>
  <si>
    <t>644</t>
  </si>
  <si>
    <t>323</t>
  </si>
  <si>
    <t>766690010.1</t>
  </si>
  <si>
    <t>Dod.+mont. desky parapetní postformix (povrch HPL laminát) s nosem, barva bílá; šířka 20-25cm</t>
  </si>
  <si>
    <t>646</t>
  </si>
  <si>
    <t>766999.1</t>
  </si>
  <si>
    <t>Příplatek za provedení ohybů dřevěných průběžných madel hlavního schodiště</t>
  </si>
  <si>
    <t>648</t>
  </si>
  <si>
    <t>325</t>
  </si>
  <si>
    <t>767649198</t>
  </si>
  <si>
    <t>Dod. +mont. doplňků a madel WC pro imobilní-povrch úprava-kartáčovaná nerez; sklopné madlo dl.800mm (zdvojené tvar U), průměr 32mm (vč. montážního příslušenství), pevné, nástěnné vodorovné madlo se svislou částí, vodorovná část dl.650mm, svislá část dl.700mm, průměr 32mm (vč. montážního příslušenství), nerezové madlo na vstupní dveře do WC průměr 32mm (vč. montážního příslušenství)</t>
  </si>
  <si>
    <t>R ppoložka</t>
  </si>
  <si>
    <t>650</t>
  </si>
  <si>
    <t>766-001</t>
  </si>
  <si>
    <t>Dod.+mont. past.okno čtyřkřidl. OS se středním dělícím sloupkem. 5,26x 1,80m; T104,T204,T303 vč.kování a doplňků, přesná specifikace viz výpis výplní otvorů;</t>
  </si>
  <si>
    <t>652</t>
  </si>
  <si>
    <t>327</t>
  </si>
  <si>
    <t>766-002</t>
  </si>
  <si>
    <t>Dod.+mont. past.okno čtyřkřidl. OS se středním dělícím sloupkem. 5,26x 1,80m; T103, T203, T302 vč.kování a doplňků, přesná specifikace viz výpis výplní otvorů;</t>
  </si>
  <si>
    <t>654</t>
  </si>
  <si>
    <t>766-003</t>
  </si>
  <si>
    <t>Dod.+mont. plast.okno čtyřkřidl. OS se dvěma dělícími sloupky 5,26x1,80m; T304 vč.kování a doplňků, přesná specifikace viz výpis výplní otvorů;</t>
  </si>
  <si>
    <t>656</t>
  </si>
  <si>
    <t>329</t>
  </si>
  <si>
    <t>766-009</t>
  </si>
  <si>
    <t>Dod.+mont. okno plast. jednokřídl 1,2x 1.8 m;T102 vč.kování a doplňků, přesná specifikace viz výpis výplní otvorů;</t>
  </si>
  <si>
    <t>658</t>
  </si>
  <si>
    <t>766-102</t>
  </si>
  <si>
    <t>Dod.+mont. okno plast.jednokřídl. OS, 0,60x 1,80m; T101, T201 vč.kování a doplňků, přesná specifikace viz výpis výplní otvorů;</t>
  </si>
  <si>
    <t>660</t>
  </si>
  <si>
    <t>331</t>
  </si>
  <si>
    <t>766-105</t>
  </si>
  <si>
    <t>Dod.+mont. proskl.stěny hliníkt. dvoudílná.1xfik,1x sklápěcí 2,05x 2,60m; T105 vč.kování a doplňků, přesná specifikace viz výpis výplní otvorů;</t>
  </si>
  <si>
    <t>662</t>
  </si>
  <si>
    <t>766-106</t>
  </si>
  <si>
    <t>Dod.+mont. okno plast jednoikřídl., OS 1,20x 2,60m; T108 vč.kování a doplňků, přesná specifikace viz výpis výplní otvorů</t>
  </si>
  <si>
    <t>664</t>
  </si>
  <si>
    <t>333</t>
  </si>
  <si>
    <t>766-107</t>
  </si>
  <si>
    <t>Dod.+mont. vstupní proskl.stěny hliník. dvoukřídl. dveře 2,05x 2,60m; T107 vč.kování a doplňků, přesná specifikace viz výpis výplní otvorů</t>
  </si>
  <si>
    <t>666</t>
  </si>
  <si>
    <t>766-108</t>
  </si>
  <si>
    <t>Dod.+mont. vstupní proskl.stěny hliník.2,70x 2,25m trojdílná- 2x fix +jednokřídl. Dveře; T301 vč.kování a doplňků, přesná specifikace viz výpis výplní otvorů</t>
  </si>
  <si>
    <t>668</t>
  </si>
  <si>
    <t>335</t>
  </si>
  <si>
    <t>766-209</t>
  </si>
  <si>
    <t>Dod.+mont.hliník prosklené stěny s automatickými posuvnými dveřmi 2.7x2,65m -2x fix, 2x posuv; T109 vč.kování a doplňků, přesná specifikace viz výpis výplní otvorů</t>
  </si>
  <si>
    <t>670</t>
  </si>
  <si>
    <t>766-305</t>
  </si>
  <si>
    <t>Dod.+mont.proskl.stěny hliníkové čtyřdílné 2,70x6,70m -2x fix. 2xS (prosklení schodišťovího prostoru); T107 vč.kování a doplňků, přesná specifikace viz výpis výplní otvorů</t>
  </si>
  <si>
    <t>672</t>
  </si>
  <si>
    <t>767</t>
  </si>
  <si>
    <t>Konstrukce doplňkové stavební (zámečnické)</t>
  </si>
  <si>
    <t>337</t>
  </si>
  <si>
    <t>767132812R00</t>
  </si>
  <si>
    <t>Demontáž příček z plechu, svařovaných</t>
  </si>
  <si>
    <t>674</t>
  </si>
  <si>
    <t>767221230.1</t>
  </si>
  <si>
    <t>Dod.+mont. schodišť.zábradlí zprofil.oceli vč. konečné povrchové úpravy; celková hmotnost ocel.kce zábradlí - 282kg, rozvinutá délka zábradlí 15,30m</t>
  </si>
  <si>
    <t>676</t>
  </si>
  <si>
    <t>339</t>
  </si>
  <si>
    <t>767222190.1</t>
  </si>
  <si>
    <t>Příplatek za vytvoření plynulého ohybu prvků zábradlí - pásovina 30/5mm; přechody v místě podest a mezipodes, nástup na schodiště</t>
  </si>
  <si>
    <t>678</t>
  </si>
  <si>
    <t>767401</t>
  </si>
  <si>
    <t>Dod.+mont.vnějšího zábradlí hlavníko vstupu - Z4; včetně kotvícího a pomocného materiálu; podrobná specifikace viz výpis zámečnických výrobků</t>
  </si>
  <si>
    <t>680</t>
  </si>
  <si>
    <t>341</t>
  </si>
  <si>
    <t>767402</t>
  </si>
  <si>
    <t>Dod.+mont.vnějšího zábradlí vstupu do nízkoprahového centra - Z5; včetně kotvícího a pomocného materiálu; podrobná specifikace viz výpis zámečnických výrobků</t>
  </si>
  <si>
    <t>682</t>
  </si>
  <si>
    <t>767450.1</t>
  </si>
  <si>
    <t>Venkovní čistící zóna zapuštěná (Al.rohož s gumovou výplní v Al rámu) 2ks 0,7X1,5m (Z3)</t>
  </si>
  <si>
    <t>684</t>
  </si>
  <si>
    <t>343</t>
  </si>
  <si>
    <t>767587001R00</t>
  </si>
  <si>
    <t>Dod.+mont kazetového podhledu na rošt, kazety 60 x 60 cm, viditelné profily; profily šířky 24mm, kazety tl.15mm</t>
  </si>
  <si>
    <t>686</t>
  </si>
  <si>
    <t>767712811R00</t>
  </si>
  <si>
    <t>Demontáž výkladců a prosklenách stěn</t>
  </si>
  <si>
    <t>688</t>
  </si>
  <si>
    <t>345</t>
  </si>
  <si>
    <t>767990010.1</t>
  </si>
  <si>
    <t>Dod.+mont.nerez podpěry teracových parapetních desek - Z17; včetně upevňovacího materiálu</t>
  </si>
  <si>
    <t>690</t>
  </si>
  <si>
    <t>767991912R00</t>
  </si>
  <si>
    <t>Řezání plamenem (samostatně); pásnice Ič.22-překlady v místě vedení svislého potrubí UT</t>
  </si>
  <si>
    <t>692</t>
  </si>
  <si>
    <t>347</t>
  </si>
  <si>
    <t>767995105R00</t>
  </si>
  <si>
    <t>Výroba a montáž kov. atypických konstr. do 100 kg; předpoklad</t>
  </si>
  <si>
    <t>694</t>
  </si>
  <si>
    <t>767995106.1</t>
  </si>
  <si>
    <t>Výroba a montáž kovového zábradlí terasy dl.4,95m; vč povrchové úpravy a kotevního materiálu; hmotnost zábradlí -175kg</t>
  </si>
  <si>
    <t>696</t>
  </si>
  <si>
    <t>771</t>
  </si>
  <si>
    <t>Podlahy z dlaždic</t>
  </si>
  <si>
    <t>349</t>
  </si>
  <si>
    <t>597642240</t>
  </si>
  <si>
    <t>Dlažba keramická kalibrovaná 600x600x9 mm</t>
  </si>
  <si>
    <t>698</t>
  </si>
  <si>
    <t>771101210R00</t>
  </si>
  <si>
    <t>Penetrace podkladu - anhydrid pod dlažby</t>
  </si>
  <si>
    <t>700</t>
  </si>
  <si>
    <t>351</t>
  </si>
  <si>
    <t>771212117R00</t>
  </si>
  <si>
    <t>Kladení dlažby keramické do TM, vel. do 600x600 mm; vč.dodávky tmele</t>
  </si>
  <si>
    <t>702</t>
  </si>
  <si>
    <t>771475014R00</t>
  </si>
  <si>
    <t>Obklad soklíků keram.rovných, tmel,výška 8 cm; vč.dodávky tmele</t>
  </si>
  <si>
    <t>704</t>
  </si>
  <si>
    <t>353</t>
  </si>
  <si>
    <t>771578011R00</t>
  </si>
  <si>
    <t>Spára podlaha - stěna, silikonem; vč.dodávky barevného silikonu</t>
  </si>
  <si>
    <t>706</t>
  </si>
  <si>
    <t>772</t>
  </si>
  <si>
    <t>Podlahy z přírodního a konglomerovaného kamene</t>
  </si>
  <si>
    <t>592001</t>
  </si>
  <si>
    <t>Schod.stupeň obkladový 320/167,5mm, "L" pravoúhlý z přírod. teraca (bílý cement) tl.40mm, dl.120cm, 1 bok stupně leštěný, tryskaný protiskluz.50mm</t>
  </si>
  <si>
    <t>708</t>
  </si>
  <si>
    <t>355</t>
  </si>
  <si>
    <t>592002</t>
  </si>
  <si>
    <t>Schod.stupeň obkladový 280/167,5mm, "L" pravoúhlý z přírod. teraca (bílý cement) tl.40mm, dl.120cm, 1 bok stupně leštěný, tryskaný protiskluz.50mm,</t>
  </si>
  <si>
    <t>710</t>
  </si>
  <si>
    <t>592003</t>
  </si>
  <si>
    <t>Teracová deska z přírod. teraca (bílý cement) tl.40mm, š.320mm, dl.150cm,-doplnění jalového stupně</t>
  </si>
  <si>
    <t>357</t>
  </si>
  <si>
    <t>772200.1</t>
  </si>
  <si>
    <t>Obklad schodišťových stupňů rovných "L" prefabrikátem z přírodního teraca</t>
  </si>
  <si>
    <t>773</t>
  </si>
  <si>
    <t>Podlahy z litého teraca</t>
  </si>
  <si>
    <t>773414200.1</t>
  </si>
  <si>
    <t>Soklíky z přírod.teraca,schodišťové šikmé výžka 80mm nad hranu stupně (plocha soklu na 1bm =0,14m2); soklík proveden v úrovni štukové omítka stěny</t>
  </si>
  <si>
    <t>716</t>
  </si>
  <si>
    <t>359</t>
  </si>
  <si>
    <t>773419090R00</t>
  </si>
  <si>
    <t>Soklíky z přírod.teraca příplatek za bílý cement</t>
  </si>
  <si>
    <t>718</t>
  </si>
  <si>
    <t>7735100.1</t>
  </si>
  <si>
    <t>Schodišťové stupně z litého přírodního teraca (bílý cement), tl. do 3 cm</t>
  </si>
  <si>
    <t>720</t>
  </si>
  <si>
    <t>361</t>
  </si>
  <si>
    <t>773519090R00</t>
  </si>
  <si>
    <t>Podlahy z přírod.teraca, příplatek za bílý cement</t>
  </si>
  <si>
    <t>776</t>
  </si>
  <si>
    <t>Podlahy povlakové</t>
  </si>
  <si>
    <t>284101191</t>
  </si>
  <si>
    <t>Podlahovina pro baletní sály</t>
  </si>
  <si>
    <t>363</t>
  </si>
  <si>
    <t>28410105</t>
  </si>
  <si>
    <t>Linoleum min. tl. 2,5 mm, role š. 2 m; třída zátěže 34</t>
  </si>
  <si>
    <t>-221634793</t>
  </si>
  <si>
    <t>776431100.1</t>
  </si>
  <si>
    <t>Dod.+mont.podlahových soklík z pásku kinolea do lišt v=50mm (lišty lepené); vč dodávky lišt a linolea na soklíky</t>
  </si>
  <si>
    <t>365</t>
  </si>
  <si>
    <t>776511000.1</t>
  </si>
  <si>
    <t>Lepení povlakových podlah z pásů pryžových - tvrdý baletní povrch</t>
  </si>
  <si>
    <t>728</t>
  </si>
  <si>
    <t>776511810RT1</t>
  </si>
  <si>
    <t>Odstranění PVC podlah lepených bez podložky</t>
  </si>
  <si>
    <t>730</t>
  </si>
  <si>
    <t>367</t>
  </si>
  <si>
    <t>776521110R00</t>
  </si>
  <si>
    <t>Lepení povlak.podlah z pásů přírodního linolea disperz.lepidlem</t>
  </si>
  <si>
    <t>776996110R00</t>
  </si>
  <si>
    <t>Napuštění povlakových podlah s přírodního linolea pastou</t>
  </si>
  <si>
    <t>777</t>
  </si>
  <si>
    <t>Podlahy ze syntetických hmot</t>
  </si>
  <si>
    <t>369</t>
  </si>
  <si>
    <t>777115111.1</t>
  </si>
  <si>
    <t>Podlahy lité - epoxidová protiskluzná stěrka tl. 4 mm</t>
  </si>
  <si>
    <t>736</t>
  </si>
  <si>
    <t>781</t>
  </si>
  <si>
    <t>Obklady (keramické)</t>
  </si>
  <si>
    <t>5537001</t>
  </si>
  <si>
    <t>Listela kovová, kartáčované nerez šířka 20mm</t>
  </si>
  <si>
    <t>738</t>
  </si>
  <si>
    <t>371</t>
  </si>
  <si>
    <t>59764223</t>
  </si>
  <si>
    <t xml:space="preserve">Dlažba velkoformátová kalibrovaná mrazovzdorná  300x600x10 mm (antracitová)-obklad soklu</t>
  </si>
  <si>
    <t>740</t>
  </si>
  <si>
    <t>597813747</t>
  </si>
  <si>
    <t>Obkládačka keramická min.rozměr 300x 600mm, kalibrovaná nebo rektifikované pro tenké spáry</t>
  </si>
  <si>
    <t>742</t>
  </si>
  <si>
    <t>373</t>
  </si>
  <si>
    <t>781111151R00</t>
  </si>
  <si>
    <t>Příplatek za sestavení dekoru (listela, bordura)</t>
  </si>
  <si>
    <t>744</t>
  </si>
  <si>
    <t>781240131R00</t>
  </si>
  <si>
    <t>Obkládání stěn vněj. keram. do tmele velkoformátových nad 300x300; vč.dodávky flexibilního, mrazuvzdorného tmelu</t>
  </si>
  <si>
    <t>746</t>
  </si>
  <si>
    <t>375</t>
  </si>
  <si>
    <t>781310119</t>
  </si>
  <si>
    <t>Obkládání vnějších rohů s boušením hran obkladů 45° "kamenický roh"</t>
  </si>
  <si>
    <t>748</t>
  </si>
  <si>
    <t>781320121R00</t>
  </si>
  <si>
    <t>Obkládání parapetů do tmele šířky do 300 mm</t>
  </si>
  <si>
    <t>750</t>
  </si>
  <si>
    <t>377</t>
  </si>
  <si>
    <t>781475120R00</t>
  </si>
  <si>
    <t>Obklad vnitřní stěn keramický, do tmele-velkoformátové obklady; vč.dodávky tmele</t>
  </si>
  <si>
    <t>752</t>
  </si>
  <si>
    <t>781479705RT3</t>
  </si>
  <si>
    <t>Přípl.za spárovací hmotu - plošně; barevná spárovací hmota</t>
  </si>
  <si>
    <t>754</t>
  </si>
  <si>
    <t>782</t>
  </si>
  <si>
    <t>Obklady z přírodního a konglomerovaného kamene</t>
  </si>
  <si>
    <t>379</t>
  </si>
  <si>
    <t>7826600.1</t>
  </si>
  <si>
    <t>Dod.+mont vnitřních parapetů z teracových desek (šířka 32cm, tl.35mm)</t>
  </si>
  <si>
    <t>756</t>
  </si>
  <si>
    <t>Nátěry</t>
  </si>
  <si>
    <t>078888.1</t>
  </si>
  <si>
    <t>Obroušení ocel konstrukce zastřešení vstupů a pergoly brusným papírem</t>
  </si>
  <si>
    <t>758</t>
  </si>
  <si>
    <t>381</t>
  </si>
  <si>
    <t>783271002.1</t>
  </si>
  <si>
    <t>Nátěr ocelových konstrukcí zastřešení vstupů a pergoly syntetický trojnásobný; "kovářská" matná alkyd -uretanová barva, antracitový odstín</t>
  </si>
  <si>
    <t>760</t>
  </si>
  <si>
    <t>783400.1</t>
  </si>
  <si>
    <t>Tmelení a přebroušení defektů ocel.kce v místech svarů na pohledových plochách; tmelení a přebrouření defektů ocel.kce v místech svarů na pohledových plochách-předpoklad 10% plochy</t>
  </si>
  <si>
    <t>762</t>
  </si>
  <si>
    <t>383</t>
  </si>
  <si>
    <t>783800.2</t>
  </si>
  <si>
    <t>Impregnace teracových povrchů- parapety , schodiště a sokly; nanotechnologický transparentním impregnačním prostředkem se zpevňujícími účinky</t>
  </si>
  <si>
    <t>783897122.1</t>
  </si>
  <si>
    <t>Nátěr povrchu dekorativní stěrky kruhovýcj pilířů hydrofobním nátěrem.</t>
  </si>
  <si>
    <t>385</t>
  </si>
  <si>
    <t>783903812R00</t>
  </si>
  <si>
    <t>Odmaštění saponáty; ocel. kce vstupy, pergola</t>
  </si>
  <si>
    <t>768</t>
  </si>
  <si>
    <t>784</t>
  </si>
  <si>
    <t>Malby</t>
  </si>
  <si>
    <t>784111701R00</t>
  </si>
  <si>
    <t>Penetrace podkladu 1x - SDK desky, štukové omítky (stropy,stěny)</t>
  </si>
  <si>
    <t>770</t>
  </si>
  <si>
    <t>387</t>
  </si>
  <si>
    <t>784195212R00</t>
  </si>
  <si>
    <t>Malba SDK desek, štuk.omítek barvou tekutou, bílá, 2 x (stěny, strop); barva se zvýšenou otěruvzdorností (odolnost proti oděru za mokra dle ČSN EN 13300 - třída 3)</t>
  </si>
  <si>
    <t>784195222R00</t>
  </si>
  <si>
    <t>Malba SDK desek, štuk.omítek barvou tekutou, barva, 2 x; barva se zvýšenou otěruvzdorností barva se zvýšenou otěruvzdorností (odolnost proti oděru za mokra dle ČSN EN 13300 - třída 3)</t>
  </si>
  <si>
    <t>774</t>
  </si>
  <si>
    <t>389</t>
  </si>
  <si>
    <t>784402801R00</t>
  </si>
  <si>
    <t>Odstranění malby oškrábáním v místnosti H do 3,8 m; stropy s podhledem</t>
  </si>
  <si>
    <t>787</t>
  </si>
  <si>
    <t>Zasklívání</t>
  </si>
  <si>
    <t>787100.1</t>
  </si>
  <si>
    <t>Zrcadlová stěna -tl.zrcadla 6,0mm, výška stěny 2,0m,dělka stěny 9,7m</t>
  </si>
  <si>
    <t>778</t>
  </si>
  <si>
    <t>Ostatní konstrukce a práce na trubním vedení</t>
  </si>
  <si>
    <t>391</t>
  </si>
  <si>
    <t>894400</t>
  </si>
  <si>
    <t>Dopojení stáv kanalizačního potrubí na plast. šachtu prům.630 mm; předpoklad-stávající potrubí kamenina DN 150; 2x přítok+1x odtok</t>
  </si>
  <si>
    <t>780</t>
  </si>
  <si>
    <t>894431413.1</t>
  </si>
  <si>
    <t>Dod.+mont. plastové šachty z dílů prům.630 mm (upravované šachty Š1-Š3); šachtové dno, prodloužení 1,5m, plast.teleskop, poklop s rámem B125, pryžová těsnění</t>
  </si>
  <si>
    <t>Hodinové zúčtovací sazby (HZS)</t>
  </si>
  <si>
    <t>393</t>
  </si>
  <si>
    <t xml:space="preserve">900      RT1</t>
  </si>
  <si>
    <t>HZS - vyklizení stávajícího vybavení z objektu; předpoklad 4 prac.2 dny - 64 hod</t>
  </si>
  <si>
    <t>Doplňující konstrukce a práce na pozemních komunikacích a zpevněných plochách</t>
  </si>
  <si>
    <t>59217472</t>
  </si>
  <si>
    <t>Obrubník silniční 1000/150/250 šedý</t>
  </si>
  <si>
    <t>786</t>
  </si>
  <si>
    <t>395</t>
  </si>
  <si>
    <t>917862111R00</t>
  </si>
  <si>
    <t>Osazení stojat. obrub.bet. s opěrou,lože z C 12/15</t>
  </si>
  <si>
    <t>788</t>
  </si>
  <si>
    <t>919735113R00</t>
  </si>
  <si>
    <t>Řezání stávajícího živičného krytu tl. 10 - 15 cm</t>
  </si>
  <si>
    <t>790</t>
  </si>
  <si>
    <t>Lešení a stavební výtahy</t>
  </si>
  <si>
    <t>397</t>
  </si>
  <si>
    <t>941941042R00</t>
  </si>
  <si>
    <t>Montáž lešení leh.řad.s podlahami,š.1,2 m, H 30 m</t>
  </si>
  <si>
    <t>792</t>
  </si>
  <si>
    <t>941941292R00</t>
  </si>
  <si>
    <t>Příplatek za každý měsíc použití lešení k pol.1042; celkem 2 měsíce</t>
  </si>
  <si>
    <t>794</t>
  </si>
  <si>
    <t>399</t>
  </si>
  <si>
    <t>941941842R00</t>
  </si>
  <si>
    <t>Demontáž lešení leh.řad.s podlahami,š.1,2 m,H 30 m</t>
  </si>
  <si>
    <t>796</t>
  </si>
  <si>
    <t>941955001R00</t>
  </si>
  <si>
    <t>Lešení lehké pomocné, výška podlahy do 1,2 m</t>
  </si>
  <si>
    <t>798</t>
  </si>
  <si>
    <t>401</t>
  </si>
  <si>
    <t>941955002R00</t>
  </si>
  <si>
    <t>Lešení lehké pomocné, výška podlahy do 1,9 m</t>
  </si>
  <si>
    <t>800</t>
  </si>
  <si>
    <t>941955004R00</t>
  </si>
  <si>
    <t>Lešení lehké pomocné, výška podlahy do 3,5 m</t>
  </si>
  <si>
    <t>802</t>
  </si>
  <si>
    <t>403</t>
  </si>
  <si>
    <t>943955141R00</t>
  </si>
  <si>
    <t>Montáž lešeň. podl., šachta 6 m2, s příč. a podél.</t>
  </si>
  <si>
    <t>804</t>
  </si>
  <si>
    <t>943955191R00</t>
  </si>
  <si>
    <t>Příplatek za každý měsíc použití leš.k pol.21až 41</t>
  </si>
  <si>
    <t>806</t>
  </si>
  <si>
    <t>405</t>
  </si>
  <si>
    <t>943955841R00</t>
  </si>
  <si>
    <t>Demontáž leš. podl., šachta 6 m2, s příč. a podél.</t>
  </si>
  <si>
    <t>808</t>
  </si>
  <si>
    <t>Různé dokončovací konstrukce a práce na pozemních stavbách</t>
  </si>
  <si>
    <t>429100</t>
  </si>
  <si>
    <t>Ventilační mřížka atyp.nerez 150/300 - Z13</t>
  </si>
  <si>
    <t>810</t>
  </si>
  <si>
    <t>407</t>
  </si>
  <si>
    <t>429200</t>
  </si>
  <si>
    <t>Ventilační mřížka atyp.nerez 200/200 - Z14</t>
  </si>
  <si>
    <t>812</t>
  </si>
  <si>
    <t>5534301100</t>
  </si>
  <si>
    <t>Ventilační mřížka 200/200mm s pevnými lamelami -Z15</t>
  </si>
  <si>
    <t>814</t>
  </si>
  <si>
    <t>409</t>
  </si>
  <si>
    <t>5534301200</t>
  </si>
  <si>
    <t xml:space="preserve">Ventilační mřížka 400/200mm s manuálně nastavitelnými  lamelami -Z16</t>
  </si>
  <si>
    <t>816</t>
  </si>
  <si>
    <t>460030061RT3</t>
  </si>
  <si>
    <t>Dod.+mont. dlažby okapového chodníku do lože z písku tl. 10cm - okapový chodník; včetně dodávky dlaždic 50/50/5</t>
  </si>
  <si>
    <t>818</t>
  </si>
  <si>
    <t>411</t>
  </si>
  <si>
    <t>952901111R00</t>
  </si>
  <si>
    <t>Vyčištění budov o výšce podlaží do 4 m</t>
  </si>
  <si>
    <t>820</t>
  </si>
  <si>
    <t>952901411R00</t>
  </si>
  <si>
    <t>Vyčištění ostatních objektů -střecha</t>
  </si>
  <si>
    <t>822</t>
  </si>
  <si>
    <t>413</t>
  </si>
  <si>
    <t>953171001.1</t>
  </si>
  <si>
    <t>Dod.+mont hliníkového poklopu 500x500m vč rámu a ůpravy povrchu linoleem (Z1); vč. pohledové plochy z linolea, přesná specifikace viz výpis výrobků</t>
  </si>
  <si>
    <t>824</t>
  </si>
  <si>
    <t>953171001.2</t>
  </si>
  <si>
    <t>Dod.+mont hliníkového poklopu pro zadláždění 500x500m vč rámu (Z2); včetně vyplnění betonem C25/30 a kari sítě 6,0mm, oka 100/100mm a pohledové plochy z keram dlažby, přesná specifikace viz výpis výrobků</t>
  </si>
  <si>
    <t>826</t>
  </si>
  <si>
    <t>415</t>
  </si>
  <si>
    <t>953171010.1</t>
  </si>
  <si>
    <t>Dod.+mont poklopu ze slzičkového plechu 600-680x1050mm vč rámu (Z11); přesná specifikace viz výpis výrobků</t>
  </si>
  <si>
    <t>828</t>
  </si>
  <si>
    <t>953171010.1.1</t>
  </si>
  <si>
    <t>Dod.+mont poklopu ze slzičkového plechu 600x600mm vč rámu (Z10); přesná specifikace viz výpis výrobků</t>
  </si>
  <si>
    <t>830</t>
  </si>
  <si>
    <t>417</t>
  </si>
  <si>
    <t>953946111R00</t>
  </si>
  <si>
    <t>Osazení ventilačních mřížek</t>
  </si>
  <si>
    <t>832</t>
  </si>
  <si>
    <t>956950.1</t>
  </si>
  <si>
    <t>Dod. a montáž baletního madla vč kotevních prvků z kartáčované nerezi (kotvení á 2,2m) -dřevěné kulaté madlo prům.44mm, masiv dub; včetně konečné povrchové úpravy přírodním tvrdovoskovým olejem</t>
  </si>
  <si>
    <t>834</t>
  </si>
  <si>
    <t>Bourání konstrukcí</t>
  </si>
  <si>
    <t>419</t>
  </si>
  <si>
    <t xml:space="preserve">909      R01</t>
  </si>
  <si>
    <t>HZS - bourání a odstraňování konstrukcí. Prováděné práce nutno odsouhlasit ve stavebním deníku. Bourání drobných beton, žel.bet. a kovových konstrukcí a ostatní neměřitelné práce spojené s bouráním a přípravou konstrukcí pro nový stav</t>
  </si>
  <si>
    <t>RTS Ii / 2015</t>
  </si>
  <si>
    <t>836</t>
  </si>
  <si>
    <t>961044111R00</t>
  </si>
  <si>
    <t>Bourání základů z betonu prostého; zákl. pasy a stěny technických kanálů</t>
  </si>
  <si>
    <t>838</t>
  </si>
  <si>
    <t>421</t>
  </si>
  <si>
    <t>961055111R00</t>
  </si>
  <si>
    <t>Bourání základů železobetonových; zákl. pasy a stěny technických kanálů</t>
  </si>
  <si>
    <t>840</t>
  </si>
  <si>
    <t>962022491R00</t>
  </si>
  <si>
    <t>Bourání zdiva nadzákladového kamenného na MC; zídky na západní straně</t>
  </si>
  <si>
    <t>842</t>
  </si>
  <si>
    <t>423</t>
  </si>
  <si>
    <t>962031132R00</t>
  </si>
  <si>
    <t>Bourání příček cihelných tl. 10 cm</t>
  </si>
  <si>
    <t>844</t>
  </si>
  <si>
    <t>962031133R00</t>
  </si>
  <si>
    <t>Bourání příček cihelných tl. 15 cm</t>
  </si>
  <si>
    <t>846</t>
  </si>
  <si>
    <t>425</t>
  </si>
  <si>
    <t>962032231R00</t>
  </si>
  <si>
    <t>Bourání zdiva z cihel pálených na MVC</t>
  </si>
  <si>
    <t>848</t>
  </si>
  <si>
    <t>962032631R00</t>
  </si>
  <si>
    <t>Bourání zdiva komínového z cihel na MVC</t>
  </si>
  <si>
    <t>850</t>
  </si>
  <si>
    <t>427</t>
  </si>
  <si>
    <t>962052314R00</t>
  </si>
  <si>
    <t>Bourání pilířů železobetonových</t>
  </si>
  <si>
    <t>852</t>
  </si>
  <si>
    <t>962081141R00</t>
  </si>
  <si>
    <t>Bourání výplní otvorů ze skleněných tvárnic tl. do15 cm</t>
  </si>
  <si>
    <t>854</t>
  </si>
  <si>
    <t>429</t>
  </si>
  <si>
    <t>963042819R00</t>
  </si>
  <si>
    <t>Bourání schodišťových stupňů betonových</t>
  </si>
  <si>
    <t>856</t>
  </si>
  <si>
    <t>963051113R00</t>
  </si>
  <si>
    <t>Bourání ŽB stropů deskových tl. nad 8 cm</t>
  </si>
  <si>
    <t>858</t>
  </si>
  <si>
    <t>431</t>
  </si>
  <si>
    <t>963053936R00</t>
  </si>
  <si>
    <t>Bourání ŽB schodišťových ramen samonosných vč.mezipodest</t>
  </si>
  <si>
    <t>860</t>
  </si>
  <si>
    <t>964051111R00</t>
  </si>
  <si>
    <t>Bourání samostatných trámů ŽB průřezu do 0,10 m2; schodišťové nosníky</t>
  </si>
  <si>
    <t>862</t>
  </si>
  <si>
    <t>433</t>
  </si>
  <si>
    <t>965041341RT4</t>
  </si>
  <si>
    <t>Bourání mazanin škvárobet. tl. d0 10 cm, nad 4 m2</t>
  </si>
  <si>
    <t>864</t>
  </si>
  <si>
    <t>965041441RT5</t>
  </si>
  <si>
    <t>Bourání lehčených mazanin-pěnobeton střecha tl. nad 10 cm, nad 4 m2</t>
  </si>
  <si>
    <t>866</t>
  </si>
  <si>
    <t>435</t>
  </si>
  <si>
    <t>965042141RT3</t>
  </si>
  <si>
    <t>Bourání mazanin betonových tl. 10 cm, nad 4 m2 tl. mazaniny 5 - 8 cm; podklad pod živičnou izolací střech</t>
  </si>
  <si>
    <t>868</t>
  </si>
  <si>
    <t>965042141RT3.1</t>
  </si>
  <si>
    <t>Bourání mazanin betonových tl. do 10 cm, nad 4 m2; podkladní beton.mazanina pod hydroizol. tl.70mm vyztuž kari sítí vč zastropení technických kanálů</t>
  </si>
  <si>
    <t>870</t>
  </si>
  <si>
    <t>437</t>
  </si>
  <si>
    <t>965042141RT3.2</t>
  </si>
  <si>
    <t>Bourání mazanin betonových tl. do 10 cm, nad 4 m2 (vyrovnávací beton.mazanina v 1NP)</t>
  </si>
  <si>
    <t>872</t>
  </si>
  <si>
    <t>965042241R00</t>
  </si>
  <si>
    <t>Bourání mazanin betonových tl. nad 10 cm, nad 4 m2; chodník na západní straně</t>
  </si>
  <si>
    <t>874</t>
  </si>
  <si>
    <t>439</t>
  </si>
  <si>
    <t>965043341RT3</t>
  </si>
  <si>
    <t>Bourání beton potěru tl. 3 cm pod nášlapnými vrstvami, nad 4 m2</t>
  </si>
  <si>
    <t>876</t>
  </si>
  <si>
    <t>965049111R00</t>
  </si>
  <si>
    <t>Příplatek, bourání mazanin se svař. síťí tl. 10 cm-podkladní beton.mazanina</t>
  </si>
  <si>
    <t>878</t>
  </si>
  <si>
    <t>441</t>
  </si>
  <si>
    <t>965081713RT2</t>
  </si>
  <si>
    <t>Bourání dlaždic keramických tl. do 1 cm, nad 1 m2 vč.maltového lože</t>
  </si>
  <si>
    <t>880</t>
  </si>
  <si>
    <t>965081813RT2</t>
  </si>
  <si>
    <t>Bourání dlaždic teracových, betonových a keramických tl. nad 1 cm, nad 1 m2 vč.maltového lože</t>
  </si>
  <si>
    <t>882</t>
  </si>
  <si>
    <t>443</t>
  </si>
  <si>
    <t>965082923R00</t>
  </si>
  <si>
    <t>Odstranění násypu tl. do 10 cm, plocha nad 2 m2; násyp pod podklad.beton mazaninou v 1NP</t>
  </si>
  <si>
    <t>884</t>
  </si>
  <si>
    <t>965082941R00</t>
  </si>
  <si>
    <t>Odstranění násypu tl. nad 20 cm jakékoliv plochy-spádová vrstva střecha</t>
  </si>
  <si>
    <t>886</t>
  </si>
  <si>
    <t>445</t>
  </si>
  <si>
    <t>966077121R00</t>
  </si>
  <si>
    <t>Odstranění doplňkových konstrukcí do 50 kg - předpoklad</t>
  </si>
  <si>
    <t>888</t>
  </si>
  <si>
    <t>967031734R00</t>
  </si>
  <si>
    <t>Přisekání plošné zdiva cihelného na MVC tl. 30 cm; niky otopná tělesa, hydranty, rozvaděče</t>
  </si>
  <si>
    <t>890</t>
  </si>
  <si>
    <t>447</t>
  </si>
  <si>
    <t>967031742R00</t>
  </si>
  <si>
    <t>Přisekání plošné zdiva cihelného na MC tl. 10 cm</t>
  </si>
  <si>
    <t>892</t>
  </si>
  <si>
    <t>967031743R00</t>
  </si>
  <si>
    <t>Přisekání plošné zdiva cihelného na MC tl. 15 cm</t>
  </si>
  <si>
    <t>894</t>
  </si>
  <si>
    <t>449</t>
  </si>
  <si>
    <t>967043121R00</t>
  </si>
  <si>
    <t>Odsekání vrstvy betonu - předpoklad</t>
  </si>
  <si>
    <t>896</t>
  </si>
  <si>
    <t>968061125R00</t>
  </si>
  <si>
    <t>Vyvěšení dřevěných dveřních křídel pl. do 2 m2</t>
  </si>
  <si>
    <t>898</t>
  </si>
  <si>
    <t>451</t>
  </si>
  <si>
    <t>968061136R00</t>
  </si>
  <si>
    <t>Vyvěšení dřevěných křídel vrat plochy do 4 m2</t>
  </si>
  <si>
    <t>900</t>
  </si>
  <si>
    <t>968062456R00</t>
  </si>
  <si>
    <t>Vybourání dřevěných dveřních zárubní pl. nad 2 m2</t>
  </si>
  <si>
    <t>902</t>
  </si>
  <si>
    <t>453</t>
  </si>
  <si>
    <t>968071112R00</t>
  </si>
  <si>
    <t>Vyvěšení, zavěšení kovových křídel oken pl. do 1,5 m2</t>
  </si>
  <si>
    <t>904</t>
  </si>
  <si>
    <t>968071113R00</t>
  </si>
  <si>
    <t>Vyvěšení,zavěšení kovových křídel oken nad 1,5 m2</t>
  </si>
  <si>
    <t>906</t>
  </si>
  <si>
    <t>455</t>
  </si>
  <si>
    <t>968071125R00</t>
  </si>
  <si>
    <t>Vyvěšení, zavěšení kovových křídel dveří pl. 2 m2</t>
  </si>
  <si>
    <t>908</t>
  </si>
  <si>
    <t>968071126R00</t>
  </si>
  <si>
    <t>Vyvěšení, zavěšení kovových křídel dveří nad 2 m2</t>
  </si>
  <si>
    <t>910</t>
  </si>
  <si>
    <t>457</t>
  </si>
  <si>
    <t>968072245R00</t>
  </si>
  <si>
    <t>Vybourání kovových rámů oken jednod. pl. 2 m2</t>
  </si>
  <si>
    <t>912</t>
  </si>
  <si>
    <t>968072246R00</t>
  </si>
  <si>
    <t>Vybourání kovových rámů oken jednod. pl. 4 m2</t>
  </si>
  <si>
    <t>914</t>
  </si>
  <si>
    <t>459</t>
  </si>
  <si>
    <t>968072247R00</t>
  </si>
  <si>
    <t>Vybourání kovových rámů oken jednod. nad 4 m2</t>
  </si>
  <si>
    <t>916</t>
  </si>
  <si>
    <t>968072455R00</t>
  </si>
  <si>
    <t>Vybourání kovových dveřních zárubní pl. do 2 m2</t>
  </si>
  <si>
    <t>918</t>
  </si>
  <si>
    <t>461</t>
  </si>
  <si>
    <t>968072456R00</t>
  </si>
  <si>
    <t>Vybourání kovových dveřních zárubní pl. nad 2 m2</t>
  </si>
  <si>
    <t>920</t>
  </si>
  <si>
    <t>968091001R00</t>
  </si>
  <si>
    <t>Bourání parapetů teracových š. do 30 cm tl.3 cm</t>
  </si>
  <si>
    <t>922</t>
  </si>
  <si>
    <t>Prorážení otvorů a ostatní bourací práce</t>
  </si>
  <si>
    <t>463</t>
  </si>
  <si>
    <t>970041100R00</t>
  </si>
  <si>
    <t>Vrtání jádrové do prostého betonu do D 100 mm; UT 0.1, ZTI 0.4</t>
  </si>
  <si>
    <t>924</t>
  </si>
  <si>
    <t>970041130R00</t>
  </si>
  <si>
    <t>Vrtání jádrové do prostého betonu do D 130 mm; ZTI 0.2</t>
  </si>
  <si>
    <t>926</t>
  </si>
  <si>
    <t>465</t>
  </si>
  <si>
    <t>970041160R00</t>
  </si>
  <si>
    <t>Vrtání jádrové do prostého betonu do D 160 mm; ZTI 0.1</t>
  </si>
  <si>
    <t>928</t>
  </si>
  <si>
    <t>970041200R00</t>
  </si>
  <si>
    <t>Vrtání jádrové do prostého betonu do D 200 mm; ZTI 0.3</t>
  </si>
  <si>
    <t>930</t>
  </si>
  <si>
    <t>467</t>
  </si>
  <si>
    <t>970251200R00</t>
  </si>
  <si>
    <t>Řezání železobetonu hl. řezu 200 mm; otvory pro výtahovou šachtu</t>
  </si>
  <si>
    <t>932</t>
  </si>
  <si>
    <t>971033631R00</t>
  </si>
  <si>
    <t>Vybourání otv. zeď cihel. pl.4 m2, tl.15 cm, MVC</t>
  </si>
  <si>
    <t>934</t>
  </si>
  <si>
    <t>469</t>
  </si>
  <si>
    <t>971042441R00</t>
  </si>
  <si>
    <t>Vybourání otvorů zdi betonové pl. 0,25 m2, tl.30cm; prostup 0,65x0,375m základem ZTI 0.7</t>
  </si>
  <si>
    <t>936</t>
  </si>
  <si>
    <t>971052451R00</t>
  </si>
  <si>
    <t>Vybourání otvorů zdi želbet. pl. 0,25 m2, tl. 45cm; prostup základem-předpoklad</t>
  </si>
  <si>
    <t>938</t>
  </si>
  <si>
    <t>471</t>
  </si>
  <si>
    <t>971100021RAA</t>
  </si>
  <si>
    <t>Vybourání otvorů ve zdivu cihelném tl.30cm</t>
  </si>
  <si>
    <t>940</t>
  </si>
  <si>
    <t>971100021RAB</t>
  </si>
  <si>
    <t>Vybourání otvorů ve zdivu cihelném tl.45cm</t>
  </si>
  <si>
    <t>942</t>
  </si>
  <si>
    <t>473</t>
  </si>
  <si>
    <t>972054691R00</t>
  </si>
  <si>
    <t>Vybourání otv. stropy ŽB pl. nad 4 m2, tl. nad 8 cm; pro výtahovou šachtu nad 1NP</t>
  </si>
  <si>
    <t>944</t>
  </si>
  <si>
    <t>973031824R00</t>
  </si>
  <si>
    <t>Vysekání kapes pro zavázání zdí tl. 30 cm</t>
  </si>
  <si>
    <t>946</t>
  </si>
  <si>
    <t>475</t>
  </si>
  <si>
    <t>973031825R00</t>
  </si>
  <si>
    <t>Vysekání kapes pro zavázání zdí tl. 45 cm</t>
  </si>
  <si>
    <t>948</t>
  </si>
  <si>
    <t>974031664R00</t>
  </si>
  <si>
    <t>Vysekání rýh zeď cihelná vtah. nosníků 15 x 15 cm</t>
  </si>
  <si>
    <t>950</t>
  </si>
  <si>
    <t>477</t>
  </si>
  <si>
    <t>974031666R00</t>
  </si>
  <si>
    <t>Vysekání rýh zeď cihelná vtah. nosníků 15 x 25 cm</t>
  </si>
  <si>
    <t>952</t>
  </si>
  <si>
    <t>976071111R00</t>
  </si>
  <si>
    <t>Vybourání kovových zábradlí a madel -stávající schodišťové zábradlí</t>
  </si>
  <si>
    <t>954</t>
  </si>
  <si>
    <t>479</t>
  </si>
  <si>
    <t>976074121R00</t>
  </si>
  <si>
    <t>Vybourání kotevních želez zeď cihelná MVC</t>
  </si>
  <si>
    <t>956</t>
  </si>
  <si>
    <t>977000011R00</t>
  </si>
  <si>
    <t>Frézování komínového průduchu, úběr do 30 mm</t>
  </si>
  <si>
    <t>958</t>
  </si>
  <si>
    <t>481</t>
  </si>
  <si>
    <t>978011211R00</t>
  </si>
  <si>
    <t>Odstranění štukové vrstvy vnitřních stropů</t>
  </si>
  <si>
    <t>960</t>
  </si>
  <si>
    <t>978013191R00</t>
  </si>
  <si>
    <t>Otlučení omítek vnitřních stěn v rozsahu do 100 %</t>
  </si>
  <si>
    <t>962</t>
  </si>
  <si>
    <t>483</t>
  </si>
  <si>
    <t>978015241R00</t>
  </si>
  <si>
    <t>Otlučení omítek vnějších MVC v složit.1-4 do 30 %</t>
  </si>
  <si>
    <t>964</t>
  </si>
  <si>
    <t>978059531R00</t>
  </si>
  <si>
    <t>Odsekání vnitřních obkladů stěn nad 2 m2</t>
  </si>
  <si>
    <t>966</t>
  </si>
  <si>
    <t>485</t>
  </si>
  <si>
    <t>978059631R00</t>
  </si>
  <si>
    <t>Odsekání vnějších obkladů stěn nad 2 m2</t>
  </si>
  <si>
    <t>968</t>
  </si>
  <si>
    <t>978100010RA0</t>
  </si>
  <si>
    <t>Otlučení vnitřních omítek stropů vápenocem. 100 %</t>
  </si>
  <si>
    <t>970</t>
  </si>
  <si>
    <t>487</t>
  </si>
  <si>
    <t>981001</t>
  </si>
  <si>
    <t>Odstranění konstrukcí stávajících kanalizačních šachet Š1-Š3; předpoklad-beton.šachta prům 1,0m, hl.do 1,5m</t>
  </si>
  <si>
    <t>972</t>
  </si>
  <si>
    <t>981512114R00</t>
  </si>
  <si>
    <t>Demolice konstrukcí jiným způsobem, železobeton; skryté konstrukce - předpoklad</t>
  </si>
  <si>
    <t>974</t>
  </si>
  <si>
    <t>H01</t>
  </si>
  <si>
    <t>Budovy občanské výstavby</t>
  </si>
  <si>
    <t>489</t>
  </si>
  <si>
    <t>998011003R00</t>
  </si>
  <si>
    <t>Přesun hmot pro budovy zděné výšky do 24 m</t>
  </si>
  <si>
    <t>976</t>
  </si>
  <si>
    <t>Zednické výpomoci</t>
  </si>
  <si>
    <t>346244361R00</t>
  </si>
  <si>
    <t>Zazdívka rýh, potrubí, kapes cihlami tl. 6,5 cm</t>
  </si>
  <si>
    <t>978</t>
  </si>
  <si>
    <t>491</t>
  </si>
  <si>
    <t>346244371R00</t>
  </si>
  <si>
    <t>Zazdívka rýh, potrubí, kapes cihlami tl. 14 cm</t>
  </si>
  <si>
    <t>980</t>
  </si>
  <si>
    <t>346481111R00</t>
  </si>
  <si>
    <t>Zaplentování rýh rabicovým pletivem</t>
  </si>
  <si>
    <t>982</t>
  </si>
  <si>
    <t>493</t>
  </si>
  <si>
    <t>389381001RT2.1</t>
  </si>
  <si>
    <t>Dobetonování prefabrikovaných konstrukcí betonem tř C16/20-prostupy stropem; vč bednění</t>
  </si>
  <si>
    <t>984</t>
  </si>
  <si>
    <t>612403399R00</t>
  </si>
  <si>
    <t>Hrubá výplň rýh ve stěnách maltou</t>
  </si>
  <si>
    <t>986</t>
  </si>
  <si>
    <t>M33</t>
  </si>
  <si>
    <t>Montáže dopravních zařízení a vah</t>
  </si>
  <si>
    <t>495</t>
  </si>
  <si>
    <t>330030120RAD</t>
  </si>
  <si>
    <t>Dod.+mont. výtah osobní lanový bezstrojovnový; 3 stanice, 3 nástupišťě, nosnost -630kg, rychlost 1,0m/s, min rozměr neprůchozí kabiny 1100x1400x2100mm, přesná specifikace viz výkresová část</t>
  </si>
  <si>
    <t>988</t>
  </si>
  <si>
    <t>M43</t>
  </si>
  <si>
    <t>Montáže ocelových konstrukcí</t>
  </si>
  <si>
    <t>4307130011</t>
  </si>
  <si>
    <t>Dod.+mont.vestavné ocelové konstrukce posílení únosnosti stropů; vč.povrchové úpravy syntetickou barvou 1x základ , 2x email</t>
  </si>
  <si>
    <t>990</t>
  </si>
  <si>
    <t>497</t>
  </si>
  <si>
    <t>4307130012</t>
  </si>
  <si>
    <t>Dod.+mont. ocelové konstrukce pergoly- střešní terasa</t>
  </si>
  <si>
    <t>992</t>
  </si>
  <si>
    <t>4307130012.1</t>
  </si>
  <si>
    <t>Dod.+mont. ocelové konstrukce zastřešení vstupů</t>
  </si>
  <si>
    <t>994</t>
  </si>
  <si>
    <t>499</t>
  </si>
  <si>
    <t>430998</t>
  </si>
  <si>
    <t>Výrobní dokumentace-ocelové konstrukce posílení únosnosti stropů</t>
  </si>
  <si>
    <t>soub</t>
  </si>
  <si>
    <t>996</t>
  </si>
  <si>
    <t>430999</t>
  </si>
  <si>
    <t>Výrobní dokumentace-ocelové konstrukce zastřešení vstupů</t>
  </si>
  <si>
    <t>998</t>
  </si>
  <si>
    <t>501</t>
  </si>
  <si>
    <t>953981105.1</t>
  </si>
  <si>
    <t>Dod.+mont chemické kotvy do betonu kotevní hl. 220 mm, závit tyč M20, chemická malta; kce posílení únosnosti stropů</t>
  </si>
  <si>
    <t>1000</t>
  </si>
  <si>
    <t>953981304.1</t>
  </si>
  <si>
    <t>Dod.+mont chemické kotvy, cihelné zdivo, kotevní hl. 150 mm, závit tyč M12 nerez, chemická malta, síťové pouzdro; pergola</t>
  </si>
  <si>
    <t>1002</t>
  </si>
  <si>
    <t>S</t>
  </si>
  <si>
    <t>Přesuny sutí</t>
  </si>
  <si>
    <t>503</t>
  </si>
  <si>
    <t>979001</t>
  </si>
  <si>
    <t>Odvoz vyklizeného nábytku a vnitřního vybavení na skládku Rapotín - 16km; včetně naložení na dopravní prostředek a složení na skládce (předpoklad 20t)</t>
  </si>
  <si>
    <t>1004</t>
  </si>
  <si>
    <t>979002</t>
  </si>
  <si>
    <t>Poplatek za skládku - vyklizené vnitřní vybavení</t>
  </si>
  <si>
    <t>1006</t>
  </si>
  <si>
    <t>505</t>
  </si>
  <si>
    <t>979011311R00</t>
  </si>
  <si>
    <t>Svislá doprava suti a vybouraných hmot shozem</t>
  </si>
  <si>
    <t>1008</t>
  </si>
  <si>
    <t>979011321R00</t>
  </si>
  <si>
    <t>Montáž a demontáž shozu za 2.NP</t>
  </si>
  <si>
    <t>1010</t>
  </si>
  <si>
    <t>507</t>
  </si>
  <si>
    <t>979011329R00</t>
  </si>
  <si>
    <t>Přípl. k mont.a dem. shozu za 3.NP</t>
  </si>
  <si>
    <t>1012</t>
  </si>
  <si>
    <t>979081111R00</t>
  </si>
  <si>
    <t>Odvoz suti a vybour. hmot na skládku do 1 km; včetně naložení na dopravní prostředek a složení na skládce</t>
  </si>
  <si>
    <t>1014</t>
  </si>
  <si>
    <t>509</t>
  </si>
  <si>
    <t>979081121R00</t>
  </si>
  <si>
    <t>Příplatek k odvozu za každý další 1 km 15x, celkem 16km</t>
  </si>
  <si>
    <t>1016</t>
  </si>
  <si>
    <t>979082111R00</t>
  </si>
  <si>
    <t>Vnitrostaveništní doprava suti do 10 m</t>
  </si>
  <si>
    <t>1018</t>
  </si>
  <si>
    <t>511</t>
  </si>
  <si>
    <t>979082121R00</t>
  </si>
  <si>
    <t>Příplatek k vnitrost. dopravě suti za dalších 5 m (6x); cellkem do 30m</t>
  </si>
  <si>
    <t>1020</t>
  </si>
  <si>
    <t>97999000</t>
  </si>
  <si>
    <t>Poplatek za skládku stavební suti</t>
  </si>
  <si>
    <t>1022</t>
  </si>
  <si>
    <t>SO01.2 - nezpůsobilé náklady</t>
  </si>
  <si>
    <t>NN- ZTI,plyn - NN- Z - NN- ZTI,plyn - NN- ZTI,plyn</t>
  </si>
  <si>
    <t>Hloubení jam nezapažených v hornině tř. 1 a 2 objemu do 1000 m3-venkovní vedení</t>
  </si>
  <si>
    <t xml:space="preserve">štěrkopísek  netříděný zásypový materiál</t>
  </si>
  <si>
    <t>871161141</t>
  </si>
  <si>
    <t>Montáž potrubí z PE100 SDR 11 otevřený výkop svařovaných na tupo D 32 x 3,0 mm-venkovní plynovod</t>
  </si>
  <si>
    <t>286135950</t>
  </si>
  <si>
    <t>potrubí dvouvrstvé PE100 s 10% signalizační vrstvou, SDR 11, 32x3,0. L=12m-venkovní plynovod</t>
  </si>
  <si>
    <t>723150312-1</t>
  </si>
  <si>
    <t>Potrubí ocelové hladké černé bezešvé spojované svařováním tvářené za tepla D 57x3,2 mm s tovární izolací zesílenou</t>
  </si>
  <si>
    <t>723190254</t>
  </si>
  <si>
    <t>Výpustky plynovodní vedení a upevnění do DN 50</t>
  </si>
  <si>
    <t>723231164</t>
  </si>
  <si>
    <t>Kohout kulový přímý G 1 PN 42 do 185°C plnoprůtokový s koulí DADO vnitřní závit těžká řada</t>
  </si>
  <si>
    <t>723231166</t>
  </si>
  <si>
    <t>Kohout kulový přímý G 1 1/2 PN 42 do 185°C plnoprůtokový s koulí DADO vnitřní závit těžká řada</t>
  </si>
  <si>
    <t>723234313-1</t>
  </si>
  <si>
    <t>Regulátor tlaku plynu dvoustupňový středotlaký Qmax=25 m3/hod pro zemní plyn</t>
  </si>
  <si>
    <t>723261913</t>
  </si>
  <si>
    <t>Montáž plynoměrů G-10 maximální průtok 16 m3/hod.</t>
  </si>
  <si>
    <t>Hodinová zúčtovací sazba stavební dělník- přípomoc zemní práce, revizní šachty, potrubí vč. výstražné folie, signalizačního vodiče atp. vč. materiálu</t>
  </si>
  <si>
    <t>NN-D 1.4.E - Zařízen - NN-D 1.4.E - Zařízen - NN...</t>
  </si>
  <si>
    <t>Deska izolační protipožární z minerální vlny , objem. hmotnost min.470kg/m3, tl.160mm</t>
  </si>
  <si>
    <t>Protipožární přetíratelný tmel s napěňovací schopností při teplotě nad +200°C, kartuše 310ml</t>
  </si>
  <si>
    <t>NN-D 1.4.F - Zařízen - NN-D 1.4.F - Zařízen - NN...</t>
  </si>
  <si>
    <t>NN-DAT - Datové rozv - NN-DAT - Datové rozv - NN...</t>
  </si>
  <si>
    <t>NN-DVC - Dveřní tele - NN-DVC - Dveřní tele - NN...</t>
  </si>
  <si>
    <t xml:space="preserve">NN-EZS - Systém EZS  - NN-EZS - Systém EZS - NN-...</t>
  </si>
  <si>
    <t>NN-STA - Společná te - NN-STA - Společná te - NN...</t>
  </si>
  <si>
    <t>NN-Stavební rozpočet - NN-Stavební rozpočet - NN...</t>
  </si>
  <si>
    <t>21 - Úprava podloží a základové spáry</t>
  </si>
  <si>
    <t>56 - Podkladní vrstvy komunikací, letišť a ploch</t>
  </si>
  <si>
    <t>59 - Kryty pozemních komunikací, letišť a ploch dlážděných (předlažby)</t>
  </si>
  <si>
    <t>113106231R00</t>
  </si>
  <si>
    <t>Rozebrání dlažeb ze zámkové dlažby v kamenivu - k dalšímu použití; dlažba za oplocením</t>
  </si>
  <si>
    <t>122301101R00</t>
  </si>
  <si>
    <t>Odkopávky nezapažené v hor. 4 do 100 m3</t>
  </si>
  <si>
    <t>Hloubení rýh š.do 60 cm v hor.4 do 50 m3,STROJNĚ</t>
  </si>
  <si>
    <t>Úprava podloží a základové spáry</t>
  </si>
  <si>
    <t>215901101R00</t>
  </si>
  <si>
    <t>Zhutnění podloží z hornin nesoudržných do 92% PS</t>
  </si>
  <si>
    <t>Mazanina betonová tl. 5 - 8 cm C 8/10; podklad z hubeného betonu pod základy oplocení</t>
  </si>
  <si>
    <t>274311116R00</t>
  </si>
  <si>
    <t>Beton základ. pasů prostý z cem. portland. C 16/20; 0,5x2,0m-základ pod opěrný sloupek pojezdové brány</t>
  </si>
  <si>
    <t>311321825R00</t>
  </si>
  <si>
    <t>Železobeton nadzákladových zdí pohledový C 25/30; zídka, zákrytová deska</t>
  </si>
  <si>
    <t>317121103RT2</t>
  </si>
  <si>
    <t>Osazení překladu světlost otvoru do 375 cm; včetně dodávky RZP 239x14x215</t>
  </si>
  <si>
    <t>349121101.1</t>
  </si>
  <si>
    <t>Dod.+mont atyp. plynoměrné dvojskříně</t>
  </si>
  <si>
    <t>Příčkyz cihelných bloků 11,5 AKU na MVC 5, tl. 115 mm</t>
  </si>
  <si>
    <t>Podkladní vrstvy komunikací, letišť a ploch</t>
  </si>
  <si>
    <t>564851111RT4</t>
  </si>
  <si>
    <t>Podklad ze štěrkodrti po zhutnění tloušťky 15 cm; štěrkodrť frakce 0-63 mm</t>
  </si>
  <si>
    <t>564861111RT4</t>
  </si>
  <si>
    <t>Podklad ze štěrkodrti po zhutnění tloušťky 20 cm; štěrkodrť frakce 0-63 mm</t>
  </si>
  <si>
    <t>Kryty pozemních komunikací, letišť a ploch dlážděných (předlažby)</t>
  </si>
  <si>
    <t>596291113R00</t>
  </si>
  <si>
    <t>Řezání zámkové dlažby tl. 80 mm</t>
  </si>
  <si>
    <t>596215040R00</t>
  </si>
  <si>
    <t>Kladení zámkové dlažby tl. 8 cm do drtě tl. 4 cm</t>
  </si>
  <si>
    <t>592451170</t>
  </si>
  <si>
    <t>Dlažba betonová zámková 20x10x8 cm přírodní</t>
  </si>
  <si>
    <t>Dod.+mont. zatepl.syst.ETICS, komplet vč.kovových profilů výztužné tkaniny a povrchové úpravy omítkou silikonovou - ostění; šedý EPS polystyren s grafitem tl.30 mm; povrchová úprava-probarvená pastovitá silikonová omítka (velikost zrna 1,5mm)</t>
  </si>
  <si>
    <t>Penetrace podkladu - před montáží zateplovacího systému ETICS</t>
  </si>
  <si>
    <t>Očištění fasád tlakovou vodou složitost 1 - 2</t>
  </si>
  <si>
    <t>Příplatek za okenní lištu (APU) - montáž; vč.dodávky lišty</t>
  </si>
  <si>
    <t>Dod.+mont litá cementové pěny (min.pevnost v tlaku 0,5Mpa), tl. 40 mm; podklad pro kročejovou izolaci</t>
  </si>
  <si>
    <t>Potěr anhydritový, plocha do 500 m2, tl.56 mm; samonivelační potěr, min.pevnost v tlaku 30MPa</t>
  </si>
  <si>
    <t>Dod.+mont separační PE fólie; včetně dodávky PE fólie</t>
  </si>
  <si>
    <t>Kuchyňská linka dl. pracovní plochy 1,8m+závěsné horní skříňky, D+M - T4; vestavné spotřebiče -sklokeram.dvouplotýnka mikrovlná trouba vestavná podpultová lednice</t>
  </si>
  <si>
    <t>Kuchyňská linkat dl. pracovní plochy 1,1m+závěsné horní skříňky, D+M-T5;vestavné spotřebiče -mikrovlná trouba, vestavná podpultová lednice</t>
  </si>
  <si>
    <t>Dveře vnitřní dvoukřídl., otočné 180x197cm; T318 včetně kování a nerezové prahové lišty, přesná specifikace viz výpis výplní otvorů</t>
  </si>
  <si>
    <t>Dod.+mont. dveře vnitřní, plné s otočným křídlem. 90x197cm; T210, T213, T316 včetně kování a nerezové prahové lišty, přesná specifikace viz výpis výplní otvorů</t>
  </si>
  <si>
    <t>766690010.2</t>
  </si>
  <si>
    <t>Dod.+mont. desky parapetní postformix (povrch HPL laminát) s nosem, barva bílá; šířka 30-35cm</t>
  </si>
  <si>
    <t>Dod.+mont. past.okno čtyřkřidl. OS se středním dělícím sloupkem. 5,26x 1,80m; T204,T303 vč.kování a doplňků, přesná specifikace viz výpis výplní otvorů;</t>
  </si>
  <si>
    <t>Dod.+mont. plast.okno čtyřkřidl. OS se dvěma dělícími sloupky 5,26x1,80m; T205 vč.kování a doplňků, přesná specifikace viz výpis výplní otvorů</t>
  </si>
  <si>
    <t>Dod.+mont. okno plast. jednokřídl 1,2x 1.8 m; T202, T207 vč.kování a doplňků, přesná specifikace viz výpis výplní otvorů</t>
  </si>
  <si>
    <t>Dod.+mont. okno plast jednoikřídl., OS 1,20x 2,60m; T208 vč.kování a doplňků, přesná specifikace viz výpis výplní otvorů</t>
  </si>
  <si>
    <t>Výroba a montáž kov. atypických konstr. do 250 kg; včetně dodávky materiálu (oplocení)</t>
  </si>
  <si>
    <t>Linoleum min tl. 2,5 mm, role š. 2 m ; třida zátěže 34</t>
  </si>
  <si>
    <t>Malba SDK desek, štuk.omítek barvou tekutou, barva, 2 x; barva se zvýšenou otěruvzdorností (odolnost proti oděru za mokra dle ČSN EN 13300 - třída 3)</t>
  </si>
  <si>
    <t xml:space="preserve">909      R00</t>
  </si>
  <si>
    <t>HZS-odstranění stávající zděné skříně HUP a demontáž stávajících dílů kovového oplocení</t>
  </si>
  <si>
    <t>Bourání dlaždic keramických tl. do 1 cm, nad 1 m2; vč maltového lože</t>
  </si>
  <si>
    <t>Bourání mazanin škvárobet. tl. do 10 cm, nad 4 m2</t>
  </si>
  <si>
    <t>962042321R00</t>
  </si>
  <si>
    <t>Bourání zdiva nadzákladového z betonu prostého; beton.obruba stávající zpevněné plochy u nového oplocení</t>
  </si>
  <si>
    <t>Bourání základů z betonu prostého</t>
  </si>
  <si>
    <t>971033621R00</t>
  </si>
  <si>
    <t>Vybourání otv. zeď cihel. pl.4 m2, tl.10 cm, MVC</t>
  </si>
  <si>
    <t>Dobetonování prefabrikovaných konstrukcí betonem C16/20-prostupy stropem; vč.bednění</t>
  </si>
  <si>
    <t>953981106.1</t>
  </si>
  <si>
    <t>Dod.+mont chemické kotvy do betonu kotevní hl. 145mm, závit tyč M20, chemická malta; kce posílení únosnosti stropů</t>
  </si>
  <si>
    <t>Příplatek k vnitrost. dopravě suti za dalších 5 m (6x); celkem do 30m</t>
  </si>
  <si>
    <t>NN-Vnitřní silnoprou - NN-Vnitřní silnoprou - NN...</t>
  </si>
  <si>
    <t>NN-Vytápění - NN-Vyt - NN-Vytápění - NN-Vytápění</t>
  </si>
  <si>
    <t>733224222</t>
  </si>
  <si>
    <t>735152557-1</t>
  </si>
  <si>
    <t>Otopné těleso panelové Ventil Kompakt typ 22 VK výška/délka 500/1000 mm-levé připojení</t>
  </si>
  <si>
    <t>735152558</t>
  </si>
  <si>
    <t>Otopné těleso panelové Ventil Kompakt typ 22 VK výška/délka 500/1100 mm</t>
  </si>
  <si>
    <t>SO02 - venkovní úpravy</t>
  </si>
  <si>
    <t>SO02.2 - Vegetační úpravy</t>
  </si>
  <si>
    <t>8231 - 8231</t>
  </si>
  <si>
    <t>Dodávka - Dodávka</t>
  </si>
  <si>
    <t>8231</t>
  </si>
  <si>
    <t>184802111</t>
  </si>
  <si>
    <t>Chemické odplevelení před založením postřikem v rovině herbicid 2 x</t>
  </si>
  <si>
    <t>182001111</t>
  </si>
  <si>
    <t>Plošná úprava terénních nerovností do 0,15m v rovině</t>
  </si>
  <si>
    <t>183403114</t>
  </si>
  <si>
    <t>Obdělání půdy kultivátor. v rovině</t>
  </si>
  <si>
    <t>183403151</t>
  </si>
  <si>
    <t>Obdělání půdy smykováním v rovině</t>
  </si>
  <si>
    <t>183205111</t>
  </si>
  <si>
    <t>Založení záhonu v rovině</t>
  </si>
  <si>
    <t>183101113</t>
  </si>
  <si>
    <t>Hloubení jamek bez výměny půdy objemu do 0,05 m3</t>
  </si>
  <si>
    <t>183101313</t>
  </si>
  <si>
    <t>Hloubení jamek s 100% výměnou půdy objemu do 0,05 m3</t>
  </si>
  <si>
    <t>184102112</t>
  </si>
  <si>
    <t>Výsadba dřeviny s balem při průměru balu do 0,3m</t>
  </si>
  <si>
    <t>183101115</t>
  </si>
  <si>
    <t>Hloubení jamek bez výměny půdy objemu do 0,4 m3</t>
  </si>
  <si>
    <t>183101121</t>
  </si>
  <si>
    <t>Hloubení jamek bez výměny půdy objemu do 1 m3</t>
  </si>
  <si>
    <t>184102115</t>
  </si>
  <si>
    <t>Výsadba dřeviny s balem při průměru balu do 0,6</t>
  </si>
  <si>
    <t>184102116</t>
  </si>
  <si>
    <t>Výsadba dřeviny s balem při průměru balu do 0,8</t>
  </si>
  <si>
    <t>184901111</t>
  </si>
  <si>
    <t>Osazení kůlů dl. 200 cm</t>
  </si>
  <si>
    <t>184921093</t>
  </si>
  <si>
    <t>Mulčování rostlin tl. 0,1m</t>
  </si>
  <si>
    <t>185804311</t>
  </si>
  <si>
    <t>Zalití rostlin vodou plocha do 20 m2</t>
  </si>
  <si>
    <t>185851111</t>
  </si>
  <si>
    <t>Dovoz vody pro zálivku rostlin</t>
  </si>
  <si>
    <t>185802114</t>
  </si>
  <si>
    <t>Hnojení um.hnojivem rozděl k rostlinám strom 5 tab, keř 1 tab</t>
  </si>
  <si>
    <t>Dodávka</t>
  </si>
  <si>
    <t>R1</t>
  </si>
  <si>
    <t>Picea abies ´Inversa´150-175</t>
  </si>
  <si>
    <t>R2</t>
  </si>
  <si>
    <t>Picea glauca ´Conica´ 60-80</t>
  </si>
  <si>
    <t>R3</t>
  </si>
  <si>
    <t>Picea glauca ´J.W.Dasy´s White´ 40-60</t>
  </si>
  <si>
    <t>R4</t>
  </si>
  <si>
    <t>Chamaecyparis pisifera ´Sungold´ 20-30</t>
  </si>
  <si>
    <t>R5</t>
  </si>
  <si>
    <t>Juniperus horizontalis ´Icee Blue´10-20</t>
  </si>
  <si>
    <t>R6</t>
  </si>
  <si>
    <t>Magnolia ´Susan´ 40-60</t>
  </si>
  <si>
    <t>R7</t>
  </si>
  <si>
    <t>Rosa ´The Fairy´20-30</t>
  </si>
  <si>
    <t>R8</t>
  </si>
  <si>
    <t>Erica carnea ´Golden Starlet´ 20-30</t>
  </si>
  <si>
    <t>R9</t>
  </si>
  <si>
    <t>Erica carnea ´Rubinfeuer´ 20-30</t>
  </si>
  <si>
    <t>R10</t>
  </si>
  <si>
    <t>Spiraea japonica ´Golden Princess´ 20-30</t>
  </si>
  <si>
    <t>R11</t>
  </si>
  <si>
    <t>Cotoneaster dammeri 20-30</t>
  </si>
  <si>
    <t>R12</t>
  </si>
  <si>
    <t>Euonymus fortunei ´Emerald´n Gold´ 10-20</t>
  </si>
  <si>
    <t>R13</t>
  </si>
  <si>
    <t>Weigela hybrida ´Purpurea´ 20-30</t>
  </si>
  <si>
    <t>R14</t>
  </si>
  <si>
    <t>Kůrodřevní hmota na mulčování</t>
  </si>
  <si>
    <t>R15</t>
  </si>
  <si>
    <t>Kůly kulaté, odkorněné dl.200 cm</t>
  </si>
  <si>
    <t>R16</t>
  </si>
  <si>
    <t>Popruhy na vyvazování</t>
  </si>
  <si>
    <t>R17</t>
  </si>
  <si>
    <t>Hnojivo pro dřeviny dlouhodobě působící</t>
  </si>
  <si>
    <t>R18</t>
  </si>
  <si>
    <t>Totální herbicid</t>
  </si>
  <si>
    <t>l</t>
  </si>
  <si>
    <t>Poznámka k položce:_x000d_
Poznámka k položce:, Spiraea x vanhoutei</t>
  </si>
  <si>
    <t>R19</t>
  </si>
  <si>
    <t>Rašelina</t>
  </si>
  <si>
    <t>998231311</t>
  </si>
  <si>
    <t>Přesun hmot pro sadov.úpravy</t>
  </si>
  <si>
    <t>SO02.1 - dopravní část</t>
  </si>
  <si>
    <t>02 - Přeložka chodní - 02 - Přeložka chodní - 02...</t>
  </si>
  <si>
    <t xml:space="preserve">    5 - Komunikace pozemní</t>
  </si>
  <si>
    <t xml:space="preserve">    9 - Ostatní konstrukce a práce, bourání</t>
  </si>
  <si>
    <t xml:space="preserve">    997 - Přesun sutě</t>
  </si>
  <si>
    <t xml:space="preserve">    998 - Přesun hmot</t>
  </si>
  <si>
    <t>113106121</t>
  </si>
  <si>
    <t>Rozebrání dlažeb z betonových nebo kamenných dlaždic komunikací pro pěší ručně</t>
  </si>
  <si>
    <t>VV</t>
  </si>
  <si>
    <t>"rozebrání stávajícího chodníku z bet.dlaždic"</t>
  </si>
  <si>
    <t>True</t>
  </si>
  <si>
    <t>42,50*1,80</t>
  </si>
  <si>
    <t>Součet</t>
  </si>
  <si>
    <t>113154114</t>
  </si>
  <si>
    <t>Frézování živičného krytu tl 100 mm pruh š 0,5 m pl do 500 m2 bez překážek v trase</t>
  </si>
  <si>
    <t>"odfrézování části stáv.živič.krytu - obruba u brány"</t>
  </si>
  <si>
    <t>3,00</t>
  </si>
  <si>
    <t>113154113</t>
  </si>
  <si>
    <t>Frézování živičného krytu tl 50 mm pruh š 0,5 m pl do 500 m2 bez překážek v trase</t>
  </si>
  <si>
    <t>"odfrézování krytu komunikace o š. 0,50 m - napojení nových konstrukcí"</t>
  </si>
  <si>
    <t>49,00*0,50</t>
  </si>
  <si>
    <t>113202111</t>
  </si>
  <si>
    <t>Vytrhání obrub krajníků obrubníků stojatých</t>
  </si>
  <si>
    <t>"silniční obruba stáv.ploch chodníků"</t>
  </si>
  <si>
    <t>42,50</t>
  </si>
  <si>
    <t>113204111</t>
  </si>
  <si>
    <t>Vytrhání obrub záhonových</t>
  </si>
  <si>
    <t>"chodníková (záhonová) obruba stáv.ploch chodníků"</t>
  </si>
  <si>
    <t>122201101</t>
  </si>
  <si>
    <t>Odkopávky a prokopávky nezapažené v hornině tř. 3 objem do 100 m3</t>
  </si>
  <si>
    <t>"konstrukce"</t>
  </si>
  <si>
    <t>"odkopávka pro novou skladbu chodníku"</t>
  </si>
  <si>
    <t>20,88</t>
  </si>
  <si>
    <t>"odkopávka pro novou skladbu parkoviště"</t>
  </si>
  <si>
    <t>37,87</t>
  </si>
  <si>
    <t>"odkopávka pro novou skladbu parkovacího zálivu"</t>
  </si>
  <si>
    <t>19,35</t>
  </si>
  <si>
    <t>"odpočet objemu bouraných konstrukcí"</t>
  </si>
  <si>
    <t>-(7,65+0,3+1,225)</t>
  </si>
  <si>
    <t>Mezisoučet</t>
  </si>
  <si>
    <t>"aktivní zóna"</t>
  </si>
  <si>
    <t xml:space="preserve">"chodník"    61,40*0,30</t>
  </si>
  <si>
    <t xml:space="preserve">"parkovací záliv"    49,20*1,18*0,40</t>
  </si>
  <si>
    <t xml:space="preserve">"parkoviště"    (49,60+26,90)*1,10*0,30</t>
  </si>
  <si>
    <t>122201109</t>
  </si>
  <si>
    <t>Příplatek za lepivost u odkopávek v hornině tř. 1 až 3</t>
  </si>
  <si>
    <t>"50% kubatury"</t>
  </si>
  <si>
    <t>(68,925+66,887)*0,50</t>
  </si>
  <si>
    <t>162701105</t>
  </si>
  <si>
    <t>Vodorovné přemístění do 10000 m výkopku/sypaniny z horniny tř. 1 až 4</t>
  </si>
  <si>
    <t>"odvoz přebytku výkopku k trvalému uložení"</t>
  </si>
  <si>
    <t>68,925+66,887</t>
  </si>
  <si>
    <t>162701109</t>
  </si>
  <si>
    <t>Příplatek k vodorovnému přemístění výkopku/sypaniny z horniny tř. 1 až 4 ZKD 1000 m přes 10000 m</t>
  </si>
  <si>
    <t>"odvoz přebytku výkopku k trvalému uložení na skládku - celkem 16 km"</t>
  </si>
  <si>
    <t>(68,925+66,887)*6</t>
  </si>
  <si>
    <t>171102111</t>
  </si>
  <si>
    <t>Uložení sypaniny z hornin nesoudržných a sypkých do násypů zhutněných v aktivní zóně</t>
  </si>
  <si>
    <t>58344199</t>
  </si>
  <si>
    <t>štěrkodrť frakce 0-63</t>
  </si>
  <si>
    <t>"dodávka vhodného materiálu pro aktivní zónu - ŠD - 1,95 t/m3"</t>
  </si>
  <si>
    <t>66,887*1,95</t>
  </si>
  <si>
    <t>171201211</t>
  </si>
  <si>
    <t>Poplatek za uložení stavebního odpadu - zeminy a kameniva na skládce</t>
  </si>
  <si>
    <t>"poplatek za trvalé uložení výkopku na skládce - 1,8 t/m3"</t>
  </si>
  <si>
    <t>(68,925+66,887)*1,80</t>
  </si>
  <si>
    <t>181102302</t>
  </si>
  <si>
    <t>Úprava pláně v zářezech se zhutněním</t>
  </si>
  <si>
    <t>"úprava pláně pod nové konstrukce"</t>
  </si>
  <si>
    <t>(49,60+26,90)*1,10+(42,90*1,18)+61,40</t>
  </si>
  <si>
    <t>Komunikace pozemní</t>
  </si>
  <si>
    <t>564851111</t>
  </si>
  <si>
    <t>Podklad ze štěrkodrtě ŠD tl 150 mm</t>
  </si>
  <si>
    <t>"podkladní vrstvy nových konstrukcí"</t>
  </si>
  <si>
    <t>"parkovací záliv - 2 vrstvy, index rozšíření ploch 1,18"</t>
  </si>
  <si>
    <t>2*42,90*1,18</t>
  </si>
  <si>
    <t>"parkovací stání - index rozšíření ploch 1,10"</t>
  </si>
  <si>
    <t>(49,60+26,90)*1,10</t>
  </si>
  <si>
    <t>564851114</t>
  </si>
  <si>
    <t>Podklad ze štěrkodrtě ŠD tl 180 mm</t>
  </si>
  <si>
    <t>564871111</t>
  </si>
  <si>
    <t>Podklad ze štěrkodrtě ŠD tl 250 mm</t>
  </si>
  <si>
    <t>"chodník"</t>
  </si>
  <si>
    <t>61,40</t>
  </si>
  <si>
    <t>565145111</t>
  </si>
  <si>
    <t>Asfaltový beton vrstva podkladní ACP 16 (obalované kamenivo OKS) tl 60 mm š do 3 m</t>
  </si>
  <si>
    <t>"konstrukce parkovacího zálivu"</t>
  </si>
  <si>
    <t>42,90</t>
  </si>
  <si>
    <t>573231106</t>
  </si>
  <si>
    <t>Postřik živičný spojovací ze silniční emulze v množství 0,30 kg/m2</t>
  </si>
  <si>
    <t>"obnova krytu komunikace o š. 0,50 m - napojení na původní kryt"</t>
  </si>
  <si>
    <t>573231112</t>
  </si>
  <si>
    <t>Postřik živičný spojovací ze silniční emulze v množství 0,80 kg/m2</t>
  </si>
  <si>
    <t>577134111</t>
  </si>
  <si>
    <t>Asfaltový beton vrstva obrusná ACO 11 (ABS) tř. I tl 40 mm š do 3 m z nemodifikovaného asfaltu</t>
  </si>
  <si>
    <t>577144111</t>
  </si>
  <si>
    <t>Asfaltový beton vrstva obrusná ACO 11 (ABS) tř. I tl 50 mm š do 3 m z nemodifikovaného asfaltu</t>
  </si>
  <si>
    <t>596211111</t>
  </si>
  <si>
    <t>Kladení zámkové dlažby komunikací pro pěší tl 60 mm skupiny A pl do 100 m2</t>
  </si>
  <si>
    <t>"plocha dlažby chodníku"</t>
  </si>
  <si>
    <t>59,10+2,30</t>
  </si>
  <si>
    <t>59245018</t>
  </si>
  <si>
    <t>dlažba skladebná betonová 20x10x6 cm přírodní</t>
  </si>
  <si>
    <t>"dodávka dlažby chodníku - ztratné 3%"</t>
  </si>
  <si>
    <t>59,10*1,03</t>
  </si>
  <si>
    <t>59245006</t>
  </si>
  <si>
    <t>dlažba skladebná betonová základní pro nevidomé 20 x 10 x 6 cm barevná</t>
  </si>
  <si>
    <t>"dodávka dlažby chodníku - varovný pás SLP - ztratné 3%"</t>
  </si>
  <si>
    <t>2,30*1,03</t>
  </si>
  <si>
    <t>596211211</t>
  </si>
  <si>
    <t>Kladení zámkové dlažby komunikací pro pěší tl 80 mm skupiny A pl do 100 m2</t>
  </si>
  <si>
    <t>"plocha dlažby parkovacích míst"</t>
  </si>
  <si>
    <t>49,60+26,90</t>
  </si>
  <si>
    <t>59245020</t>
  </si>
  <si>
    <t>dlažba skladebná betonová 20x10x8 cm přírodní</t>
  </si>
  <si>
    <t>"dodávka dlažby parkovacích míst - ztratné 3%"</t>
  </si>
  <si>
    <t>49,60*1,03</t>
  </si>
  <si>
    <t>59245005</t>
  </si>
  <si>
    <t>dlažba skladebná betonová 20x10x8 cm barevná</t>
  </si>
  <si>
    <t>26,90*1,03</t>
  </si>
  <si>
    <t>Ostatní konstrukce a práce, bourání</t>
  </si>
  <si>
    <t>899331111</t>
  </si>
  <si>
    <t>Výšková úprava uličního vstupu nebo vpusti do 200 mm zvýšením poklopu</t>
  </si>
  <si>
    <t>"výškova úprava stávajících poklopů v trase chodníku"</t>
  </si>
  <si>
    <t>"výškova úprava stávajících poklopů v parkovišti"</t>
  </si>
  <si>
    <t>915491211</t>
  </si>
  <si>
    <t>Osazení vodícího proužku z betonových desek do betonového lože tl do 100 mm š proužku 250 mm</t>
  </si>
  <si>
    <t>"přídlažba v parkovacím zálivu"</t>
  </si>
  <si>
    <t>28,40</t>
  </si>
  <si>
    <t>59218001</t>
  </si>
  <si>
    <t>krajník silniční betonový 50x25x8cm</t>
  </si>
  <si>
    <t>"dodávka přídlažby - ztratné 1%"</t>
  </si>
  <si>
    <t>28,40*1,01</t>
  </si>
  <si>
    <t>916111123</t>
  </si>
  <si>
    <t>Osazení obruby z drobných kostek s boční opěrou do lože z betonu prostého</t>
  </si>
  <si>
    <t xml:space="preserve">"liniové odvodnění - jednořádek ze žul.kostky" </t>
  </si>
  <si>
    <t>8,00</t>
  </si>
  <si>
    <t>58381007</t>
  </si>
  <si>
    <t>kostka dlažební žula drobná 8/10</t>
  </si>
  <si>
    <t>"dodávka žulové kostky pro nový dvojřádek - ztratné 2%"</t>
  </si>
  <si>
    <t>0,10*8,00*1,02</t>
  </si>
  <si>
    <t>916131113</t>
  </si>
  <si>
    <t>Osazení silničního obrubníku betonového ležatého s boční opěrou do lože z betonu prostého</t>
  </si>
  <si>
    <t>"osazení obruby parkoviště"</t>
  </si>
  <si>
    <t>17,70</t>
  </si>
  <si>
    <t>916131213</t>
  </si>
  <si>
    <t>Osazení silničního obrubníku betonového stojatého s boční opěrou do lože z betonu prostého</t>
  </si>
  <si>
    <t>"osazení silniční obruby chodníku"</t>
  </si>
  <si>
    <t>32,70</t>
  </si>
  <si>
    <t>"osazení silniční obruby parkoviště a k bráně"</t>
  </si>
  <si>
    <t>13,80</t>
  </si>
  <si>
    <t>59217031</t>
  </si>
  <si>
    <t>obrubník betonový silniční 100 x 15 x 25 cm</t>
  </si>
  <si>
    <t>"dodávka obrub - ztratné 1%"</t>
  </si>
  <si>
    <t>(46,50+17,70)*1,01</t>
  </si>
  <si>
    <t>916231213</t>
  </si>
  <si>
    <t>Osazení chodníkového obrubníku betonového stojatého s boční opěrou do lože z betonu prostého</t>
  </si>
  <si>
    <t>"osazení obruby chodníku"</t>
  </si>
  <si>
    <t>14,30</t>
  </si>
  <si>
    <t>59217017</t>
  </si>
  <si>
    <t>obrubník betonový chodníkový 100x10x25 cm</t>
  </si>
  <si>
    <t>14,30*1,01</t>
  </si>
  <si>
    <t>919112212</t>
  </si>
  <si>
    <t>Řezání spár pro vytvoření komůrky š 10 mm hl 20 mm pro těsnící zálivku v živičném krytu</t>
  </si>
  <si>
    <t>"řezání živič.krytu pro izolaci napojení na stáv.konstrukce"</t>
  </si>
  <si>
    <t>919121212</t>
  </si>
  <si>
    <t>Těsnění spár zálivkou za studena pro komůrky š 10 mm hl 20 mm bez těsnicího profilu</t>
  </si>
  <si>
    <t>Poznámka k položce:_x000d_
Poznámka k položce:, Firemní položka.</t>
  </si>
  <si>
    <t>"izolace napojení živič.krytu na stáv.konstrukce zálivkou"</t>
  </si>
  <si>
    <t>919735111</t>
  </si>
  <si>
    <t>Řezání stávajícího živičného krytu hl do 50 mm</t>
  </si>
  <si>
    <t>"řezání živič.krytu pro úpravu napojení na stáv.konstrukci komunikace"</t>
  </si>
  <si>
    <t>999999102</t>
  </si>
  <si>
    <t>Příplatek za řezání obrub betonových chodníkových</t>
  </si>
  <si>
    <t>Poznámka k položce:_x000d_
Poznámka k položce:, Firemní položka: Příplatek za úpravu betonových obrub seříznutím a dělením kolmým nebo šikmým pro vytvoření napojení v oblouku nebo zkrácení na požadovanou délku.</t>
  </si>
  <si>
    <t>"předpoklad 6% z celk.množství osazovaných obrub"</t>
  </si>
  <si>
    <t>17,00*0,06</t>
  </si>
  <si>
    <t>999999103</t>
  </si>
  <si>
    <t>Příplatek za řezání obrub betonových silničních</t>
  </si>
  <si>
    <t>"předpoklad 15% z celk.množství osazovaných obrub"</t>
  </si>
  <si>
    <t>(46,50+17,70)*0,15</t>
  </si>
  <si>
    <t>997</t>
  </si>
  <si>
    <t>Přesun sutě</t>
  </si>
  <si>
    <t>997002511</t>
  </si>
  <si>
    <t>Vodorovné přemístění suti a vybouraných hmot bez naložení ale se složením a urovnáním do 1 km</t>
  </si>
  <si>
    <t>"odvoz suti k trvalému uložení na skládku - pův.dlažba, obruby, odfréz.kryt komunikace "</t>
  </si>
  <si>
    <t>19,508+8,713+1,70+0,768+3,136</t>
  </si>
  <si>
    <t>997002519</t>
  </si>
  <si>
    <t>Příplatek ZKD 1 km přemístění suti a vybouraných hmot</t>
  </si>
  <si>
    <t>"přemístění suti k trvalému uložení na skládku - celkem 16 km"</t>
  </si>
  <si>
    <t>33,825*15</t>
  </si>
  <si>
    <t>997013801</t>
  </si>
  <si>
    <t>Poplatek za uložení na skládce (skládkovné) stavebního odpadu betonového kód odpadu 170 101</t>
  </si>
  <si>
    <t>"skládkovné"</t>
  </si>
  <si>
    <t>29,921</t>
  </si>
  <si>
    <t>997221845</t>
  </si>
  <si>
    <t>Poplatek za uložení na skládce (skládkovné) odpadu asfaltového bez dehtu kód odpadu 170 302</t>
  </si>
  <si>
    <t>"skládkovné - odfréz.část krytu komunikace"</t>
  </si>
  <si>
    <t>0,768+3,136</t>
  </si>
  <si>
    <t>Přesun hmot</t>
  </si>
  <si>
    <t>998223011</t>
  </si>
  <si>
    <t>Přesun hmot pro pozemní komunikace s krytem dlážděným</t>
  </si>
  <si>
    <t>301 - Rekonstrukce D - 301 - Rekonstrukce D - 30...</t>
  </si>
  <si>
    <t xml:space="preserve">    2 - Zakládání</t>
  </si>
  <si>
    <t xml:space="preserve">    4 - Vodorovné konstrukce</t>
  </si>
  <si>
    <t>113154124</t>
  </si>
  <si>
    <t>Frézování živičného krytu tl 100 mm pruh š 1 m pl do 500 m2 bez překážek v trase</t>
  </si>
  <si>
    <t>"odfrézování stáv.živič.krytu komunikace v místě přípojky"</t>
  </si>
  <si>
    <t>4,00*1,00</t>
  </si>
  <si>
    <t>132201201</t>
  </si>
  <si>
    <t>Hloubení rýh š do 2000 mm v hornině tř. 3 objemu do 100 m3</t>
  </si>
  <si>
    <t>"výkop pro uložení potrubí"</t>
  </si>
  <si>
    <t>"přípojky žlabu do stávající DK - prům.hl. 1,50 m vč.lože"</t>
  </si>
  <si>
    <t>1,50*0,80*4,00</t>
  </si>
  <si>
    <t>132201209</t>
  </si>
  <si>
    <t>Příplatek za lepivost k hloubení rýh š do 2000 mm v hornině tř. 3</t>
  </si>
  <si>
    <t>"50% objemu výkopu"</t>
  </si>
  <si>
    <t>4,80*0,50</t>
  </si>
  <si>
    <t>161101101</t>
  </si>
  <si>
    <t>Svislé přemístění výkopku z horniny tř. 1 až 4 hl výkopu do 2,5 m</t>
  </si>
  <si>
    <t>"výkop rýhy pro trubní vedení - přípojka žlabu - 50% objemu"</t>
  </si>
  <si>
    <t>4,80</t>
  </si>
  <si>
    <t>4,80*6</t>
  </si>
  <si>
    <t>4,80*1,80</t>
  </si>
  <si>
    <t>174101101</t>
  </si>
  <si>
    <t>Zásyp jam, šachet rýh nebo kolem objektů sypaninou se zhutněním</t>
  </si>
  <si>
    <t>"dosypání rýhy potrubí vhodným materiálem (ŠD) - přípojka žlabu"</t>
  </si>
  <si>
    <t>"odpočet objemu lože a obsypu potrubí - tl. 0,10 + 0,40"</t>
  </si>
  <si>
    <t>-4,00*0,80*0,50</t>
  </si>
  <si>
    <t>58344171</t>
  </si>
  <si>
    <t>štěrkodrť frakce 0-32</t>
  </si>
  <si>
    <t>"dodávka materiálu pro dosypání rýh a jam - 2,00 t/m3"</t>
  </si>
  <si>
    <t>3,20*2,0</t>
  </si>
  <si>
    <t>Obsypání potrubí ručně sypaninou bez prohození sítem, uloženou do 3 m</t>
  </si>
  <si>
    <t>"obsyp potrubí vhodným materiálem"</t>
  </si>
  <si>
    <t>"přípojka žlabu - tl. 50 cm"</t>
  </si>
  <si>
    <t>4,00*0,80*0,40</t>
  </si>
  <si>
    <t>583373310</t>
  </si>
  <si>
    <t>štěrkopísek frakce 0/22</t>
  </si>
  <si>
    <t>"materiál pro obsyp potrubí - 1,95 t/m3"</t>
  </si>
  <si>
    <t>1,20*1,95</t>
  </si>
  <si>
    <t>Zakládání</t>
  </si>
  <si>
    <t>215901101</t>
  </si>
  <si>
    <t>Zhutnění podloží z hornin soudržných do 92% PS nebo nesoudržných sypkých I(d) do 0,8</t>
  </si>
  <si>
    <t>"výkop pro uložení potrubí přípojky žlabu"</t>
  </si>
  <si>
    <t>4,00*0,80</t>
  </si>
  <si>
    <t>Vodorovné konstrukce</t>
  </si>
  <si>
    <t>451572111</t>
  </si>
  <si>
    <t>Lože pod potrubí otevřený výkop z kameniva drobného těženého</t>
  </si>
  <si>
    <t>"lože trubního vedení - tl.10 cm"</t>
  </si>
  <si>
    <t>"výkop pro uložení potrubí - přípojka žlabu"</t>
  </si>
  <si>
    <t>4,00*0,80*0,10</t>
  </si>
  <si>
    <t>572340112</t>
  </si>
  <si>
    <t>Vyspravení krytu komunikací po překopech plochy do 15 m2 asfaltovým betonem ACO (AB) tl 70 mm</t>
  </si>
  <si>
    <t>"doplnění krytu komunikace v místě překopu pro přípojku"</t>
  </si>
  <si>
    <t>871263121</t>
  </si>
  <si>
    <t>Montáž kanalizačního potrubí z PVC těsněné gumovým kroužkem otevřený výkop sklon do 20 % DN 110</t>
  </si>
  <si>
    <t>"montáž přípojky žlabu ke stávající DK"</t>
  </si>
  <si>
    <t>4,00</t>
  </si>
  <si>
    <t>28611172</t>
  </si>
  <si>
    <t>trubka kanalizační PVC DN 110x6000 mm SN 10</t>
  </si>
  <si>
    <t>"dodávka trub přípojky žlabu - ztratné 2%"</t>
  </si>
  <si>
    <t>4,00*1,02</t>
  </si>
  <si>
    <t>899997001</t>
  </si>
  <si>
    <t>Připojení kanalizace na stávající řad</t>
  </si>
  <si>
    <t>"napojení odvodňovacího žlabu - připojení do stávající šachty DK"</t>
  </si>
  <si>
    <t>"výřez pro napojení např. kloubovou odbočkou, obetonování a zajištění nepropustnosti spoje, vč. dodávky veškerého potřebného materiálu"</t>
  </si>
  <si>
    <t>919732211</t>
  </si>
  <si>
    <t>Styčná spára napojení nového živičného povrchu na stávající za tepla š 15 mm hl 25 mm s prořezáním</t>
  </si>
  <si>
    <t>"napojení nové konstrukce vozovky (vysprávky) na stáv.živ.kryt"</t>
  </si>
  <si>
    <t>2*4,00+1,00</t>
  </si>
  <si>
    <t>919735112</t>
  </si>
  <si>
    <t>Řezání stávajícího živičného krytu hl do 100 mm</t>
  </si>
  <si>
    <t>"proříznutí stáv.živ.krytu pro provedení přípojky"</t>
  </si>
  <si>
    <t>935113111</t>
  </si>
  <si>
    <t>Osazení odvodňovacího polymerbetonového žlabu s krycím roštem šířky do 200 mm</t>
  </si>
  <si>
    <t>"montáž odvod.žlabu vč.lože a obetonávky dle TP výrobce - sjezd z parkoviště"</t>
  </si>
  <si>
    <t>11,00</t>
  </si>
  <si>
    <t>935113998-FP</t>
  </si>
  <si>
    <t>Polymerbetonový odvodňovací žlab sv.š. 100 mm, litinový mřížkový rošt</t>
  </si>
  <si>
    <t>"dodávka odvoňovacího polymerbet.žlabu o světlé šířce 100 mm vč.litinového roštu s uzávěrem"</t>
  </si>
  <si>
    <t>"odvoz suti k trvalému uložení na skládku - odfréz.kryt komunikace "</t>
  </si>
  <si>
    <t>1,024</t>
  </si>
  <si>
    <t>1,024*15</t>
  </si>
  <si>
    <t>998276101</t>
  </si>
  <si>
    <t>Přesun hmot pro trubní vedení z trub z plastických hmot otevřený výkop</t>
  </si>
  <si>
    <t>191 - Dopravní znače - 191 - Dopravní znače - 19...</t>
  </si>
  <si>
    <t xml:space="preserve">    915 - Dopravní značení</t>
  </si>
  <si>
    <t>915</t>
  </si>
  <si>
    <t>Dopravní značení</t>
  </si>
  <si>
    <t>914111111</t>
  </si>
  <si>
    <t>Montáž svislé dopravní značky do velikosti 1 m2 objímkami na sloupek nebo konzolu</t>
  </si>
  <si>
    <t>"montáž nového DZ"</t>
  </si>
  <si>
    <t>"IP12"</t>
  </si>
  <si>
    <t>"E13"</t>
  </si>
  <si>
    <t>404454800</t>
  </si>
  <si>
    <t>značka dopravní svislá retroreflexní fólie tř 1 FeZn prolis 500x700mm</t>
  </si>
  <si>
    <t>"dodávka DZ IP12"</t>
  </si>
  <si>
    <t>404454920</t>
  </si>
  <si>
    <t>značka dopravní svislá retroreflexní fólie tř 1 FeZn prolis 500x300mm</t>
  </si>
  <si>
    <t>"dodávka DZ E 13"</t>
  </si>
  <si>
    <t>914511112</t>
  </si>
  <si>
    <t>Montáž sloupku dopravních značek délky do 3,5 m s betonovým základem a patkou</t>
  </si>
  <si>
    <t>"sloupky nového DZ dle PD - IP12 + E13"</t>
  </si>
  <si>
    <t>404452250</t>
  </si>
  <si>
    <t>sloupek Zn pro dopravní značku D 60mm v 3,5m</t>
  </si>
  <si>
    <t>"dodávka sloupků nového DZ dle PD"</t>
  </si>
  <si>
    <t>"IP12 + E13"</t>
  </si>
  <si>
    <t>915111111</t>
  </si>
  <si>
    <t>Vodorovné dopravní značení dělící čáry souvislé š 125 mm základní bílá barva</t>
  </si>
  <si>
    <t>"vyznačení parkovacích míst V1a"</t>
  </si>
  <si>
    <t>3*2,00+2*6,80+2*5,50</t>
  </si>
  <si>
    <t>915131111</t>
  </si>
  <si>
    <t>Vodorovné dopravní značení přechody pro chodce, šipky, symboly základní bílá barva</t>
  </si>
  <si>
    <t>"vyznačení symbolu O1 - 2,00 m2/ks"</t>
  </si>
  <si>
    <t>2*2,00</t>
  </si>
  <si>
    <t>"vyznačení V13, jižní část"</t>
  </si>
  <si>
    <t>14+27</t>
  </si>
  <si>
    <t>915611111</t>
  </si>
  <si>
    <t>Předznačení vodorovného liniového značení</t>
  </si>
  <si>
    <t>915621111</t>
  </si>
  <si>
    <t>Předznačení vodorovného plošného značení</t>
  </si>
  <si>
    <t>192 - DIO - 192 - DI - 192 - DIO - 192 - DIO</t>
  </si>
  <si>
    <t>913911000</t>
  </si>
  <si>
    <t>Montáž a demontáž dočasného dopravního značení na 4 týdny</t>
  </si>
  <si>
    <t>"dočasné DZ dle TP66, schéma B/3 viz. PD"</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</si>
  <si>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</si>
  <si>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</si>
  <si>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</si>
  <si>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</si>
  <si>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Trebuchet MS"/>
        <charset val="238"/>
        <i val="1"/>
        <color auto="1"/>
        <sz val="9"/>
        <scheme val="none"/>
      </rPr>
      <t xml:space="preserve">Rekapitulace stavby </t>
    </r>
    <r>
      <rPr>
        <rFont val="Trebuchet MS"/>
        <charset val="238"/>
        <color auto="1"/>
        <sz val="9"/>
        <scheme val="none"/>
      </rPr>
      <t>obsahuje sestavu Rekapitulace stavby a Rekapitulace objektů stavby a soupisů prací.</t>
    </r>
  </si>
  <si>
    <r>
      <t xml:space="preserve">V sestavě </t>
    </r>
    <r>
      <rPr>
        <rFont val="Trebuchet MS"/>
        <charset val="238"/>
        <b val="1"/>
        <color auto="1"/>
        <sz val="9"/>
        <scheme val="none"/>
      </rPr>
      <t>Rekapitulace stavby</t>
    </r>
    <r>
      <rPr>
        <rFont val="Trebuchet MS"/>
        <charset val="238"/>
        <color auto="1"/>
        <sz val="9"/>
        <scheme val="none"/>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</si>
  <si>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</si>
  <si>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</si>
  <si>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rFont val="Trebuchet MS"/>
        <charset val="238"/>
        <b val="1"/>
        <color auto="1"/>
        <sz val="9"/>
        <scheme val="none"/>
      </rPr>
      <t>Rekapitulace objektů stavby a soupisů prací</t>
    </r>
    <r>
      <rPr>
        <rFont val="Trebuchet MS"/>
        <charset val="238"/>
        <color auto="1"/>
        <sz val="9"/>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</si>
  <si>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</si>
  <si>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</si>
  <si>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</si>
  <si>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</si>
  <si>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</si>
  <si>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</si>
  <si>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</si>
  <si>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</si>
  <si>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</si>
  <si>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</si>
  <si>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</si>
  <si>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 prací pro daný typ objektu</t>
  </si>
  <si>
    <r>
      <rPr>
        <rFont val="Trebuchet MS"/>
        <charset val="238"/>
        <i val="1"/>
        <color auto="1"/>
        <sz val="9"/>
        <scheme val="none"/>
      </rPr>
      <t xml:space="preserve">Soupis prací </t>
    </r>
    <r>
      <rPr>
        <rFont val="Trebuchet MS"/>
        <charset val="238"/>
        <color auto="1"/>
        <sz val="9"/>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</si>
  <si>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</si>
  <si>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Trebuchet MS"/>
        <charset val="238"/>
        <b val="1"/>
        <color auto="1"/>
        <sz val="9"/>
        <scheme val="none"/>
      </rPr>
      <t>Krycí list soupisu</t>
    </r>
    <r>
      <rPr>
        <rFont val="Trebuchet MS"/>
        <charset val="238"/>
        <color auto="1"/>
        <sz val="9"/>
        <scheme val="none"/>
      </rPr>
      <t xml:space="preserve"> obsahuje rekapitulaci informací o předmětu veřejné zakázky ze sestavy Rekapitulace stavby, informaci o zařazení objektu do KSO, </t>
    </r>
  </si>
  <si>
    <t>CC-CZ, CZ-CPV, CZ-CPA a rekapitulaci celkové nabídkové ceny uchazeče za aktuální soupis prací.</t>
  </si>
  <si>
    <r>
      <rPr>
        <rFont val="Trebuchet MS"/>
        <charset val="238"/>
        <b val="1"/>
        <color auto="1"/>
        <sz val="9"/>
        <scheme val="none"/>
      </rPr>
      <t>Rekapitulace členění soupisu prací</t>
    </r>
    <r>
      <rPr>
        <rFont val="Trebuchet MS"/>
        <charset val="238"/>
        <color auto="1"/>
        <sz val="9"/>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</si>
  <si>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</si>
  <si>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Trebuchet MS"/>
        <charset val="238"/>
        <b val="1"/>
        <color auto="1"/>
        <sz val="9"/>
        <scheme val="none"/>
      </rPr>
      <t xml:space="preserve">Soupis prací </t>
    </r>
    <r>
      <rPr>
        <rFont val="Trebuchet MS"/>
        <charset val="238"/>
        <color auto="1"/>
        <sz val="9"/>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</si>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</sst>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8"/>
      <color rgb="FF003366"/>
      <name val="Arial CE"/>
    </font>
    <font>
      <sz val="10"/>
      <color rgb="FF003366"/>
      <name val="Arial CE"/>
    </font>
    <font>
      <sz val="8"/>
      <color rgb="FF800080"/>
      <name val="Arial CE"/>
    </font>
    <font>
      <sz val="8"/>
      <color rgb="FF505050"/>
      <name val="Arial CE"/>
    </font>
    <font>
      <sz val="8"/>
      <color rgb="FFFF000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7"/>
      <color rgb="FF969696"/>
      <name val="Arial CE"/>
    </font>
    <font>
      <i/>
      <sz val="9"/>
      <color rgb="FF0000FF"/>
      <name val="Arial CE"/>
    </font>
    <font>
      <i/>
      <sz val="8"/>
      <color rgb="FF0000FF"/>
      <name val="Arial CE"/>
    </font>
    <font>
      <sz val="8"/>
      <name val="Trebuchet MS"/>
      <charset val="238"/>
    </font>
    <font>
      <b/>
      <sz val="16"/>
      <name val="Trebuchet MS"/>
      <charset val="238"/>
    </font>
    <font>
      <b/>
      <sz val="11"/>
      <name val="Trebuchet MS"/>
      <charset val="238"/>
    </font>
    <font>
      <sz val="9"/>
      <name val="Trebuchet MS"/>
      <charset val="238"/>
    </font>
    <font>
      <sz val="10"/>
      <name val="Trebuchet MS"/>
      <charset val="238"/>
    </font>
    <font>
      <sz val="11"/>
      <name val="Trebuchet MS"/>
      <charset val="238"/>
    </font>
    <font>
      <b/>
      <sz val="9"/>
      <name val="Trebuchet MS"/>
      <charset val="238"/>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47" fillId="0" borderId="0" applyNumberFormat="0" applyFill="0" applyBorder="0" applyAlignment="0" applyProtection="0"/>
  </cellStyleXfs>
  <cellXfs count="385">
    <xf numFmtId="0" fontId="0" fillId="0" borderId="0" xfId="0"/>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Font="1" applyAlignment="1">
      <alignment vertical="center" wrapText="1"/>
    </xf>
    <xf numFmtId="0" fontId="6" fillId="0" borderId="0" xfId="0" applyFont="1" applyAlignment="1">
      <alignment vertical="center"/>
    </xf>
    <xf numFmtId="0" fontId="0" fillId="0" borderId="0" xfId="0" applyFont="1" applyAlignment="1">
      <alignment horizontal="center" vertical="center" wrapText="1"/>
    </xf>
    <xf numFmtId="0" fontId="7" fillId="0" borderId="0" xfId="0" applyFont="1" applyAlignment="1"/>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Font="1" applyBorder="1" applyAlignment="1">
      <alignment vertical="center"/>
    </xf>
    <xf numFmtId="0" fontId="0" fillId="0" borderId="14" xfId="0" applyFont="1"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4" xfId="0" applyFont="1" applyBorder="1" applyAlignment="1" applyProtection="1">
      <alignment vertical="center"/>
    </xf>
    <xf numFmtId="0" fontId="28" fillId="0" borderId="0" xfId="0" applyFont="1" applyAlignment="1" applyProtection="1">
      <alignment vertical="center"/>
    </xf>
    <xf numFmtId="0" fontId="28" fillId="0" borderId="0" xfId="0" applyFont="1" applyAlignment="1" applyProtection="1">
      <alignment horizontal="left" vertical="center" wrapText="1"/>
    </xf>
    <xf numFmtId="0" fontId="29" fillId="0" borderId="0" xfId="0" applyFont="1" applyAlignment="1" applyProtection="1">
      <alignment vertical="center"/>
    </xf>
    <xf numFmtId="4" fontId="29"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30" fillId="0" borderId="15"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6" xfId="0" applyNumberFormat="1" applyFont="1" applyBorder="1" applyAlignment="1" applyProtection="1">
      <alignment vertical="center"/>
    </xf>
    <xf numFmtId="0" fontId="5" fillId="0" borderId="0" xfId="0" applyFont="1" applyAlignment="1">
      <alignment horizontal="left" vertical="center"/>
    </xf>
    <xf numFmtId="4" fontId="29" fillId="0" borderId="0" xfId="0" applyNumberFormat="1" applyFont="1" applyAlignment="1" applyProtection="1">
      <alignment horizontal="right" vertical="center"/>
    </xf>
    <xf numFmtId="0" fontId="8" fillId="0" borderId="0" xfId="0" applyFont="1" applyAlignment="1" applyProtection="1">
      <alignment vertical="center"/>
    </xf>
    <xf numFmtId="0" fontId="31" fillId="0" borderId="0" xfId="0" applyFont="1" applyAlignment="1" applyProtection="1">
      <alignment horizontal="left" vertical="center" wrapText="1"/>
    </xf>
    <xf numFmtId="4" fontId="8" fillId="0" borderId="0" xfId="0" applyNumberFormat="1" applyFont="1" applyAlignment="1" applyProtection="1">
      <alignment horizontal="right" vertical="center"/>
    </xf>
    <xf numFmtId="4" fontId="8"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5"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6" xfId="0" applyNumberFormat="1" applyFont="1" applyBorder="1" applyAlignment="1" applyProtection="1">
      <alignment vertical="center"/>
    </xf>
    <xf numFmtId="0" fontId="2" fillId="0" borderId="0" xfId="0" applyFont="1" applyAlignment="1">
      <alignment horizontal="left" vertical="center"/>
    </xf>
    <xf numFmtId="4" fontId="1" fillId="0" borderId="20" xfId="0" applyNumberFormat="1" applyFont="1" applyBorder="1" applyAlignment="1" applyProtection="1">
      <alignment vertical="center"/>
    </xf>
    <xf numFmtId="4" fontId="1" fillId="0" borderId="21" xfId="0" applyNumberFormat="1" applyFont="1" applyBorder="1" applyAlignment="1" applyProtection="1">
      <alignment vertical="center"/>
    </xf>
    <xf numFmtId="166" fontId="1" fillId="0" borderId="21" xfId="0" applyNumberFormat="1" applyFont="1" applyBorder="1" applyAlignment="1" applyProtection="1">
      <alignment vertical="center"/>
    </xf>
    <xf numFmtId="4" fontId="1" fillId="0" borderId="22" xfId="0" applyNumberFormat="1" applyFont="1" applyBorder="1" applyAlignment="1" applyProtection="1">
      <alignment vertical="center"/>
    </xf>
    <xf numFmtId="0" fontId="0" fillId="0" borderId="0" xfId="0" applyProtection="1">
      <protection locked="0"/>
    </xf>
    <xf numFmtId="0" fontId="0" fillId="0" borderId="2" xfId="0" applyBorder="1"/>
    <xf numFmtId="0" fontId="0" fillId="0" borderId="3" xfId="0" applyBorder="1"/>
    <xf numFmtId="0" fontId="0" fillId="0" borderId="3" xfId="0" applyBorder="1" applyProtection="1">
      <protection locked="0"/>
    </xf>
    <xf numFmtId="0" fontId="15"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0" xfId="0" applyFont="1" applyAlignment="1" applyProtection="1">
      <alignment vertical="center"/>
      <protection locked="0"/>
    </xf>
    <xf numFmtId="0" fontId="3" fillId="0" borderId="0" xfId="0" applyFont="1" applyAlignment="1">
      <alignment horizontal="left" vertical="center" wrapText="1"/>
    </xf>
    <xf numFmtId="0" fontId="1" fillId="0" borderId="0" xfId="0" applyFont="1" applyAlignment="1" applyProtection="1">
      <alignment horizontal="left" vertical="center"/>
      <protection locked="0"/>
    </xf>
    <xf numFmtId="165" fontId="2" fillId="0" borderId="0" xfId="0" applyNumberFormat="1" applyFont="1" applyAlignment="1">
      <alignment horizontal="left" vertical="center"/>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0" xfId="0" applyFont="1" applyAlignment="1" applyProtection="1">
      <alignment vertical="center" wrapText="1"/>
      <protection locked="0"/>
    </xf>
    <xf numFmtId="0" fontId="0" fillId="0" borderId="13" xfId="0" applyFont="1" applyBorder="1" applyAlignment="1" applyProtection="1">
      <alignment vertical="center"/>
      <protection locked="0"/>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right" vertical="center"/>
      <protection locked="0"/>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pplyProtection="1">
      <alignment horizontal="right" vertical="center"/>
      <protection locked="0"/>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0" fontId="0" fillId="4" borderId="8" xfId="0" applyFont="1" applyFill="1" applyBorder="1" applyAlignment="1" applyProtection="1">
      <alignment vertical="center"/>
      <protection locked="0"/>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11" xfId="0" applyFont="1" applyBorder="1" applyAlignment="1" applyProtection="1">
      <alignment vertical="center"/>
      <protection locked="0"/>
    </xf>
    <xf numFmtId="0" fontId="0" fillId="0" borderId="2" xfId="0" applyFont="1" applyBorder="1" applyAlignment="1">
      <alignment vertical="center"/>
    </xf>
    <xf numFmtId="0" fontId="0" fillId="0" borderId="3" xfId="0" applyFont="1" applyBorder="1" applyAlignment="1">
      <alignment vertical="center"/>
    </xf>
    <xf numFmtId="0" fontId="0" fillId="0" borderId="3" xfId="0" applyFont="1" applyBorder="1" applyAlignment="1" applyProtection="1">
      <alignment vertical="center"/>
      <protection locked="0"/>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0" fillId="4" borderId="0" xfId="0" applyFont="1" applyFill="1" applyAlignment="1" applyProtection="1">
      <alignment vertical="center"/>
      <protection locked="0"/>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0" fontId="6" fillId="0" borderId="21" xfId="0" applyFont="1" applyBorder="1" applyAlignment="1" applyProtection="1">
      <alignment vertical="center"/>
      <protection locked="0"/>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protection locked="0"/>
    </xf>
    <xf numFmtId="0" fontId="23" fillId="4" borderId="19" xfId="0" applyFont="1" applyFill="1" applyBorder="1" applyAlignment="1" applyProtection="1">
      <alignment horizontal="center" vertical="center" wrapText="1"/>
    </xf>
    <xf numFmtId="0" fontId="0" fillId="0" borderId="4" xfId="0" applyFont="1" applyBorder="1" applyAlignment="1">
      <alignment horizontal="center" vertical="center" wrapText="1"/>
    </xf>
    <xf numFmtId="4" fontId="25" fillId="0" borderId="0" xfId="0" applyNumberFormat="1" applyFont="1" applyAlignment="1" applyProtection="1"/>
    <xf numFmtId="166" fontId="34" fillId="0" borderId="13" xfId="0" applyNumberFormat="1" applyFont="1" applyBorder="1" applyAlignment="1" applyProtection="1"/>
    <xf numFmtId="166" fontId="34" fillId="0" borderId="14" xfId="0" applyNumberFormat="1" applyFont="1" applyBorder="1" applyAlignment="1" applyProtection="1"/>
    <xf numFmtId="4" fontId="35" fillId="0" borderId="0" xfId="0" applyNumberFormat="1" applyFont="1" applyAlignment="1">
      <alignment vertical="center"/>
    </xf>
    <xf numFmtId="0" fontId="7" fillId="0" borderId="4" xfId="0" applyFont="1" applyBorder="1" applyAlignment="1" applyProtection="1"/>
    <xf numFmtId="0" fontId="7" fillId="0" borderId="0" xfId="0" applyFont="1" applyAlignment="1" applyProtection="1"/>
    <xf numFmtId="0" fontId="7" fillId="0" borderId="0" xfId="0" applyFont="1" applyAlignment="1" applyProtection="1">
      <alignment horizontal="left"/>
    </xf>
    <xf numFmtId="0" fontId="6" fillId="0" borderId="0" xfId="0" applyFont="1" applyAlignment="1" applyProtection="1">
      <alignment horizontal="left"/>
    </xf>
    <xf numFmtId="0" fontId="7" fillId="0" borderId="0" xfId="0" applyFont="1" applyAlignment="1" applyProtection="1">
      <protection locked="0"/>
    </xf>
    <xf numFmtId="4" fontId="6" fillId="0" borderId="0" xfId="0" applyNumberFormat="1" applyFont="1" applyAlignment="1" applyProtection="1"/>
    <xf numFmtId="0" fontId="7" fillId="0" borderId="4" xfId="0" applyFont="1" applyBorder="1" applyAlignment="1"/>
    <xf numFmtId="0" fontId="7" fillId="0" borderId="15" xfId="0" applyFont="1" applyBorder="1" applyAlignment="1" applyProtection="1"/>
    <xf numFmtId="0" fontId="7" fillId="0" borderId="0" xfId="0" applyFont="1" applyBorder="1" applyAlignment="1" applyProtection="1"/>
    <xf numFmtId="166" fontId="7" fillId="0" borderId="0" xfId="0" applyNumberFormat="1" applyFont="1" applyBorder="1" applyAlignment="1" applyProtection="1"/>
    <xf numFmtId="166" fontId="7" fillId="0" borderId="16" xfId="0" applyNumberFormat="1" applyFont="1" applyBorder="1" applyAlignment="1" applyProtection="1"/>
    <xf numFmtId="0" fontId="7" fillId="0" borderId="0" xfId="0" applyFont="1" applyAlignment="1">
      <alignment horizontal="left"/>
    </xf>
    <xf numFmtId="0" fontId="7" fillId="0" borderId="0" xfId="0" applyFont="1" applyAlignment="1">
      <alignment horizontal="center"/>
    </xf>
    <xf numFmtId="4" fontId="7" fillId="0" borderId="0" xfId="0" applyNumberFormat="1" applyFont="1" applyAlignment="1">
      <alignment vertical="center"/>
    </xf>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166"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6" fillId="0" borderId="0" xfId="0" applyFont="1" applyAlignment="1" applyProtection="1">
      <alignment horizontal="left" vertical="center"/>
    </xf>
    <xf numFmtId="0" fontId="37" fillId="0" borderId="0" xfId="0" applyFont="1" applyAlignment="1" applyProtection="1">
      <alignment vertical="center" wrapText="1"/>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0" fontId="0" fillId="0" borderId="15" xfId="0" applyFont="1" applyBorder="1" applyAlignment="1" applyProtection="1">
      <alignment vertical="center"/>
    </xf>
    <xf numFmtId="0" fontId="22" fillId="0" borderId="0" xfId="0" applyFont="1" applyAlignment="1" applyProtection="1">
      <alignment horizontal="left" vertical="center"/>
    </xf>
    <xf numFmtId="0" fontId="8" fillId="0" borderId="4" xfId="0" applyFont="1" applyBorder="1" applyAlignment="1" applyProtection="1">
      <alignment vertical="center"/>
    </xf>
    <xf numFmtId="0" fontId="8" fillId="0" borderId="21" xfId="0" applyFont="1" applyBorder="1" applyAlignment="1" applyProtection="1">
      <alignment horizontal="left" vertical="center"/>
    </xf>
    <xf numFmtId="0" fontId="8" fillId="0" borderId="21" xfId="0" applyFont="1" applyBorder="1" applyAlignment="1" applyProtection="1">
      <alignment vertical="center"/>
    </xf>
    <xf numFmtId="0" fontId="8" fillId="0" borderId="21" xfId="0" applyFont="1" applyBorder="1" applyAlignment="1" applyProtection="1">
      <alignment vertical="center"/>
      <protection locked="0"/>
    </xf>
    <xf numFmtId="4" fontId="8" fillId="0" borderId="21" xfId="0" applyNumberFormat="1" applyFont="1" applyBorder="1" applyAlignment="1" applyProtection="1">
      <alignment vertical="center"/>
    </xf>
    <xf numFmtId="0" fontId="8" fillId="0" borderId="4" xfId="0" applyFont="1" applyBorder="1" applyAlignment="1">
      <alignment vertical="center"/>
    </xf>
    <xf numFmtId="0" fontId="8" fillId="0" borderId="0" xfId="0" applyFont="1" applyAlignment="1" applyProtection="1">
      <alignment horizontal="left"/>
    </xf>
    <xf numFmtId="4" fontId="8" fillId="0" borderId="0" xfId="0" applyNumberFormat="1" applyFont="1" applyAlignment="1" applyProtection="1"/>
    <xf numFmtId="0" fontId="38" fillId="0" borderId="23" xfId="0" applyFont="1" applyBorder="1" applyAlignment="1" applyProtection="1">
      <alignment horizontal="center" vertical="center"/>
    </xf>
    <xf numFmtId="49" fontId="38" fillId="0" borderId="23" xfId="0" applyNumberFormat="1" applyFont="1" applyBorder="1" applyAlignment="1" applyProtection="1">
      <alignment horizontal="left" vertical="center" wrapText="1"/>
    </xf>
    <xf numFmtId="0" fontId="38" fillId="0" borderId="23" xfId="0" applyFont="1" applyBorder="1" applyAlignment="1" applyProtection="1">
      <alignment horizontal="left" vertical="center" wrapText="1"/>
    </xf>
    <xf numFmtId="0" fontId="38" fillId="0" borderId="23" xfId="0" applyFont="1" applyBorder="1" applyAlignment="1" applyProtection="1">
      <alignment horizontal="center" vertical="center" wrapText="1"/>
    </xf>
    <xf numFmtId="167" fontId="38" fillId="0" borderId="23" xfId="0" applyNumberFormat="1" applyFont="1" applyBorder="1" applyAlignment="1" applyProtection="1">
      <alignment vertical="center"/>
    </xf>
    <xf numFmtId="166" fontId="38" fillId="2" borderId="23" xfId="0" applyNumberFormat="1" applyFont="1" applyFill="1" applyBorder="1" applyAlignment="1" applyProtection="1">
      <alignment vertical="center"/>
      <protection locked="0"/>
    </xf>
    <xf numFmtId="4" fontId="38" fillId="0" borderId="23" xfId="0" applyNumberFormat="1" applyFont="1" applyBorder="1" applyAlignment="1" applyProtection="1">
      <alignment vertical="center"/>
    </xf>
    <xf numFmtId="0" fontId="39" fillId="0" borderId="4" xfId="0" applyFont="1" applyBorder="1" applyAlignment="1">
      <alignment vertical="center"/>
    </xf>
    <xf numFmtId="0" fontId="38" fillId="2" borderId="15" xfId="0" applyFont="1" applyFill="1" applyBorder="1" applyAlignment="1" applyProtection="1">
      <alignment horizontal="left" vertical="center"/>
      <protection locked="0"/>
    </xf>
    <xf numFmtId="0" fontId="38" fillId="0" borderId="0" xfId="0" applyFont="1" applyBorder="1" applyAlignment="1" applyProtection="1">
      <alignment horizontal="center" vertical="center"/>
    </xf>
    <xf numFmtId="0" fontId="24" fillId="2" borderId="20" xfId="0" applyFont="1" applyFill="1" applyBorder="1" applyAlignment="1" applyProtection="1">
      <alignment horizontal="left" vertical="center"/>
      <protection locked="0"/>
    </xf>
    <xf numFmtId="0" fontId="24" fillId="0" borderId="21" xfId="0" applyFont="1" applyBorder="1" applyAlignment="1" applyProtection="1">
      <alignment horizontal="center" vertical="center"/>
    </xf>
    <xf numFmtId="166" fontId="24" fillId="0" borderId="21" xfId="0" applyNumberFormat="1" applyFont="1" applyBorder="1" applyAlignment="1" applyProtection="1">
      <alignment vertical="center"/>
    </xf>
    <xf numFmtId="166" fontId="24" fillId="0" borderId="22" xfId="0" applyNumberFormat="1" applyFont="1" applyBorder="1" applyAlignment="1" applyProtection="1">
      <alignment vertical="center"/>
    </xf>
    <xf numFmtId="0" fontId="38" fillId="2" borderId="20" xfId="0" applyFont="1" applyFill="1" applyBorder="1" applyAlignment="1" applyProtection="1">
      <alignment horizontal="left" vertical="center"/>
      <protection locked="0"/>
    </xf>
    <xf numFmtId="0" fontId="38" fillId="0" borderId="21" xfId="0" applyFont="1" applyBorder="1" applyAlignment="1" applyProtection="1">
      <alignment horizontal="center" vertical="center"/>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11" fillId="0" borderId="22" xfId="0" applyFont="1" applyBorder="1" applyAlignment="1" applyProtection="1">
      <alignment vertical="center"/>
    </xf>
    <xf numFmtId="0" fontId="0" fillId="0" borderId="0" xfId="0" applyAlignment="1">
      <alignment vertical="top"/>
    </xf>
    <xf numFmtId="0" fontId="40" fillId="0" borderId="24" xfId="0" applyFont="1" applyBorder="1" applyAlignment="1">
      <alignment vertical="center" wrapText="1"/>
    </xf>
    <xf numFmtId="0" fontId="40" fillId="0" borderId="25" xfId="0" applyFont="1" applyBorder="1" applyAlignment="1">
      <alignment vertical="center" wrapText="1"/>
    </xf>
    <xf numFmtId="0" fontId="40" fillId="0" borderId="26" xfId="0" applyFont="1" applyBorder="1" applyAlignment="1">
      <alignment vertical="center" wrapText="1"/>
    </xf>
    <xf numFmtId="0" fontId="40" fillId="0" borderId="27" xfId="0" applyFont="1" applyBorder="1" applyAlignment="1">
      <alignment horizontal="center" vertical="center" wrapText="1"/>
    </xf>
    <xf numFmtId="0" fontId="41" fillId="0" borderId="1"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vertical="center" wrapText="1"/>
    </xf>
    <xf numFmtId="0" fontId="42" fillId="0" borderId="29" xfId="0" applyFont="1" applyBorder="1" applyAlignment="1">
      <alignment horizontal="left" wrapText="1"/>
    </xf>
    <xf numFmtId="0" fontId="40" fillId="0" borderId="28" xfId="0" applyFont="1" applyBorder="1" applyAlignment="1">
      <alignment vertical="center" wrapText="1"/>
    </xf>
    <xf numFmtId="0" fontId="42" fillId="0" borderId="1" xfId="0" applyFont="1" applyBorder="1" applyAlignment="1">
      <alignment horizontal="left" vertical="center" wrapText="1"/>
    </xf>
    <xf numFmtId="0" fontId="43" fillId="0" borderId="1" xfId="0" applyFont="1" applyBorder="1" applyAlignment="1">
      <alignment horizontal="left" vertical="center" wrapText="1"/>
    </xf>
    <xf numFmtId="0" fontId="43" fillId="0" borderId="27" xfId="0" applyFont="1" applyBorder="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left" vertical="center"/>
    </xf>
    <xf numFmtId="0" fontId="43" fillId="0" borderId="1" xfId="0" applyFont="1" applyBorder="1" applyAlignment="1">
      <alignment vertical="center"/>
    </xf>
    <xf numFmtId="49" fontId="43" fillId="0" borderId="1" xfId="0" applyNumberFormat="1" applyFont="1" applyBorder="1" applyAlignment="1">
      <alignment horizontal="left" vertical="center" wrapText="1"/>
    </xf>
    <xf numFmtId="49" fontId="43" fillId="0" borderId="1" xfId="0" applyNumberFormat="1" applyFont="1" applyBorder="1" applyAlignment="1">
      <alignment vertical="center" wrapText="1"/>
    </xf>
    <xf numFmtId="0" fontId="40" fillId="0" borderId="30" xfId="0" applyFont="1" applyBorder="1" applyAlignment="1">
      <alignment vertical="center" wrapText="1"/>
    </xf>
    <xf numFmtId="0" fontId="44" fillId="0" borderId="29" xfId="0" applyFont="1" applyBorder="1" applyAlignment="1">
      <alignment vertical="center" wrapText="1"/>
    </xf>
    <xf numFmtId="0" fontId="40" fillId="0" borderId="31" xfId="0" applyFont="1" applyBorder="1" applyAlignment="1">
      <alignment vertical="center" wrapText="1"/>
    </xf>
    <xf numFmtId="0" fontId="40" fillId="0" borderId="1" xfId="0" applyFont="1" applyBorder="1" applyAlignment="1">
      <alignment vertical="top"/>
    </xf>
    <xf numFmtId="0" fontId="40" fillId="0" borderId="0" xfId="0" applyFont="1" applyAlignment="1">
      <alignment vertical="top"/>
    </xf>
    <xf numFmtId="0" fontId="40" fillId="0" borderId="24" xfId="0" applyFont="1" applyBorder="1" applyAlignment="1">
      <alignment horizontal="left" vertical="center"/>
    </xf>
    <xf numFmtId="0" fontId="40" fillId="0" borderId="25" xfId="0" applyFont="1" applyBorder="1" applyAlignment="1">
      <alignment horizontal="left" vertical="center"/>
    </xf>
    <xf numFmtId="0" fontId="40" fillId="0" borderId="26" xfId="0" applyFont="1" applyBorder="1" applyAlignment="1">
      <alignment horizontal="left" vertical="center"/>
    </xf>
    <xf numFmtId="0" fontId="40" fillId="0" borderId="27" xfId="0" applyFont="1" applyBorder="1" applyAlignment="1">
      <alignment horizontal="left" vertical="center"/>
    </xf>
    <xf numFmtId="0" fontId="41" fillId="0" borderId="1" xfId="0" applyFont="1" applyBorder="1" applyAlignment="1">
      <alignment horizontal="center" vertical="center"/>
    </xf>
    <xf numFmtId="0" fontId="40" fillId="0" borderId="28" xfId="0" applyFont="1" applyBorder="1" applyAlignment="1">
      <alignment horizontal="left" vertical="center"/>
    </xf>
    <xf numFmtId="0" fontId="42" fillId="0" borderId="1" xfId="0" applyFont="1" applyBorder="1" applyAlignment="1">
      <alignment horizontal="left" vertical="center"/>
    </xf>
    <xf numFmtId="0" fontId="45" fillId="0" borderId="0" xfId="0" applyFont="1" applyAlignment="1">
      <alignment horizontal="left" vertical="center"/>
    </xf>
    <xf numFmtId="0" fontId="42" fillId="0" borderId="29" xfId="0" applyFont="1" applyBorder="1" applyAlignment="1">
      <alignment horizontal="left" vertical="center"/>
    </xf>
    <xf numFmtId="0" fontId="42" fillId="0" borderId="29" xfId="0" applyFont="1" applyBorder="1" applyAlignment="1">
      <alignment horizontal="center" vertical="center"/>
    </xf>
    <xf numFmtId="0" fontId="45" fillId="0" borderId="29" xfId="0" applyFont="1" applyBorder="1" applyAlignment="1">
      <alignment horizontal="left" vertical="center"/>
    </xf>
    <xf numFmtId="0" fontId="46" fillId="0" borderId="1" xfId="0" applyFont="1" applyBorder="1" applyAlignment="1">
      <alignment horizontal="left" vertical="center"/>
    </xf>
    <xf numFmtId="0" fontId="43" fillId="0" borderId="0" xfId="0" applyFont="1" applyAlignment="1">
      <alignment horizontal="left" vertical="center"/>
    </xf>
    <xf numFmtId="0" fontId="43" fillId="0" borderId="1" xfId="0" applyFont="1" applyBorder="1" applyAlignment="1">
      <alignment horizontal="center" vertical="center"/>
    </xf>
    <xf numFmtId="0" fontId="43" fillId="0" borderId="27" xfId="0" applyFont="1" applyBorder="1" applyAlignment="1">
      <alignment horizontal="left" vertical="center"/>
    </xf>
    <xf numFmtId="0" fontId="43" fillId="0" borderId="1" xfId="0" applyFont="1" applyFill="1" applyBorder="1" applyAlignment="1">
      <alignment horizontal="left" vertical="center"/>
    </xf>
    <xf numFmtId="0" fontId="43" fillId="0" borderId="1" xfId="0" applyFont="1" applyFill="1" applyBorder="1" applyAlignment="1">
      <alignment horizontal="center" vertical="center"/>
    </xf>
    <xf numFmtId="0" fontId="40" fillId="0" borderId="30" xfId="0" applyFont="1" applyBorder="1" applyAlignment="1">
      <alignment horizontal="left" vertical="center"/>
    </xf>
    <xf numFmtId="0" fontId="44" fillId="0" borderId="29" xfId="0" applyFont="1" applyBorder="1" applyAlignment="1">
      <alignment horizontal="left" vertical="center"/>
    </xf>
    <xf numFmtId="0" fontId="40" fillId="0" borderId="31" xfId="0" applyFont="1" applyBorder="1" applyAlignment="1">
      <alignment horizontal="left" vertical="center"/>
    </xf>
    <xf numFmtId="0" fontId="40" fillId="0" borderId="1" xfId="0" applyFont="1" applyBorder="1" applyAlignment="1">
      <alignment horizontal="left" vertical="center"/>
    </xf>
    <xf numFmtId="0" fontId="44" fillId="0" borderId="1" xfId="0" applyFont="1" applyBorder="1" applyAlignment="1">
      <alignment horizontal="left" vertical="center"/>
    </xf>
    <xf numFmtId="0" fontId="45" fillId="0" borderId="1" xfId="0" applyFont="1" applyBorder="1" applyAlignment="1">
      <alignment horizontal="left" vertical="center"/>
    </xf>
    <xf numFmtId="0" fontId="43" fillId="0" borderId="29" xfId="0" applyFont="1" applyBorder="1" applyAlignment="1">
      <alignment horizontal="left" vertical="center"/>
    </xf>
    <xf numFmtId="0" fontId="40" fillId="0" borderId="1" xfId="0" applyFont="1" applyBorder="1" applyAlignment="1">
      <alignment horizontal="left" vertical="center" wrapText="1"/>
    </xf>
    <xf numFmtId="0" fontId="43" fillId="0" borderId="1" xfId="0" applyFont="1" applyBorder="1" applyAlignment="1">
      <alignment horizontal="center" vertical="center" wrapText="1"/>
    </xf>
    <xf numFmtId="0" fontId="40" fillId="0" borderId="24"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0" fillId="0" borderId="27" xfId="0" applyFont="1" applyBorder="1" applyAlignment="1">
      <alignment horizontal="left" vertical="center" wrapText="1"/>
    </xf>
    <xf numFmtId="0" fontId="40" fillId="0" borderId="28" xfId="0" applyFont="1" applyBorder="1" applyAlignment="1">
      <alignment horizontal="left" vertical="center" wrapText="1"/>
    </xf>
    <xf numFmtId="0" fontId="45" fillId="0" borderId="27" xfId="0" applyFont="1" applyBorder="1" applyAlignment="1">
      <alignment horizontal="left" vertical="center" wrapText="1"/>
    </xf>
    <xf numFmtId="0" fontId="45" fillId="0" borderId="28" xfId="0" applyFont="1" applyBorder="1" applyAlignment="1">
      <alignment horizontal="left" vertical="center" wrapText="1"/>
    </xf>
    <xf numFmtId="0" fontId="43" fillId="0" borderId="27" xfId="0" applyFont="1" applyBorder="1" applyAlignment="1">
      <alignment horizontal="left" vertical="center" wrapText="1"/>
    </xf>
    <xf numFmtId="0" fontId="43" fillId="0" borderId="28" xfId="0" applyFont="1" applyBorder="1" applyAlignment="1">
      <alignment horizontal="left" vertical="center" wrapText="1"/>
    </xf>
    <xf numFmtId="0" fontId="43" fillId="0" borderId="28" xfId="0" applyFont="1" applyBorder="1" applyAlignment="1">
      <alignment horizontal="left" vertical="center"/>
    </xf>
    <xf numFmtId="0" fontId="43" fillId="0" borderId="30" xfId="0" applyFont="1" applyBorder="1" applyAlignment="1">
      <alignment horizontal="left" vertical="center" wrapText="1"/>
    </xf>
    <xf numFmtId="0" fontId="43" fillId="0" borderId="29" xfId="0" applyFont="1" applyBorder="1" applyAlignment="1">
      <alignment horizontal="lef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top"/>
    </xf>
    <xf numFmtId="0" fontId="43" fillId="0" borderId="1" xfId="0" applyFont="1" applyBorder="1" applyAlignment="1">
      <alignment horizontal="center" vertical="top"/>
    </xf>
    <xf numFmtId="0" fontId="43" fillId="0" borderId="30" xfId="0" applyFont="1" applyBorder="1" applyAlignment="1">
      <alignment horizontal="left" vertical="center"/>
    </xf>
    <xf numFmtId="0" fontId="43" fillId="0" borderId="31" xfId="0" applyFont="1" applyBorder="1" applyAlignment="1">
      <alignment horizontal="left" vertical="center"/>
    </xf>
    <xf numFmtId="0" fontId="45" fillId="0" borderId="0" xfId="0" applyFont="1" applyAlignment="1">
      <alignment vertical="center"/>
    </xf>
    <xf numFmtId="0" fontId="42" fillId="0" borderId="1" xfId="0" applyFont="1" applyBorder="1" applyAlignment="1">
      <alignment vertical="center"/>
    </xf>
    <xf numFmtId="0" fontId="45" fillId="0" borderId="29" xfId="0" applyFont="1" applyBorder="1" applyAlignment="1">
      <alignment vertical="center"/>
    </xf>
    <xf numFmtId="0" fontId="42" fillId="0" borderId="29" xfId="0" applyFont="1" applyBorder="1" applyAlignment="1">
      <alignment vertical="center"/>
    </xf>
    <xf numFmtId="0" fontId="0" fillId="0" borderId="1" xfId="0" applyBorder="1" applyAlignment="1">
      <alignment vertical="top"/>
    </xf>
    <xf numFmtId="49" fontId="43" fillId="0" borderId="1" xfId="0" applyNumberFormat="1" applyFont="1" applyBorder="1" applyAlignment="1">
      <alignment horizontal="left" vertical="center"/>
    </xf>
    <xf numFmtId="0" fontId="0" fillId="0" borderId="29" xfId="0" applyBorder="1" applyAlignment="1">
      <alignment vertical="top"/>
    </xf>
    <xf numFmtId="0" fontId="42" fillId="0" borderId="29" xfId="0" applyFont="1" applyBorder="1" applyAlignment="1">
      <alignment horizontal="left"/>
    </xf>
    <xf numFmtId="0" fontId="45" fillId="0" borderId="29" xfId="0" applyFont="1" applyBorder="1" applyAlignment="1"/>
    <xf numFmtId="0" fontId="40" fillId="0" borderId="27" xfId="0" applyFont="1" applyBorder="1" applyAlignment="1">
      <alignment vertical="top"/>
    </xf>
    <xf numFmtId="0" fontId="40" fillId="0" borderId="28" xfId="0" applyFont="1" applyBorder="1" applyAlignment="1">
      <alignment vertical="top"/>
    </xf>
    <xf numFmtId="0" fontId="40" fillId="0" borderId="1" xfId="0" applyFont="1" applyBorder="1" applyAlignment="1">
      <alignment horizontal="center" vertical="center"/>
    </xf>
    <xf numFmtId="0" fontId="40" fillId="0" borderId="1" xfId="0" applyFont="1" applyBorder="1" applyAlignment="1">
      <alignment horizontal="left" vertical="top"/>
    </xf>
    <xf numFmtId="0" fontId="40" fillId="0" borderId="30" xfId="0" applyFont="1" applyBorder="1" applyAlignment="1">
      <alignment vertical="top"/>
    </xf>
    <xf numFmtId="0" fontId="40" fillId="0" borderId="29" xfId="0" applyFont="1" applyBorder="1" applyAlignment="1">
      <alignment vertical="top"/>
    </xf>
    <xf numFmtId="0" fontId="40"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styles" Target="styles.xml" /><Relationship Id="rId35" Type="http://schemas.openxmlformats.org/officeDocument/2006/relationships/theme" Target="theme/theme1.xml" /><Relationship Id="rId36" Type="http://schemas.openxmlformats.org/officeDocument/2006/relationships/calcChain" Target="calcChain.xml" /><Relationship Id="rId37"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 customWidth="1"/>
    <col min="2" max="2" width="1.67" customWidth="1"/>
    <col min="3" max="3" width="4.17" customWidth="1"/>
    <col min="4" max="4" width="2.67" customWidth="1"/>
    <col min="5" max="5" width="2.67" customWidth="1"/>
    <col min="6" max="6" width="2.67" customWidth="1"/>
    <col min="7" max="7" width="2.67" customWidth="1"/>
    <col min="8" max="8" width="2.67" customWidth="1"/>
    <col min="9" max="9" width="2.67" customWidth="1"/>
    <col min="10" max="10" width="2.67" customWidth="1"/>
    <col min="11" max="11" width="2.67" customWidth="1"/>
    <col min="12" max="12" width="2.67" customWidth="1"/>
    <col min="13" max="13" width="2.67" customWidth="1"/>
    <col min="14" max="14" width="2.67" customWidth="1"/>
    <col min="15" max="15" width="2.67" customWidth="1"/>
    <col min="16" max="16" width="2.67" customWidth="1"/>
    <col min="17" max="17" width="2.67" customWidth="1"/>
    <col min="18" max="18" width="2.67" customWidth="1"/>
    <col min="19" max="19" width="2.67" customWidth="1"/>
    <col min="20" max="20" width="2.67" customWidth="1"/>
    <col min="21" max="21" width="2.67" customWidth="1"/>
    <col min="22" max="22" width="2.67" customWidth="1"/>
    <col min="23" max="23" width="2.67" customWidth="1"/>
    <col min="24" max="24" width="2.67" customWidth="1"/>
    <col min="25" max="25" width="2.67" customWidth="1"/>
    <col min="26" max="26" width="2.67" customWidth="1"/>
    <col min="27" max="27" width="2.67" customWidth="1"/>
    <col min="28" max="28" width="2.67" customWidth="1"/>
    <col min="29" max="29" width="2.67" customWidth="1"/>
    <col min="30" max="30" width="2.67" customWidth="1"/>
    <col min="31" max="31" width="2.67" customWidth="1"/>
    <col min="32" max="32" width="2.67" customWidth="1"/>
    <col min="33" max="33" width="2.67" customWidth="1"/>
    <col min="34" max="34" width="3.33" customWidth="1"/>
    <col min="35" max="35" width="31.67" customWidth="1"/>
    <col min="36" max="36" width="2.5" customWidth="1"/>
    <col min="37" max="37" width="2.5" customWidth="1"/>
    <col min="38" max="38" width="8.33" customWidth="1"/>
    <col min="39" max="39" width="3.33" customWidth="1"/>
    <col min="40" max="40" width="13.33" customWidth="1"/>
    <col min="41" max="41" width="7.5" customWidth="1"/>
    <col min="42" max="42" width="4.17" customWidth="1"/>
    <col min="43" max="43" width="15.67" customWidth="1"/>
    <col min="44" max="44" width="13.67" customWidth="1"/>
    <col min="45" max="45" width="25.83" hidden="1" customWidth="1"/>
    <col min="46" max="46" width="25.83" hidden="1" customWidth="1"/>
    <col min="47" max="47" width="25.83" hidden="1" customWidth="1"/>
    <col min="48" max="48" width="21.67" hidden="1" customWidth="1"/>
    <col min="49" max="49" width="21.67" hidden="1" customWidth="1"/>
    <col min="50" max="50" width="25" hidden="1" customWidth="1"/>
    <col min="51" max="51" width="25" hidden="1" customWidth="1"/>
    <col min="52" max="52" width="21.67" hidden="1" customWidth="1"/>
    <col min="53" max="53" width="19.17" hidden="1" customWidth="1"/>
    <col min="54" max="54" width="25" hidden="1" customWidth="1"/>
    <col min="55" max="55" width="21.67" hidden="1" customWidth="1"/>
    <col min="56" max="56" width="19.17" hidden="1" customWidth="1"/>
    <col min="57" max="57" width="66.5" customWidth="1"/>
    <col min="71" max="71" width="9.33" hidden="1"/>
    <col min="72" max="72" width="9.33" hidden="1"/>
    <col min="73" max="73" width="9.33" hidden="1"/>
    <col min="74" max="74" width="9.33" hidden="1"/>
    <col min="75" max="75" width="9.33" hidden="1"/>
    <col min="76" max="76" width="9.33" hidden="1"/>
    <col min="77" max="77" width="9.33" hidden="1"/>
    <col min="78" max="78" width="9.33" hidden="1"/>
    <col min="79" max="79" width="9.33" hidden="1"/>
    <col min="80" max="80" width="9.33" hidden="1"/>
    <col min="81" max="81" width="9.33" hidden="1"/>
    <col min="82" max="82" width="9.33" hidden="1"/>
    <col min="83" max="83" width="9.33" hidden="1"/>
    <col min="84" max="84" width="9.33" hidden="1"/>
    <col min="85" max="85" width="9.33" hidden="1"/>
    <col min="86" max="86" width="9.33" hidden="1"/>
    <col min="87" max="87" width="9.33" hidden="1"/>
    <col min="88" max="88" width="9.33" hidden="1"/>
    <col min="89" max="89" width="9.33" hidden="1"/>
    <col min="90" max="90" width="9.33" hidden="1"/>
    <col min="91" max="91" width="9.33" hidden="1"/>
  </cols>
  <sheetData>
    <row r="1">
      <c r="A1" s="17" t="s">
        <v>0</v>
      </c>
      <c r="AZ1" s="17" t="s">
        <v>1</v>
      </c>
      <c r="BA1" s="17" t="s">
        <v>2</v>
      </c>
      <c r="BB1" s="17" t="s">
        <v>3</v>
      </c>
      <c r="BT1" s="17" t="s">
        <v>4</v>
      </c>
      <c r="BU1" s="17" t="s">
        <v>4</v>
      </c>
      <c r="BV1" s="17" t="s">
        <v>5</v>
      </c>
    </row>
    <row r="2" ht="36.96" customHeight="1">
      <c r="AR2"/>
      <c r="BS2" s="18" t="s">
        <v>6</v>
      </c>
      <c r="BT2" s="18" t="s">
        <v>7</v>
      </c>
    </row>
    <row r="3" ht="6.96"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8</v>
      </c>
      <c r="BT3" s="18" t="s">
        <v>9</v>
      </c>
    </row>
    <row r="4" ht="24.96" customHeight="1">
      <c r="B4" s="22"/>
      <c r="C4" s="23"/>
      <c r="D4" s="24" t="s">
        <v>10</v>
      </c>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1"/>
      <c r="AS4" s="25" t="s">
        <v>11</v>
      </c>
      <c r="BE4" s="26" t="s">
        <v>12</v>
      </c>
      <c r="BS4" s="18" t="s">
        <v>6</v>
      </c>
    </row>
    <row r="5" ht="12" customHeight="1">
      <c r="B5" s="22"/>
      <c r="C5" s="23"/>
      <c r="D5" s="27" t="s">
        <v>13</v>
      </c>
      <c r="E5" s="23"/>
      <c r="F5" s="23"/>
      <c r="G5" s="23"/>
      <c r="H5" s="23"/>
      <c r="I5" s="23"/>
      <c r="J5" s="23"/>
      <c r="K5" s="28" t="s">
        <v>14</v>
      </c>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1"/>
      <c r="BE5" s="29" t="s">
        <v>15</v>
      </c>
      <c r="BS5" s="18" t="s">
        <v>16</v>
      </c>
    </row>
    <row r="6" ht="36.96" customHeight="1">
      <c r="B6" s="22"/>
      <c r="C6" s="23"/>
      <c r="D6" s="30" t="s">
        <v>17</v>
      </c>
      <c r="E6" s="23"/>
      <c r="F6" s="23"/>
      <c r="G6" s="23"/>
      <c r="H6" s="23"/>
      <c r="I6" s="23"/>
      <c r="J6" s="23"/>
      <c r="K6" s="31" t="s">
        <v>18</v>
      </c>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1"/>
      <c r="BE6" s="32"/>
      <c r="BS6" s="18" t="s">
        <v>16</v>
      </c>
    </row>
    <row r="7" ht="12" customHeight="1">
      <c r="B7" s="22"/>
      <c r="C7" s="23"/>
      <c r="D7" s="33" t="s">
        <v>19</v>
      </c>
      <c r="E7" s="23"/>
      <c r="F7" s="23"/>
      <c r="G7" s="23"/>
      <c r="H7" s="23"/>
      <c r="I7" s="23"/>
      <c r="J7" s="23"/>
      <c r="K7" s="28" t="s">
        <v>20</v>
      </c>
      <c r="L7" s="23"/>
      <c r="M7" s="23"/>
      <c r="N7" s="23"/>
      <c r="O7" s="23"/>
      <c r="P7" s="23"/>
      <c r="Q7" s="23"/>
      <c r="R7" s="23"/>
      <c r="S7" s="23"/>
      <c r="T7" s="23"/>
      <c r="U7" s="23"/>
      <c r="V7" s="23"/>
      <c r="W7" s="23"/>
      <c r="X7" s="23"/>
      <c r="Y7" s="23"/>
      <c r="Z7" s="23"/>
      <c r="AA7" s="23"/>
      <c r="AB7" s="23"/>
      <c r="AC7" s="23"/>
      <c r="AD7" s="23"/>
      <c r="AE7" s="23"/>
      <c r="AF7" s="23"/>
      <c r="AG7" s="23"/>
      <c r="AH7" s="23"/>
      <c r="AI7" s="23"/>
      <c r="AJ7" s="23"/>
      <c r="AK7" s="33" t="s">
        <v>21</v>
      </c>
      <c r="AL7" s="23"/>
      <c r="AM7" s="23"/>
      <c r="AN7" s="28" t="s">
        <v>20</v>
      </c>
      <c r="AO7" s="23"/>
      <c r="AP7" s="23"/>
      <c r="AQ7" s="23"/>
      <c r="AR7" s="21"/>
      <c r="BE7" s="32"/>
      <c r="BS7" s="18" t="s">
        <v>16</v>
      </c>
    </row>
    <row r="8" ht="12" customHeight="1">
      <c r="B8" s="22"/>
      <c r="C8" s="23"/>
      <c r="D8" s="33" t="s">
        <v>22</v>
      </c>
      <c r="E8" s="23"/>
      <c r="F8" s="23"/>
      <c r="G8" s="23"/>
      <c r="H8" s="23"/>
      <c r="I8" s="23"/>
      <c r="J8" s="23"/>
      <c r="K8" s="28" t="s">
        <v>23</v>
      </c>
      <c r="L8" s="23"/>
      <c r="M8" s="23"/>
      <c r="N8" s="23"/>
      <c r="O8" s="23"/>
      <c r="P8" s="23"/>
      <c r="Q8" s="23"/>
      <c r="R8" s="23"/>
      <c r="S8" s="23"/>
      <c r="T8" s="23"/>
      <c r="U8" s="23"/>
      <c r="V8" s="23"/>
      <c r="W8" s="23"/>
      <c r="X8" s="23"/>
      <c r="Y8" s="23"/>
      <c r="Z8" s="23"/>
      <c r="AA8" s="23"/>
      <c r="AB8" s="23"/>
      <c r="AC8" s="23"/>
      <c r="AD8" s="23"/>
      <c r="AE8" s="23"/>
      <c r="AF8" s="23"/>
      <c r="AG8" s="23"/>
      <c r="AH8" s="23"/>
      <c r="AI8" s="23"/>
      <c r="AJ8" s="23"/>
      <c r="AK8" s="33" t="s">
        <v>24</v>
      </c>
      <c r="AL8" s="23"/>
      <c r="AM8" s="23"/>
      <c r="AN8" s="34" t="s">
        <v>25</v>
      </c>
      <c r="AO8" s="23"/>
      <c r="AP8" s="23"/>
      <c r="AQ8" s="23"/>
      <c r="AR8" s="21"/>
      <c r="BE8" s="32"/>
      <c r="BS8" s="18" t="s">
        <v>16</v>
      </c>
    </row>
    <row r="9" ht="14.4" customHeight="1">
      <c r="B9" s="22"/>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1"/>
      <c r="BE9" s="32"/>
      <c r="BS9" s="18" t="s">
        <v>16</v>
      </c>
    </row>
    <row r="10" ht="12" customHeight="1">
      <c r="B10" s="22"/>
      <c r="C10" s="23"/>
      <c r="D10" s="33" t="s">
        <v>26</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33" t="s">
        <v>27</v>
      </c>
      <c r="AL10" s="23"/>
      <c r="AM10" s="23"/>
      <c r="AN10" s="28" t="s">
        <v>20</v>
      </c>
      <c r="AO10" s="23"/>
      <c r="AP10" s="23"/>
      <c r="AQ10" s="23"/>
      <c r="AR10" s="21"/>
      <c r="BE10" s="32"/>
      <c r="BS10" s="18" t="s">
        <v>16</v>
      </c>
    </row>
    <row r="11" ht="18.48" customHeight="1">
      <c r="B11" s="22"/>
      <c r="C11" s="23"/>
      <c r="D11" s="23"/>
      <c r="E11" s="28" t="s">
        <v>23</v>
      </c>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33" t="s">
        <v>28</v>
      </c>
      <c r="AL11" s="23"/>
      <c r="AM11" s="23"/>
      <c r="AN11" s="28" t="s">
        <v>20</v>
      </c>
      <c r="AO11" s="23"/>
      <c r="AP11" s="23"/>
      <c r="AQ11" s="23"/>
      <c r="AR11" s="21"/>
      <c r="BE11" s="32"/>
      <c r="BS11" s="18" t="s">
        <v>16</v>
      </c>
    </row>
    <row r="12" ht="6.96" customHeight="1">
      <c r="B12" s="22"/>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1"/>
      <c r="BE12" s="32"/>
      <c r="BS12" s="18" t="s">
        <v>16</v>
      </c>
    </row>
    <row r="13" ht="12" customHeight="1">
      <c r="B13" s="22"/>
      <c r="C13" s="23"/>
      <c r="D13" s="33" t="s">
        <v>29</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33" t="s">
        <v>27</v>
      </c>
      <c r="AL13" s="23"/>
      <c r="AM13" s="23"/>
      <c r="AN13" s="35" t="s">
        <v>30</v>
      </c>
      <c r="AO13" s="23"/>
      <c r="AP13" s="23"/>
      <c r="AQ13" s="23"/>
      <c r="AR13" s="21"/>
      <c r="BE13" s="32"/>
      <c r="BS13" s="18" t="s">
        <v>16</v>
      </c>
    </row>
    <row r="14">
      <c r="B14" s="22"/>
      <c r="C14" s="23"/>
      <c r="D14" s="23"/>
      <c r="E14" s="35" t="s">
        <v>30</v>
      </c>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3" t="s">
        <v>28</v>
      </c>
      <c r="AL14" s="23"/>
      <c r="AM14" s="23"/>
      <c r="AN14" s="35" t="s">
        <v>30</v>
      </c>
      <c r="AO14" s="23"/>
      <c r="AP14" s="23"/>
      <c r="AQ14" s="23"/>
      <c r="AR14" s="21"/>
      <c r="BE14" s="32"/>
      <c r="BS14" s="18" t="s">
        <v>16</v>
      </c>
    </row>
    <row r="15" ht="6.96" customHeight="1">
      <c r="B15" s="22"/>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1"/>
      <c r="BE15" s="32"/>
      <c r="BS15" s="18" t="s">
        <v>4</v>
      </c>
    </row>
    <row r="16" ht="12" customHeight="1">
      <c r="B16" s="22"/>
      <c r="C16" s="23"/>
      <c r="D16" s="33" t="s">
        <v>31</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33" t="s">
        <v>27</v>
      </c>
      <c r="AL16" s="23"/>
      <c r="AM16" s="23"/>
      <c r="AN16" s="28" t="s">
        <v>20</v>
      </c>
      <c r="AO16" s="23"/>
      <c r="AP16" s="23"/>
      <c r="AQ16" s="23"/>
      <c r="AR16" s="21"/>
      <c r="BE16" s="32"/>
      <c r="BS16" s="18" t="s">
        <v>4</v>
      </c>
    </row>
    <row r="17" ht="18.48" customHeight="1">
      <c r="B17" s="22"/>
      <c r="C17" s="23"/>
      <c r="D17" s="23"/>
      <c r="E17" s="28" t="s">
        <v>23</v>
      </c>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33" t="s">
        <v>28</v>
      </c>
      <c r="AL17" s="23"/>
      <c r="AM17" s="23"/>
      <c r="AN17" s="28" t="s">
        <v>20</v>
      </c>
      <c r="AO17" s="23"/>
      <c r="AP17" s="23"/>
      <c r="AQ17" s="23"/>
      <c r="AR17" s="21"/>
      <c r="BE17" s="32"/>
      <c r="BS17" s="18" t="s">
        <v>4</v>
      </c>
    </row>
    <row r="18" ht="6.96" customHeight="1">
      <c r="B18" s="22"/>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1"/>
      <c r="BE18" s="32"/>
      <c r="BS18" s="18" t="s">
        <v>8</v>
      </c>
    </row>
    <row r="19" ht="12" customHeight="1">
      <c r="B19" s="22"/>
      <c r="C19" s="23"/>
      <c r="D19" s="33" t="s">
        <v>32</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33" t="s">
        <v>27</v>
      </c>
      <c r="AL19" s="23"/>
      <c r="AM19" s="23"/>
      <c r="AN19" s="28" t="s">
        <v>20</v>
      </c>
      <c r="AO19" s="23"/>
      <c r="AP19" s="23"/>
      <c r="AQ19" s="23"/>
      <c r="AR19" s="21"/>
      <c r="BE19" s="32"/>
      <c r="BS19" s="18" t="s">
        <v>33</v>
      </c>
    </row>
    <row r="20" ht="18.48" customHeight="1">
      <c r="B20" s="22"/>
      <c r="C20" s="23"/>
      <c r="D20" s="23"/>
      <c r="E20" s="28" t="s">
        <v>23</v>
      </c>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33" t="s">
        <v>28</v>
      </c>
      <c r="AL20" s="23"/>
      <c r="AM20" s="23"/>
      <c r="AN20" s="28" t="s">
        <v>20</v>
      </c>
      <c r="AO20" s="23"/>
      <c r="AP20" s="23"/>
      <c r="AQ20" s="23"/>
      <c r="AR20" s="21"/>
      <c r="BE20" s="32"/>
      <c r="BS20" s="18" t="s">
        <v>4</v>
      </c>
    </row>
    <row r="21" ht="6.96" customHeight="1">
      <c r="B21" s="22"/>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1"/>
      <c r="BE21" s="32"/>
    </row>
    <row r="22" ht="12" customHeight="1">
      <c r="B22" s="22"/>
      <c r="C22" s="23"/>
      <c r="D22" s="33" t="s">
        <v>34</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1"/>
      <c r="BE22" s="32"/>
    </row>
    <row r="23" ht="51" customHeight="1">
      <c r="B23" s="22"/>
      <c r="C23" s="23"/>
      <c r="D23" s="23"/>
      <c r="E23" s="37" t="s">
        <v>35</v>
      </c>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23"/>
      <c r="AP23" s="23"/>
      <c r="AQ23" s="23"/>
      <c r="AR23" s="21"/>
      <c r="BE23" s="32"/>
    </row>
    <row r="24" ht="6.96" customHeight="1">
      <c r="B24" s="22"/>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1"/>
      <c r="BE24" s="32"/>
    </row>
    <row r="25" ht="6.96" customHeight="1">
      <c r="B25" s="22"/>
      <c r="C25" s="23"/>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23"/>
      <c r="AQ25" s="23"/>
      <c r="AR25" s="21"/>
      <c r="BE25" s="32"/>
    </row>
    <row r="26" s="1" customFormat="1" ht="25.92" customHeight="1">
      <c r="B26" s="39"/>
      <c r="C26" s="40"/>
      <c r="D26" s="41" t="s">
        <v>36</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3">
        <f>ROUNDUP(AG54,2)</f>
        <v>0</v>
      </c>
      <c r="AL26" s="42"/>
      <c r="AM26" s="42"/>
      <c r="AN26" s="42"/>
      <c r="AO26" s="42"/>
      <c r="AP26" s="40"/>
      <c r="AQ26" s="40"/>
      <c r="AR26" s="44"/>
      <c r="BE26" s="32"/>
    </row>
    <row r="27" s="1" customFormat="1" ht="6.96" customHeight="1">
      <c r="B27" s="39"/>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4"/>
      <c r="BE27" s="32"/>
    </row>
    <row r="28" s="1" customFormat="1">
      <c r="B28" s="39"/>
      <c r="C28" s="40"/>
      <c r="D28" s="40"/>
      <c r="E28" s="40"/>
      <c r="F28" s="40"/>
      <c r="G28" s="40"/>
      <c r="H28" s="40"/>
      <c r="I28" s="40"/>
      <c r="J28" s="40"/>
      <c r="K28" s="40"/>
      <c r="L28" s="45" t="s">
        <v>37</v>
      </c>
      <c r="M28" s="45"/>
      <c r="N28" s="45"/>
      <c r="O28" s="45"/>
      <c r="P28" s="45"/>
      <c r="Q28" s="40"/>
      <c r="R28" s="40"/>
      <c r="S28" s="40"/>
      <c r="T28" s="40"/>
      <c r="U28" s="40"/>
      <c r="V28" s="40"/>
      <c r="W28" s="45" t="s">
        <v>38</v>
      </c>
      <c r="X28" s="45"/>
      <c r="Y28" s="45"/>
      <c r="Z28" s="45"/>
      <c r="AA28" s="45"/>
      <c r="AB28" s="45"/>
      <c r="AC28" s="45"/>
      <c r="AD28" s="45"/>
      <c r="AE28" s="45"/>
      <c r="AF28" s="40"/>
      <c r="AG28" s="40"/>
      <c r="AH28" s="40"/>
      <c r="AI28" s="40"/>
      <c r="AJ28" s="40"/>
      <c r="AK28" s="45" t="s">
        <v>39</v>
      </c>
      <c r="AL28" s="45"/>
      <c r="AM28" s="45"/>
      <c r="AN28" s="45"/>
      <c r="AO28" s="45"/>
      <c r="AP28" s="40"/>
      <c r="AQ28" s="40"/>
      <c r="AR28" s="44"/>
      <c r="BE28" s="32"/>
    </row>
    <row r="29" s="2" customFormat="1" ht="14.4" customHeight="1">
      <c r="B29" s="46"/>
      <c r="C29" s="47"/>
      <c r="D29" s="33" t="s">
        <v>40</v>
      </c>
      <c r="E29" s="47"/>
      <c r="F29" s="33" t="s">
        <v>41</v>
      </c>
      <c r="G29" s="47"/>
      <c r="H29" s="47"/>
      <c r="I29" s="47"/>
      <c r="J29" s="47"/>
      <c r="K29" s="47"/>
      <c r="L29" s="48">
        <v>0.20999999999999999</v>
      </c>
      <c r="M29" s="47"/>
      <c r="N29" s="47"/>
      <c r="O29" s="47"/>
      <c r="P29" s="47"/>
      <c r="Q29" s="47"/>
      <c r="R29" s="47"/>
      <c r="S29" s="47"/>
      <c r="T29" s="47"/>
      <c r="U29" s="47"/>
      <c r="V29" s="47"/>
      <c r="W29" s="49">
        <f>ROUNDUP(AZ54, 2)</f>
        <v>0</v>
      </c>
      <c r="X29" s="47"/>
      <c r="Y29" s="47"/>
      <c r="Z29" s="47"/>
      <c r="AA29" s="47"/>
      <c r="AB29" s="47"/>
      <c r="AC29" s="47"/>
      <c r="AD29" s="47"/>
      <c r="AE29" s="47"/>
      <c r="AF29" s="47"/>
      <c r="AG29" s="47"/>
      <c r="AH29" s="47"/>
      <c r="AI29" s="47"/>
      <c r="AJ29" s="47"/>
      <c r="AK29" s="49">
        <f>ROUNDUP(AV54, 2)</f>
        <v>0</v>
      </c>
      <c r="AL29" s="47"/>
      <c r="AM29" s="47"/>
      <c r="AN29" s="47"/>
      <c r="AO29" s="47"/>
      <c r="AP29" s="47"/>
      <c r="AQ29" s="47"/>
      <c r="AR29" s="50"/>
      <c r="BE29" s="51"/>
    </row>
    <row r="30" s="2" customFormat="1" ht="14.4" customHeight="1">
      <c r="B30" s="46"/>
      <c r="C30" s="47"/>
      <c r="D30" s="47"/>
      <c r="E30" s="47"/>
      <c r="F30" s="33" t="s">
        <v>42</v>
      </c>
      <c r="G30" s="47"/>
      <c r="H30" s="47"/>
      <c r="I30" s="47"/>
      <c r="J30" s="47"/>
      <c r="K30" s="47"/>
      <c r="L30" s="48">
        <v>0.14999999999999999</v>
      </c>
      <c r="M30" s="47"/>
      <c r="N30" s="47"/>
      <c r="O30" s="47"/>
      <c r="P30" s="47"/>
      <c r="Q30" s="47"/>
      <c r="R30" s="47"/>
      <c r="S30" s="47"/>
      <c r="T30" s="47"/>
      <c r="U30" s="47"/>
      <c r="V30" s="47"/>
      <c r="W30" s="49">
        <f>ROUNDUP(BA54, 2)</f>
        <v>0</v>
      </c>
      <c r="X30" s="47"/>
      <c r="Y30" s="47"/>
      <c r="Z30" s="47"/>
      <c r="AA30" s="47"/>
      <c r="AB30" s="47"/>
      <c r="AC30" s="47"/>
      <c r="AD30" s="47"/>
      <c r="AE30" s="47"/>
      <c r="AF30" s="47"/>
      <c r="AG30" s="47"/>
      <c r="AH30" s="47"/>
      <c r="AI30" s="47"/>
      <c r="AJ30" s="47"/>
      <c r="AK30" s="49">
        <f>ROUNDUP(AW54, 2)</f>
        <v>0</v>
      </c>
      <c r="AL30" s="47"/>
      <c r="AM30" s="47"/>
      <c r="AN30" s="47"/>
      <c r="AO30" s="47"/>
      <c r="AP30" s="47"/>
      <c r="AQ30" s="47"/>
      <c r="AR30" s="50"/>
      <c r="BE30" s="51"/>
    </row>
    <row r="31" hidden="1" s="2" customFormat="1" ht="14.4" customHeight="1">
      <c r="B31" s="46"/>
      <c r="C31" s="47"/>
      <c r="D31" s="47"/>
      <c r="E31" s="47"/>
      <c r="F31" s="33" t="s">
        <v>43</v>
      </c>
      <c r="G31" s="47"/>
      <c r="H31" s="47"/>
      <c r="I31" s="47"/>
      <c r="J31" s="47"/>
      <c r="K31" s="47"/>
      <c r="L31" s="48">
        <v>0.20999999999999999</v>
      </c>
      <c r="M31" s="47"/>
      <c r="N31" s="47"/>
      <c r="O31" s="47"/>
      <c r="P31" s="47"/>
      <c r="Q31" s="47"/>
      <c r="R31" s="47"/>
      <c r="S31" s="47"/>
      <c r="T31" s="47"/>
      <c r="U31" s="47"/>
      <c r="V31" s="47"/>
      <c r="W31" s="49">
        <f>ROUNDUP(BB54, 2)</f>
        <v>0</v>
      </c>
      <c r="X31" s="47"/>
      <c r="Y31" s="47"/>
      <c r="Z31" s="47"/>
      <c r="AA31" s="47"/>
      <c r="AB31" s="47"/>
      <c r="AC31" s="47"/>
      <c r="AD31" s="47"/>
      <c r="AE31" s="47"/>
      <c r="AF31" s="47"/>
      <c r="AG31" s="47"/>
      <c r="AH31" s="47"/>
      <c r="AI31" s="47"/>
      <c r="AJ31" s="47"/>
      <c r="AK31" s="49">
        <v>0</v>
      </c>
      <c r="AL31" s="47"/>
      <c r="AM31" s="47"/>
      <c r="AN31" s="47"/>
      <c r="AO31" s="47"/>
      <c r="AP31" s="47"/>
      <c r="AQ31" s="47"/>
      <c r="AR31" s="50"/>
      <c r="BE31" s="51"/>
    </row>
    <row r="32" hidden="1" s="2" customFormat="1" ht="14.4" customHeight="1">
      <c r="B32" s="46"/>
      <c r="C32" s="47"/>
      <c r="D32" s="47"/>
      <c r="E32" s="47"/>
      <c r="F32" s="33" t="s">
        <v>44</v>
      </c>
      <c r="G32" s="47"/>
      <c r="H32" s="47"/>
      <c r="I32" s="47"/>
      <c r="J32" s="47"/>
      <c r="K32" s="47"/>
      <c r="L32" s="48">
        <v>0.14999999999999999</v>
      </c>
      <c r="M32" s="47"/>
      <c r="N32" s="47"/>
      <c r="O32" s="47"/>
      <c r="P32" s="47"/>
      <c r="Q32" s="47"/>
      <c r="R32" s="47"/>
      <c r="S32" s="47"/>
      <c r="T32" s="47"/>
      <c r="U32" s="47"/>
      <c r="V32" s="47"/>
      <c r="W32" s="49">
        <f>ROUNDUP(BC54, 2)</f>
        <v>0</v>
      </c>
      <c r="X32" s="47"/>
      <c r="Y32" s="47"/>
      <c r="Z32" s="47"/>
      <c r="AA32" s="47"/>
      <c r="AB32" s="47"/>
      <c r="AC32" s="47"/>
      <c r="AD32" s="47"/>
      <c r="AE32" s="47"/>
      <c r="AF32" s="47"/>
      <c r="AG32" s="47"/>
      <c r="AH32" s="47"/>
      <c r="AI32" s="47"/>
      <c r="AJ32" s="47"/>
      <c r="AK32" s="49">
        <v>0</v>
      </c>
      <c r="AL32" s="47"/>
      <c r="AM32" s="47"/>
      <c r="AN32" s="47"/>
      <c r="AO32" s="47"/>
      <c r="AP32" s="47"/>
      <c r="AQ32" s="47"/>
      <c r="AR32" s="50"/>
      <c r="BE32" s="51"/>
    </row>
    <row r="33" hidden="1" s="2" customFormat="1" ht="14.4" customHeight="1">
      <c r="B33" s="46"/>
      <c r="C33" s="47"/>
      <c r="D33" s="47"/>
      <c r="E33" s="47"/>
      <c r="F33" s="33" t="s">
        <v>45</v>
      </c>
      <c r="G33" s="47"/>
      <c r="H33" s="47"/>
      <c r="I33" s="47"/>
      <c r="J33" s="47"/>
      <c r="K33" s="47"/>
      <c r="L33" s="48">
        <v>0</v>
      </c>
      <c r="M33" s="47"/>
      <c r="N33" s="47"/>
      <c r="O33" s="47"/>
      <c r="P33" s="47"/>
      <c r="Q33" s="47"/>
      <c r="R33" s="47"/>
      <c r="S33" s="47"/>
      <c r="T33" s="47"/>
      <c r="U33" s="47"/>
      <c r="V33" s="47"/>
      <c r="W33" s="49">
        <f>ROUNDUP(BD54, 2)</f>
        <v>0</v>
      </c>
      <c r="X33" s="47"/>
      <c r="Y33" s="47"/>
      <c r="Z33" s="47"/>
      <c r="AA33" s="47"/>
      <c r="AB33" s="47"/>
      <c r="AC33" s="47"/>
      <c r="AD33" s="47"/>
      <c r="AE33" s="47"/>
      <c r="AF33" s="47"/>
      <c r="AG33" s="47"/>
      <c r="AH33" s="47"/>
      <c r="AI33" s="47"/>
      <c r="AJ33" s="47"/>
      <c r="AK33" s="49">
        <v>0</v>
      </c>
      <c r="AL33" s="47"/>
      <c r="AM33" s="47"/>
      <c r="AN33" s="47"/>
      <c r="AO33" s="47"/>
      <c r="AP33" s="47"/>
      <c r="AQ33" s="47"/>
      <c r="AR33" s="50"/>
    </row>
    <row r="34" s="1" customFormat="1" ht="6.96" customHeight="1">
      <c r="B34" s="39"/>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4"/>
    </row>
    <row r="35" s="1" customFormat="1" ht="25.92" customHeight="1">
      <c r="B35" s="39"/>
      <c r="C35" s="52"/>
      <c r="D35" s="53" t="s">
        <v>46</v>
      </c>
      <c r="E35" s="54"/>
      <c r="F35" s="54"/>
      <c r="G35" s="54"/>
      <c r="H35" s="54"/>
      <c r="I35" s="54"/>
      <c r="J35" s="54"/>
      <c r="K35" s="54"/>
      <c r="L35" s="54"/>
      <c r="M35" s="54"/>
      <c r="N35" s="54"/>
      <c r="O35" s="54"/>
      <c r="P35" s="54"/>
      <c r="Q35" s="54"/>
      <c r="R35" s="54"/>
      <c r="S35" s="54"/>
      <c r="T35" s="55" t="s">
        <v>47</v>
      </c>
      <c r="U35" s="54"/>
      <c r="V35" s="54"/>
      <c r="W35" s="54"/>
      <c r="X35" s="56" t="s">
        <v>48</v>
      </c>
      <c r="Y35" s="54"/>
      <c r="Z35" s="54"/>
      <c r="AA35" s="54"/>
      <c r="AB35" s="54"/>
      <c r="AC35" s="54"/>
      <c r="AD35" s="54"/>
      <c r="AE35" s="54"/>
      <c r="AF35" s="54"/>
      <c r="AG35" s="54"/>
      <c r="AH35" s="54"/>
      <c r="AI35" s="54"/>
      <c r="AJ35" s="54"/>
      <c r="AK35" s="57">
        <f>SUM(AK26:AK33)</f>
        <v>0</v>
      </c>
      <c r="AL35" s="54"/>
      <c r="AM35" s="54"/>
      <c r="AN35" s="54"/>
      <c r="AO35" s="58"/>
      <c r="AP35" s="52"/>
      <c r="AQ35" s="52"/>
      <c r="AR35" s="44"/>
    </row>
    <row r="36" s="1" customFormat="1" ht="6.96" customHeight="1">
      <c r="B36" s="39"/>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4"/>
    </row>
    <row r="37" s="1" customFormat="1" ht="6.96" customHeight="1">
      <c r="B37" s="59"/>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44"/>
    </row>
    <row r="41" s="1" customFormat="1" ht="6.96" customHeight="1">
      <c r="B41" s="61"/>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44"/>
    </row>
    <row r="42" s="1" customFormat="1" ht="24.96" customHeight="1">
      <c r="B42" s="39"/>
      <c r="C42" s="24" t="s">
        <v>49</v>
      </c>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4"/>
    </row>
    <row r="43" s="1" customFormat="1" ht="6.96" customHeight="1">
      <c r="B43" s="39"/>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4"/>
    </row>
    <row r="44" s="3" customFormat="1" ht="12" customHeight="1">
      <c r="B44" s="63"/>
      <c r="C44" s="33" t="s">
        <v>13</v>
      </c>
      <c r="D44" s="64"/>
      <c r="E44" s="64"/>
      <c r="F44" s="64"/>
      <c r="G44" s="64"/>
      <c r="H44" s="64"/>
      <c r="I44" s="64"/>
      <c r="J44" s="64"/>
      <c r="K44" s="64"/>
      <c r="L44" s="64" t="str">
        <f>K5</f>
        <v>2330</v>
      </c>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5"/>
    </row>
    <row r="45" s="4" customFormat="1" ht="36.96" customHeight="1">
      <c r="B45" s="66"/>
      <c r="C45" s="67" t="s">
        <v>17</v>
      </c>
      <c r="D45" s="68"/>
      <c r="E45" s="68"/>
      <c r="F45" s="68"/>
      <c r="G45" s="68"/>
      <c r="H45" s="68"/>
      <c r="I45" s="68"/>
      <c r="J45" s="68"/>
      <c r="K45" s="68"/>
      <c r="L45" s="69" t="str">
        <f>K6</f>
        <v>Multifunkční centrum sociálních služeb</v>
      </c>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70"/>
    </row>
    <row r="46" s="1" customFormat="1" ht="6.96" customHeight="1">
      <c r="B46" s="39"/>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4"/>
    </row>
    <row r="47" s="1" customFormat="1" ht="12" customHeight="1">
      <c r="B47" s="39"/>
      <c r="C47" s="33" t="s">
        <v>22</v>
      </c>
      <c r="D47" s="40"/>
      <c r="E47" s="40"/>
      <c r="F47" s="40"/>
      <c r="G47" s="40"/>
      <c r="H47" s="40"/>
      <c r="I47" s="40"/>
      <c r="J47" s="40"/>
      <c r="K47" s="40"/>
      <c r="L47" s="71" t="str">
        <f>IF(K8="","",K8)</f>
        <v xml:space="preserve"> </v>
      </c>
      <c r="M47" s="40"/>
      <c r="N47" s="40"/>
      <c r="O47" s="40"/>
      <c r="P47" s="40"/>
      <c r="Q47" s="40"/>
      <c r="R47" s="40"/>
      <c r="S47" s="40"/>
      <c r="T47" s="40"/>
      <c r="U47" s="40"/>
      <c r="V47" s="40"/>
      <c r="W47" s="40"/>
      <c r="X47" s="40"/>
      <c r="Y47" s="40"/>
      <c r="Z47" s="40"/>
      <c r="AA47" s="40"/>
      <c r="AB47" s="40"/>
      <c r="AC47" s="40"/>
      <c r="AD47" s="40"/>
      <c r="AE47" s="40"/>
      <c r="AF47" s="40"/>
      <c r="AG47" s="40"/>
      <c r="AH47" s="40"/>
      <c r="AI47" s="33" t="s">
        <v>24</v>
      </c>
      <c r="AJ47" s="40"/>
      <c r="AK47" s="40"/>
      <c r="AL47" s="40"/>
      <c r="AM47" s="72" t="str">
        <f>IF(AN8= "","",AN8)</f>
        <v>11.2.2019</v>
      </c>
      <c r="AN47" s="72"/>
      <c r="AO47" s="40"/>
      <c r="AP47" s="40"/>
      <c r="AQ47" s="40"/>
      <c r="AR47" s="44"/>
    </row>
    <row r="48" s="1" customFormat="1" ht="6.96" customHeight="1">
      <c r="B48" s="39"/>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4"/>
    </row>
    <row r="49" s="1" customFormat="1" ht="15.15" customHeight="1">
      <c r="B49" s="39"/>
      <c r="C49" s="33" t="s">
        <v>26</v>
      </c>
      <c r="D49" s="40"/>
      <c r="E49" s="40"/>
      <c r="F49" s="40"/>
      <c r="G49" s="40"/>
      <c r="H49" s="40"/>
      <c r="I49" s="40"/>
      <c r="J49" s="40"/>
      <c r="K49" s="40"/>
      <c r="L49" s="64" t="str">
        <f>IF(E11= "","",E11)</f>
        <v xml:space="preserve"> </v>
      </c>
      <c r="M49" s="40"/>
      <c r="N49" s="40"/>
      <c r="O49" s="40"/>
      <c r="P49" s="40"/>
      <c r="Q49" s="40"/>
      <c r="R49" s="40"/>
      <c r="S49" s="40"/>
      <c r="T49" s="40"/>
      <c r="U49" s="40"/>
      <c r="V49" s="40"/>
      <c r="W49" s="40"/>
      <c r="X49" s="40"/>
      <c r="Y49" s="40"/>
      <c r="Z49" s="40"/>
      <c r="AA49" s="40"/>
      <c r="AB49" s="40"/>
      <c r="AC49" s="40"/>
      <c r="AD49" s="40"/>
      <c r="AE49" s="40"/>
      <c r="AF49" s="40"/>
      <c r="AG49" s="40"/>
      <c r="AH49" s="40"/>
      <c r="AI49" s="33" t="s">
        <v>31</v>
      </c>
      <c r="AJ49" s="40"/>
      <c r="AK49" s="40"/>
      <c r="AL49" s="40"/>
      <c r="AM49" s="73" t="str">
        <f>IF(E17="","",E17)</f>
        <v xml:space="preserve"> </v>
      </c>
      <c r="AN49" s="64"/>
      <c r="AO49" s="64"/>
      <c r="AP49" s="64"/>
      <c r="AQ49" s="40"/>
      <c r="AR49" s="44"/>
      <c r="AS49" s="74" t="s">
        <v>50</v>
      </c>
      <c r="AT49" s="75"/>
      <c r="AU49" s="76"/>
      <c r="AV49" s="76"/>
      <c r="AW49" s="76"/>
      <c r="AX49" s="76"/>
      <c r="AY49" s="76"/>
      <c r="AZ49" s="76"/>
      <c r="BA49" s="76"/>
      <c r="BB49" s="76"/>
      <c r="BC49" s="76"/>
      <c r="BD49" s="77"/>
    </row>
    <row r="50" s="1" customFormat="1" ht="15.15" customHeight="1">
      <c r="B50" s="39"/>
      <c r="C50" s="33" t="s">
        <v>29</v>
      </c>
      <c r="D50" s="40"/>
      <c r="E50" s="40"/>
      <c r="F50" s="40"/>
      <c r="G50" s="40"/>
      <c r="H50" s="40"/>
      <c r="I50" s="40"/>
      <c r="J50" s="40"/>
      <c r="K50" s="40"/>
      <c r="L50" s="64" t="str">
        <f>IF(E14= "Vyplň údaj","",E14)</f>
        <v/>
      </c>
      <c r="M50" s="40"/>
      <c r="N50" s="40"/>
      <c r="O50" s="40"/>
      <c r="P50" s="40"/>
      <c r="Q50" s="40"/>
      <c r="R50" s="40"/>
      <c r="S50" s="40"/>
      <c r="T50" s="40"/>
      <c r="U50" s="40"/>
      <c r="V50" s="40"/>
      <c r="W50" s="40"/>
      <c r="X50" s="40"/>
      <c r="Y50" s="40"/>
      <c r="Z50" s="40"/>
      <c r="AA50" s="40"/>
      <c r="AB50" s="40"/>
      <c r="AC50" s="40"/>
      <c r="AD50" s="40"/>
      <c r="AE50" s="40"/>
      <c r="AF50" s="40"/>
      <c r="AG50" s="40"/>
      <c r="AH50" s="40"/>
      <c r="AI50" s="33" t="s">
        <v>32</v>
      </c>
      <c r="AJ50" s="40"/>
      <c r="AK50" s="40"/>
      <c r="AL50" s="40"/>
      <c r="AM50" s="73" t="str">
        <f>IF(E20="","",E20)</f>
        <v xml:space="preserve"> </v>
      </c>
      <c r="AN50" s="64"/>
      <c r="AO50" s="64"/>
      <c r="AP50" s="64"/>
      <c r="AQ50" s="40"/>
      <c r="AR50" s="44"/>
      <c r="AS50" s="78"/>
      <c r="AT50" s="79"/>
      <c r="AU50" s="80"/>
      <c r="AV50" s="80"/>
      <c r="AW50" s="80"/>
      <c r="AX50" s="80"/>
      <c r="AY50" s="80"/>
      <c r="AZ50" s="80"/>
      <c r="BA50" s="80"/>
      <c r="BB50" s="80"/>
      <c r="BC50" s="80"/>
      <c r="BD50" s="81"/>
    </row>
    <row r="51" s="1" customFormat="1" ht="10.8" customHeight="1">
      <c r="B51" s="39"/>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4"/>
      <c r="AS51" s="82"/>
      <c r="AT51" s="83"/>
      <c r="AU51" s="84"/>
      <c r="AV51" s="84"/>
      <c r="AW51" s="84"/>
      <c r="AX51" s="84"/>
      <c r="AY51" s="84"/>
      <c r="AZ51" s="84"/>
      <c r="BA51" s="84"/>
      <c r="BB51" s="84"/>
      <c r="BC51" s="84"/>
      <c r="BD51" s="85"/>
    </row>
    <row r="52" s="1" customFormat="1" ht="29.28" customHeight="1">
      <c r="B52" s="39"/>
      <c r="C52" s="86" t="s">
        <v>51</v>
      </c>
      <c r="D52" s="87"/>
      <c r="E52" s="87"/>
      <c r="F52" s="87"/>
      <c r="G52" s="87"/>
      <c r="H52" s="88"/>
      <c r="I52" s="89" t="s">
        <v>52</v>
      </c>
      <c r="J52" s="87"/>
      <c r="K52" s="87"/>
      <c r="L52" s="87"/>
      <c r="M52" s="87"/>
      <c r="N52" s="87"/>
      <c r="O52" s="87"/>
      <c r="P52" s="87"/>
      <c r="Q52" s="87"/>
      <c r="R52" s="87"/>
      <c r="S52" s="87"/>
      <c r="T52" s="87"/>
      <c r="U52" s="87"/>
      <c r="V52" s="87"/>
      <c r="W52" s="87"/>
      <c r="X52" s="87"/>
      <c r="Y52" s="87"/>
      <c r="Z52" s="87"/>
      <c r="AA52" s="87"/>
      <c r="AB52" s="87"/>
      <c r="AC52" s="87"/>
      <c r="AD52" s="87"/>
      <c r="AE52" s="87"/>
      <c r="AF52" s="87"/>
      <c r="AG52" s="90" t="s">
        <v>53</v>
      </c>
      <c r="AH52" s="87"/>
      <c r="AI52" s="87"/>
      <c r="AJ52" s="87"/>
      <c r="AK52" s="87"/>
      <c r="AL52" s="87"/>
      <c r="AM52" s="87"/>
      <c r="AN52" s="89" t="s">
        <v>54</v>
      </c>
      <c r="AO52" s="87"/>
      <c r="AP52" s="87"/>
      <c r="AQ52" s="91" t="s">
        <v>55</v>
      </c>
      <c r="AR52" s="44"/>
      <c r="AS52" s="92" t="s">
        <v>56</v>
      </c>
      <c r="AT52" s="93" t="s">
        <v>57</v>
      </c>
      <c r="AU52" s="93" t="s">
        <v>58</v>
      </c>
      <c r="AV52" s="93" t="s">
        <v>59</v>
      </c>
      <c r="AW52" s="93" t="s">
        <v>60</v>
      </c>
      <c r="AX52" s="93" t="s">
        <v>61</v>
      </c>
      <c r="AY52" s="93" t="s">
        <v>62</v>
      </c>
      <c r="AZ52" s="93" t="s">
        <v>63</v>
      </c>
      <c r="BA52" s="93" t="s">
        <v>64</v>
      </c>
      <c r="BB52" s="93" t="s">
        <v>65</v>
      </c>
      <c r="BC52" s="93" t="s">
        <v>66</v>
      </c>
      <c r="BD52" s="94" t="s">
        <v>67</v>
      </c>
    </row>
    <row r="53" s="1" customFormat="1" ht="10.8" customHeight="1">
      <c r="B53" s="39"/>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4"/>
      <c r="AS53" s="95"/>
      <c r="AT53" s="96"/>
      <c r="AU53" s="96"/>
      <c r="AV53" s="96"/>
      <c r="AW53" s="96"/>
      <c r="AX53" s="96"/>
      <c r="AY53" s="96"/>
      <c r="AZ53" s="96"/>
      <c r="BA53" s="96"/>
      <c r="BB53" s="96"/>
      <c r="BC53" s="96"/>
      <c r="BD53" s="97"/>
    </row>
    <row r="54" s="5" customFormat="1" ht="32.4" customHeight="1">
      <c r="B54" s="98"/>
      <c r="C54" s="99" t="s">
        <v>68</v>
      </c>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1">
        <f>ROUNDUP(AG55+AG56+AG57+AG84,2)</f>
        <v>0</v>
      </c>
      <c r="AH54" s="101"/>
      <c r="AI54" s="101"/>
      <c r="AJ54" s="101"/>
      <c r="AK54" s="101"/>
      <c r="AL54" s="101"/>
      <c r="AM54" s="101"/>
      <c r="AN54" s="102">
        <f>SUM(AG54,AT54)</f>
        <v>0</v>
      </c>
      <c r="AO54" s="102"/>
      <c r="AP54" s="102"/>
      <c r="AQ54" s="103" t="s">
        <v>20</v>
      </c>
      <c r="AR54" s="104"/>
      <c r="AS54" s="105">
        <f>ROUNDUP(AS55+AS56+AS57+AS84,2)</f>
        <v>0</v>
      </c>
      <c r="AT54" s="106">
        <f>ROUNDUP(SUM(AV54:AW54),1)</f>
        <v>0</v>
      </c>
      <c r="AU54" s="107">
        <f>ROUNDUP(AU55+AU56+AU57+AU84,5)</f>
        <v>0</v>
      </c>
      <c r="AV54" s="106">
        <f>ROUNDUP(AZ54*L29,1)</f>
        <v>0</v>
      </c>
      <c r="AW54" s="106">
        <f>ROUNDUP(BA54*L30,1)</f>
        <v>0</v>
      </c>
      <c r="AX54" s="106">
        <f>ROUNDUP(BB54*L29,1)</f>
        <v>0</v>
      </c>
      <c r="AY54" s="106">
        <f>ROUNDUP(BC54*L30,1)</f>
        <v>0</v>
      </c>
      <c r="AZ54" s="106">
        <f>ROUNDUP(AZ55+AZ56+AZ57+AZ84,2)</f>
        <v>0</v>
      </c>
      <c r="BA54" s="106">
        <f>ROUNDUP(BA55+BA56+BA57+BA84,2)</f>
        <v>0</v>
      </c>
      <c r="BB54" s="106">
        <f>ROUNDUP(BB55+BB56+BB57+BB84,2)</f>
        <v>0</v>
      </c>
      <c r="BC54" s="106">
        <f>ROUNDUP(BC55+BC56+BC57+BC84,2)</f>
        <v>0</v>
      </c>
      <c r="BD54" s="108">
        <f>ROUNDUP(BD55+BD56+BD57+BD84,2)</f>
        <v>0</v>
      </c>
      <c r="BS54" s="109" t="s">
        <v>69</v>
      </c>
      <c r="BT54" s="109" t="s">
        <v>16</v>
      </c>
      <c r="BU54" s="110" t="s">
        <v>70</v>
      </c>
      <c r="BV54" s="109" t="s">
        <v>71</v>
      </c>
      <c r="BW54" s="109" t="s">
        <v>5</v>
      </c>
      <c r="BX54" s="109" t="s">
        <v>72</v>
      </c>
      <c r="CL54" s="109" t="s">
        <v>20</v>
      </c>
    </row>
    <row r="55" s="6" customFormat="1" ht="16.5" customHeight="1">
      <c r="A55" s="111" t="s">
        <v>73</v>
      </c>
      <c r="B55" s="112"/>
      <c r="C55" s="113"/>
      <c r="D55" s="114" t="s">
        <v>74</v>
      </c>
      <c r="E55" s="114"/>
      <c r="F55" s="114"/>
      <c r="G55" s="114"/>
      <c r="H55" s="114"/>
      <c r="I55" s="115"/>
      <c r="J55" s="114" t="s">
        <v>75</v>
      </c>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6">
        <f>'VRN - vedlejší rozpočtové...'!J30</f>
        <v>0</v>
      </c>
      <c r="AH55" s="115"/>
      <c r="AI55" s="115"/>
      <c r="AJ55" s="115"/>
      <c r="AK55" s="115"/>
      <c r="AL55" s="115"/>
      <c r="AM55" s="115"/>
      <c r="AN55" s="116">
        <f>SUM(AG55,AT55)</f>
        <v>0</v>
      </c>
      <c r="AO55" s="115"/>
      <c r="AP55" s="115"/>
      <c r="AQ55" s="117" t="s">
        <v>76</v>
      </c>
      <c r="AR55" s="118"/>
      <c r="AS55" s="119">
        <v>0</v>
      </c>
      <c r="AT55" s="120">
        <f>ROUNDUP(SUM(AV55:AW55),1)</f>
        <v>0</v>
      </c>
      <c r="AU55" s="121">
        <f>'VRN - vedlejší rozpočtové...'!P80</f>
        <v>0</v>
      </c>
      <c r="AV55" s="120">
        <f>'VRN - vedlejší rozpočtové...'!J33</f>
        <v>0</v>
      </c>
      <c r="AW55" s="120">
        <f>'VRN - vedlejší rozpočtové...'!J34</f>
        <v>0</v>
      </c>
      <c r="AX55" s="120">
        <f>'VRN - vedlejší rozpočtové...'!J35</f>
        <v>0</v>
      </c>
      <c r="AY55" s="120">
        <f>'VRN - vedlejší rozpočtové...'!J36</f>
        <v>0</v>
      </c>
      <c r="AZ55" s="120">
        <f>'VRN - vedlejší rozpočtové...'!F33</f>
        <v>0</v>
      </c>
      <c r="BA55" s="120">
        <f>'VRN - vedlejší rozpočtové...'!F34</f>
        <v>0</v>
      </c>
      <c r="BB55" s="120">
        <f>'VRN - vedlejší rozpočtové...'!F35</f>
        <v>0</v>
      </c>
      <c r="BC55" s="120">
        <f>'VRN - vedlejší rozpočtové...'!F36</f>
        <v>0</v>
      </c>
      <c r="BD55" s="122">
        <f>'VRN - vedlejší rozpočtové...'!F37</f>
        <v>0</v>
      </c>
      <c r="BT55" s="123" t="s">
        <v>77</v>
      </c>
      <c r="BV55" s="123" t="s">
        <v>71</v>
      </c>
      <c r="BW55" s="123" t="s">
        <v>78</v>
      </c>
      <c r="BX55" s="123" t="s">
        <v>5</v>
      </c>
      <c r="CL55" s="123" t="s">
        <v>20</v>
      </c>
      <c r="CM55" s="123" t="s">
        <v>79</v>
      </c>
    </row>
    <row r="56" s="6" customFormat="1" ht="16.5" customHeight="1">
      <c r="A56" s="111" t="s">
        <v>73</v>
      </c>
      <c r="B56" s="112"/>
      <c r="C56" s="113"/>
      <c r="D56" s="114" t="s">
        <v>80</v>
      </c>
      <c r="E56" s="114"/>
      <c r="F56" s="114"/>
      <c r="G56" s="114"/>
      <c r="H56" s="114"/>
      <c r="I56" s="115"/>
      <c r="J56" s="114" t="s">
        <v>81</v>
      </c>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6">
        <f>'ON - ostatní náklady'!J30</f>
        <v>0</v>
      </c>
      <c r="AH56" s="115"/>
      <c r="AI56" s="115"/>
      <c r="AJ56" s="115"/>
      <c r="AK56" s="115"/>
      <c r="AL56" s="115"/>
      <c r="AM56" s="115"/>
      <c r="AN56" s="116">
        <f>SUM(AG56,AT56)</f>
        <v>0</v>
      </c>
      <c r="AO56" s="115"/>
      <c r="AP56" s="115"/>
      <c r="AQ56" s="117" t="s">
        <v>76</v>
      </c>
      <c r="AR56" s="118"/>
      <c r="AS56" s="119">
        <v>0</v>
      </c>
      <c r="AT56" s="120">
        <f>ROUNDUP(SUM(AV56:AW56),1)</f>
        <v>0</v>
      </c>
      <c r="AU56" s="121">
        <f>'ON - ostatní náklady'!P80</f>
        <v>0</v>
      </c>
      <c r="AV56" s="120">
        <f>'ON - ostatní náklady'!J33</f>
        <v>0</v>
      </c>
      <c r="AW56" s="120">
        <f>'ON - ostatní náklady'!J34</f>
        <v>0</v>
      </c>
      <c r="AX56" s="120">
        <f>'ON - ostatní náklady'!J35</f>
        <v>0</v>
      </c>
      <c r="AY56" s="120">
        <f>'ON - ostatní náklady'!J36</f>
        <v>0</v>
      </c>
      <c r="AZ56" s="120">
        <f>'ON - ostatní náklady'!F33</f>
        <v>0</v>
      </c>
      <c r="BA56" s="120">
        <f>'ON - ostatní náklady'!F34</f>
        <v>0</v>
      </c>
      <c r="BB56" s="120">
        <f>'ON - ostatní náklady'!F35</f>
        <v>0</v>
      </c>
      <c r="BC56" s="120">
        <f>'ON - ostatní náklady'!F36</f>
        <v>0</v>
      </c>
      <c r="BD56" s="122">
        <f>'ON - ostatní náklady'!F37</f>
        <v>0</v>
      </c>
      <c r="BT56" s="123" t="s">
        <v>77</v>
      </c>
      <c r="BV56" s="123" t="s">
        <v>71</v>
      </c>
      <c r="BW56" s="123" t="s">
        <v>82</v>
      </c>
      <c r="BX56" s="123" t="s">
        <v>5</v>
      </c>
      <c r="CL56" s="123" t="s">
        <v>20</v>
      </c>
      <c r="CM56" s="123" t="s">
        <v>79</v>
      </c>
    </row>
    <row r="57" s="6" customFormat="1" ht="27" customHeight="1">
      <c r="B57" s="112"/>
      <c r="C57" s="113"/>
      <c r="D57" s="114" t="s">
        <v>83</v>
      </c>
      <c r="E57" s="114"/>
      <c r="F57" s="114"/>
      <c r="G57" s="114"/>
      <c r="H57" s="114"/>
      <c r="I57" s="115"/>
      <c r="J57" s="114" t="s">
        <v>84</v>
      </c>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24">
        <f>ROUNDUP(AG58+AG73,2)</f>
        <v>0</v>
      </c>
      <c r="AH57" s="115"/>
      <c r="AI57" s="115"/>
      <c r="AJ57" s="115"/>
      <c r="AK57" s="115"/>
      <c r="AL57" s="115"/>
      <c r="AM57" s="115"/>
      <c r="AN57" s="116">
        <f>SUM(AG57,AT57)</f>
        <v>0</v>
      </c>
      <c r="AO57" s="115"/>
      <c r="AP57" s="115"/>
      <c r="AQ57" s="117" t="s">
        <v>76</v>
      </c>
      <c r="AR57" s="118"/>
      <c r="AS57" s="119">
        <f>ROUNDUP(AS58+AS73,2)</f>
        <v>0</v>
      </c>
      <c r="AT57" s="120">
        <f>ROUNDUP(SUM(AV57:AW57),1)</f>
        <v>0</v>
      </c>
      <c r="AU57" s="121">
        <f>ROUNDUP(AU58+AU73,5)</f>
        <v>0</v>
      </c>
      <c r="AV57" s="120">
        <f>ROUNDUP(AZ57*L29,1)</f>
        <v>0</v>
      </c>
      <c r="AW57" s="120">
        <f>ROUNDUP(BA57*L30,1)</f>
        <v>0</v>
      </c>
      <c r="AX57" s="120">
        <f>ROUNDUP(BB57*L29,1)</f>
        <v>0</v>
      </c>
      <c r="AY57" s="120">
        <f>ROUNDUP(BC57*L30,1)</f>
        <v>0</v>
      </c>
      <c r="AZ57" s="120">
        <f>ROUNDUP(AZ58+AZ73,2)</f>
        <v>0</v>
      </c>
      <c r="BA57" s="120">
        <f>ROUNDUP(BA58+BA73,2)</f>
        <v>0</v>
      </c>
      <c r="BB57" s="120">
        <f>ROUNDUP(BB58+BB73,2)</f>
        <v>0</v>
      </c>
      <c r="BC57" s="120">
        <f>ROUNDUP(BC58+BC73,2)</f>
        <v>0</v>
      </c>
      <c r="BD57" s="122">
        <f>ROUNDUP(BD58+BD73,2)</f>
        <v>0</v>
      </c>
      <c r="BS57" s="123" t="s">
        <v>69</v>
      </c>
      <c r="BT57" s="123" t="s">
        <v>77</v>
      </c>
      <c r="BU57" s="123" t="s">
        <v>70</v>
      </c>
      <c r="BV57" s="123" t="s">
        <v>71</v>
      </c>
      <c r="BW57" s="123" t="s">
        <v>85</v>
      </c>
      <c r="BX57" s="123" t="s">
        <v>5</v>
      </c>
      <c r="CL57" s="123" t="s">
        <v>20</v>
      </c>
      <c r="CM57" s="123" t="s">
        <v>79</v>
      </c>
    </row>
    <row r="58" s="3" customFormat="1" ht="16.5" customHeight="1">
      <c r="B58" s="63"/>
      <c r="C58" s="125"/>
      <c r="D58" s="125"/>
      <c r="E58" s="126" t="s">
        <v>86</v>
      </c>
      <c r="F58" s="126"/>
      <c r="G58" s="126"/>
      <c r="H58" s="126"/>
      <c r="I58" s="126"/>
      <c r="J58" s="125"/>
      <c r="K58" s="126" t="s">
        <v>87</v>
      </c>
      <c r="L58" s="126"/>
      <c r="M58" s="126"/>
      <c r="N58" s="126"/>
      <c r="O58" s="126"/>
      <c r="P58" s="126"/>
      <c r="Q58" s="126"/>
      <c r="R58" s="126"/>
      <c r="S58" s="126"/>
      <c r="T58" s="126"/>
      <c r="U58" s="126"/>
      <c r="V58" s="126"/>
      <c r="W58" s="126"/>
      <c r="X58" s="126"/>
      <c r="Y58" s="126"/>
      <c r="Z58" s="126"/>
      <c r="AA58" s="126"/>
      <c r="AB58" s="126"/>
      <c r="AC58" s="126"/>
      <c r="AD58" s="126"/>
      <c r="AE58" s="126"/>
      <c r="AF58" s="126"/>
      <c r="AG58" s="127">
        <f>ROUNDUP(SUM(AG59:AG72),2)</f>
        <v>0</v>
      </c>
      <c r="AH58" s="125"/>
      <c r="AI58" s="125"/>
      <c r="AJ58" s="125"/>
      <c r="AK58" s="125"/>
      <c r="AL58" s="125"/>
      <c r="AM58" s="125"/>
      <c r="AN58" s="128">
        <f>SUM(AG58,AT58)</f>
        <v>0</v>
      </c>
      <c r="AO58" s="125"/>
      <c r="AP58" s="125"/>
      <c r="AQ58" s="129" t="s">
        <v>88</v>
      </c>
      <c r="AR58" s="65"/>
      <c r="AS58" s="130">
        <f>ROUNDUP(SUM(AS59:AS72),2)</f>
        <v>0</v>
      </c>
      <c r="AT58" s="131">
        <f>ROUNDUP(SUM(AV58:AW58),1)</f>
        <v>0</v>
      </c>
      <c r="AU58" s="132">
        <f>ROUNDUP(SUM(AU59:AU72),5)</f>
        <v>0</v>
      </c>
      <c r="AV58" s="131">
        <f>ROUNDUP(AZ58*L29,1)</f>
        <v>0</v>
      </c>
      <c r="AW58" s="131">
        <f>ROUNDUP(BA58*L30,1)</f>
        <v>0</v>
      </c>
      <c r="AX58" s="131">
        <f>ROUNDUP(BB58*L29,1)</f>
        <v>0</v>
      </c>
      <c r="AY58" s="131">
        <f>ROUNDUP(BC58*L30,1)</f>
        <v>0</v>
      </c>
      <c r="AZ58" s="131">
        <f>ROUNDUP(SUM(AZ59:AZ72),2)</f>
        <v>0</v>
      </c>
      <c r="BA58" s="131">
        <f>ROUNDUP(SUM(BA59:BA72),2)</f>
        <v>0</v>
      </c>
      <c r="BB58" s="131">
        <f>ROUNDUP(SUM(BB59:BB72),2)</f>
        <v>0</v>
      </c>
      <c r="BC58" s="131">
        <f>ROUNDUP(SUM(BC59:BC72),2)</f>
        <v>0</v>
      </c>
      <c r="BD58" s="133">
        <f>ROUNDUP(SUM(BD59:BD72),2)</f>
        <v>0</v>
      </c>
      <c r="BS58" s="134" t="s">
        <v>69</v>
      </c>
      <c r="BT58" s="134" t="s">
        <v>79</v>
      </c>
      <c r="BU58" s="134" t="s">
        <v>70</v>
      </c>
      <c r="BV58" s="134" t="s">
        <v>71</v>
      </c>
      <c r="BW58" s="134" t="s">
        <v>89</v>
      </c>
      <c r="BX58" s="134" t="s">
        <v>85</v>
      </c>
      <c r="CL58" s="134" t="s">
        <v>20</v>
      </c>
    </row>
    <row r="59" s="3" customFormat="1" ht="38.25" customHeight="1">
      <c r="A59" s="111" t="s">
        <v>73</v>
      </c>
      <c r="B59" s="63"/>
      <c r="C59" s="125"/>
      <c r="D59" s="125"/>
      <c r="E59" s="125"/>
      <c r="F59" s="126" t="s">
        <v>90</v>
      </c>
      <c r="G59" s="126"/>
      <c r="H59" s="126"/>
      <c r="I59" s="126"/>
      <c r="J59" s="126"/>
      <c r="K59" s="125"/>
      <c r="L59" s="126" t="s">
        <v>91</v>
      </c>
      <c r="M59" s="126"/>
      <c r="N59" s="126"/>
      <c r="O59" s="126"/>
      <c r="P59" s="126"/>
      <c r="Q59" s="126"/>
      <c r="R59" s="126"/>
      <c r="S59" s="126"/>
      <c r="T59" s="126"/>
      <c r="U59" s="126"/>
      <c r="V59" s="126"/>
      <c r="W59" s="126"/>
      <c r="X59" s="126"/>
      <c r="Y59" s="126"/>
      <c r="Z59" s="126"/>
      <c r="AA59" s="126"/>
      <c r="AB59" s="126"/>
      <c r="AC59" s="126"/>
      <c r="AD59" s="126"/>
      <c r="AE59" s="126"/>
      <c r="AF59" s="126"/>
      <c r="AG59" s="128">
        <f>'ZN-ZTI, plyn - ZN-ZT - ZN...'!J34</f>
        <v>0</v>
      </c>
      <c r="AH59" s="125"/>
      <c r="AI59" s="125"/>
      <c r="AJ59" s="125"/>
      <c r="AK59" s="125"/>
      <c r="AL59" s="125"/>
      <c r="AM59" s="125"/>
      <c r="AN59" s="128">
        <f>SUM(AG59,AT59)</f>
        <v>0</v>
      </c>
      <c r="AO59" s="125"/>
      <c r="AP59" s="125"/>
      <c r="AQ59" s="129" t="s">
        <v>88</v>
      </c>
      <c r="AR59" s="65"/>
      <c r="AS59" s="130">
        <v>0</v>
      </c>
      <c r="AT59" s="131">
        <f>ROUNDUP(SUM(AV59:AW59),1)</f>
        <v>0</v>
      </c>
      <c r="AU59" s="132">
        <f>'ZN-ZTI, plyn - ZN-ZT - ZN...'!P106</f>
        <v>0</v>
      </c>
      <c r="AV59" s="131">
        <f>'ZN-ZTI, plyn - ZN-ZT - ZN...'!J37</f>
        <v>0</v>
      </c>
      <c r="AW59" s="131">
        <f>'ZN-ZTI, plyn - ZN-ZT - ZN...'!J38</f>
        <v>0</v>
      </c>
      <c r="AX59" s="131">
        <f>'ZN-ZTI, plyn - ZN-ZT - ZN...'!J39</f>
        <v>0</v>
      </c>
      <c r="AY59" s="131">
        <f>'ZN-ZTI, plyn - ZN-ZT - ZN...'!J40</f>
        <v>0</v>
      </c>
      <c r="AZ59" s="131">
        <f>'ZN-ZTI, plyn - ZN-ZT - ZN...'!F37</f>
        <v>0</v>
      </c>
      <c r="BA59" s="131">
        <f>'ZN-ZTI, plyn - ZN-ZT - ZN...'!F38</f>
        <v>0</v>
      </c>
      <c r="BB59" s="131">
        <f>'ZN-ZTI, plyn - ZN-ZT - ZN...'!F39</f>
        <v>0</v>
      </c>
      <c r="BC59" s="131">
        <f>'ZN-ZTI, plyn - ZN-ZT - ZN...'!F40</f>
        <v>0</v>
      </c>
      <c r="BD59" s="133">
        <f>'ZN-ZTI, plyn - ZN-ZT - ZN...'!F41</f>
        <v>0</v>
      </c>
      <c r="BT59" s="134" t="s">
        <v>92</v>
      </c>
      <c r="BV59" s="134" t="s">
        <v>71</v>
      </c>
      <c r="BW59" s="134" t="s">
        <v>93</v>
      </c>
      <c r="BX59" s="134" t="s">
        <v>89</v>
      </c>
      <c r="CL59" s="134" t="s">
        <v>20</v>
      </c>
    </row>
    <row r="60" s="3" customFormat="1" ht="38.25" customHeight="1">
      <c r="A60" s="111" t="s">
        <v>73</v>
      </c>
      <c r="B60" s="63"/>
      <c r="C60" s="125"/>
      <c r="D60" s="125"/>
      <c r="E60" s="125"/>
      <c r="F60" s="126" t="s">
        <v>94</v>
      </c>
      <c r="G60" s="126"/>
      <c r="H60" s="126"/>
      <c r="I60" s="126"/>
      <c r="J60" s="126"/>
      <c r="K60" s="125"/>
      <c r="L60" s="126" t="s">
        <v>95</v>
      </c>
      <c r="M60" s="126"/>
      <c r="N60" s="126"/>
      <c r="O60" s="126"/>
      <c r="P60" s="126"/>
      <c r="Q60" s="126"/>
      <c r="R60" s="126"/>
      <c r="S60" s="126"/>
      <c r="T60" s="126"/>
      <c r="U60" s="126"/>
      <c r="V60" s="126"/>
      <c r="W60" s="126"/>
      <c r="X60" s="126"/>
      <c r="Y60" s="126"/>
      <c r="Z60" s="126"/>
      <c r="AA60" s="126"/>
      <c r="AB60" s="126"/>
      <c r="AC60" s="126"/>
      <c r="AD60" s="126"/>
      <c r="AE60" s="126"/>
      <c r="AF60" s="126"/>
      <c r="AG60" s="128">
        <f>'ZN-Vytápění - ZN-Vyt - ZN...'!J34</f>
        <v>0</v>
      </c>
      <c r="AH60" s="125"/>
      <c r="AI60" s="125"/>
      <c r="AJ60" s="125"/>
      <c r="AK60" s="125"/>
      <c r="AL60" s="125"/>
      <c r="AM60" s="125"/>
      <c r="AN60" s="128">
        <f>SUM(AG60,AT60)</f>
        <v>0</v>
      </c>
      <c r="AO60" s="125"/>
      <c r="AP60" s="125"/>
      <c r="AQ60" s="129" t="s">
        <v>88</v>
      </c>
      <c r="AR60" s="65"/>
      <c r="AS60" s="130">
        <v>0</v>
      </c>
      <c r="AT60" s="131">
        <f>ROUNDUP(SUM(AV60:AW60),1)</f>
        <v>0</v>
      </c>
      <c r="AU60" s="132">
        <f>'ZN-Vytápění - ZN-Vyt - ZN...'!P100</f>
        <v>0</v>
      </c>
      <c r="AV60" s="131">
        <f>'ZN-Vytápění - ZN-Vyt - ZN...'!J37</f>
        <v>0</v>
      </c>
      <c r="AW60" s="131">
        <f>'ZN-Vytápění - ZN-Vyt - ZN...'!J38</f>
        <v>0</v>
      </c>
      <c r="AX60" s="131">
        <f>'ZN-Vytápění - ZN-Vyt - ZN...'!J39</f>
        <v>0</v>
      </c>
      <c r="AY60" s="131">
        <f>'ZN-Vytápění - ZN-Vyt - ZN...'!J40</f>
        <v>0</v>
      </c>
      <c r="AZ60" s="131">
        <f>'ZN-Vytápění - ZN-Vyt - ZN...'!F37</f>
        <v>0</v>
      </c>
      <c r="BA60" s="131">
        <f>'ZN-Vytápění - ZN-Vyt - ZN...'!F38</f>
        <v>0</v>
      </c>
      <c r="BB60" s="131">
        <f>'ZN-Vytápění - ZN-Vyt - ZN...'!F39</f>
        <v>0</v>
      </c>
      <c r="BC60" s="131">
        <f>'ZN-Vytápění - ZN-Vyt - ZN...'!F40</f>
        <v>0</v>
      </c>
      <c r="BD60" s="133">
        <f>'ZN-Vytápění - ZN-Vyt - ZN...'!F41</f>
        <v>0</v>
      </c>
      <c r="BT60" s="134" t="s">
        <v>92</v>
      </c>
      <c r="BV60" s="134" t="s">
        <v>71</v>
      </c>
      <c r="BW60" s="134" t="s">
        <v>96</v>
      </c>
      <c r="BX60" s="134" t="s">
        <v>89</v>
      </c>
      <c r="CL60" s="134" t="s">
        <v>20</v>
      </c>
    </row>
    <row r="61" s="3" customFormat="1" ht="51" customHeight="1">
      <c r="A61" s="111" t="s">
        <v>73</v>
      </c>
      <c r="B61" s="63"/>
      <c r="C61" s="125"/>
      <c r="D61" s="125"/>
      <c r="E61" s="125"/>
      <c r="F61" s="126" t="s">
        <v>97</v>
      </c>
      <c r="G61" s="126"/>
      <c r="H61" s="126"/>
      <c r="I61" s="126"/>
      <c r="J61" s="126"/>
      <c r="K61" s="125"/>
      <c r="L61" s="126" t="s">
        <v>98</v>
      </c>
      <c r="M61" s="126"/>
      <c r="N61" s="126"/>
      <c r="O61" s="126"/>
      <c r="P61" s="126"/>
      <c r="Q61" s="126"/>
      <c r="R61" s="126"/>
      <c r="S61" s="126"/>
      <c r="T61" s="126"/>
      <c r="U61" s="126"/>
      <c r="V61" s="126"/>
      <c r="W61" s="126"/>
      <c r="X61" s="126"/>
      <c r="Y61" s="126"/>
      <c r="Z61" s="126"/>
      <c r="AA61" s="126"/>
      <c r="AB61" s="126"/>
      <c r="AC61" s="126"/>
      <c r="AD61" s="126"/>
      <c r="AE61" s="126"/>
      <c r="AF61" s="126"/>
      <c r="AG61" s="128">
        <f>'ZN-Vzduchotechnika - - ZN...'!J34</f>
        <v>0</v>
      </c>
      <c r="AH61" s="125"/>
      <c r="AI61" s="125"/>
      <c r="AJ61" s="125"/>
      <c r="AK61" s="125"/>
      <c r="AL61" s="125"/>
      <c r="AM61" s="125"/>
      <c r="AN61" s="128">
        <f>SUM(AG61,AT61)</f>
        <v>0</v>
      </c>
      <c r="AO61" s="125"/>
      <c r="AP61" s="125"/>
      <c r="AQ61" s="129" t="s">
        <v>88</v>
      </c>
      <c r="AR61" s="65"/>
      <c r="AS61" s="130">
        <v>0</v>
      </c>
      <c r="AT61" s="131">
        <f>ROUNDUP(SUM(AV61:AW61),1)</f>
        <v>0</v>
      </c>
      <c r="AU61" s="132">
        <f>'ZN-Vzduchotechnika - - ZN...'!P94</f>
        <v>0</v>
      </c>
      <c r="AV61" s="131">
        <f>'ZN-Vzduchotechnika - - ZN...'!J37</f>
        <v>0</v>
      </c>
      <c r="AW61" s="131">
        <f>'ZN-Vzduchotechnika - - ZN...'!J38</f>
        <v>0</v>
      </c>
      <c r="AX61" s="131">
        <f>'ZN-Vzduchotechnika - - ZN...'!J39</f>
        <v>0</v>
      </c>
      <c r="AY61" s="131">
        <f>'ZN-Vzduchotechnika - - ZN...'!J40</f>
        <v>0</v>
      </c>
      <c r="AZ61" s="131">
        <f>'ZN-Vzduchotechnika - - ZN...'!F37</f>
        <v>0</v>
      </c>
      <c r="BA61" s="131">
        <f>'ZN-Vzduchotechnika - - ZN...'!F38</f>
        <v>0</v>
      </c>
      <c r="BB61" s="131">
        <f>'ZN-Vzduchotechnika - - ZN...'!F39</f>
        <v>0</v>
      </c>
      <c r="BC61" s="131">
        <f>'ZN-Vzduchotechnika - - ZN...'!F40</f>
        <v>0</v>
      </c>
      <c r="BD61" s="133">
        <f>'ZN-Vzduchotechnika - - ZN...'!F41</f>
        <v>0</v>
      </c>
      <c r="BT61" s="134" t="s">
        <v>92</v>
      </c>
      <c r="BV61" s="134" t="s">
        <v>71</v>
      </c>
      <c r="BW61" s="134" t="s">
        <v>99</v>
      </c>
      <c r="BX61" s="134" t="s">
        <v>89</v>
      </c>
      <c r="CL61" s="134" t="s">
        <v>20</v>
      </c>
    </row>
    <row r="62" s="3" customFormat="1" ht="38.25" customHeight="1">
      <c r="A62" s="111" t="s">
        <v>73</v>
      </c>
      <c r="B62" s="63"/>
      <c r="C62" s="125"/>
      <c r="D62" s="125"/>
      <c r="E62" s="125"/>
      <c r="F62" s="126" t="s">
        <v>100</v>
      </c>
      <c r="G62" s="126"/>
      <c r="H62" s="126"/>
      <c r="I62" s="126"/>
      <c r="J62" s="126"/>
      <c r="K62" s="125"/>
      <c r="L62" s="126" t="s">
        <v>101</v>
      </c>
      <c r="M62" s="126"/>
      <c r="N62" s="126"/>
      <c r="O62" s="126"/>
      <c r="P62" s="126"/>
      <c r="Q62" s="126"/>
      <c r="R62" s="126"/>
      <c r="S62" s="126"/>
      <c r="T62" s="126"/>
      <c r="U62" s="126"/>
      <c r="V62" s="126"/>
      <c r="W62" s="126"/>
      <c r="X62" s="126"/>
      <c r="Y62" s="126"/>
      <c r="Z62" s="126"/>
      <c r="AA62" s="126"/>
      <c r="AB62" s="126"/>
      <c r="AC62" s="126"/>
      <c r="AD62" s="126"/>
      <c r="AE62" s="126"/>
      <c r="AF62" s="126"/>
      <c r="AG62" s="128">
        <f>'ZN-D1.4.E - Zařízení - ZN...'!J34</f>
        <v>0</v>
      </c>
      <c r="AH62" s="125"/>
      <c r="AI62" s="125"/>
      <c r="AJ62" s="125"/>
      <c r="AK62" s="125"/>
      <c r="AL62" s="125"/>
      <c r="AM62" s="125"/>
      <c r="AN62" s="128">
        <f>SUM(AG62,AT62)</f>
        <v>0</v>
      </c>
      <c r="AO62" s="125"/>
      <c r="AP62" s="125"/>
      <c r="AQ62" s="129" t="s">
        <v>88</v>
      </c>
      <c r="AR62" s="65"/>
      <c r="AS62" s="130">
        <v>0</v>
      </c>
      <c r="AT62" s="131">
        <f>ROUNDUP(SUM(AV62:AW62),1)</f>
        <v>0</v>
      </c>
      <c r="AU62" s="132">
        <f>'ZN-D1.4.E - Zařízení - ZN...'!P101</f>
        <v>0</v>
      </c>
      <c r="AV62" s="131">
        <f>'ZN-D1.4.E - Zařízení - ZN...'!J37</f>
        <v>0</v>
      </c>
      <c r="AW62" s="131">
        <f>'ZN-D1.4.E - Zařízení - ZN...'!J38</f>
        <v>0</v>
      </c>
      <c r="AX62" s="131">
        <f>'ZN-D1.4.E - Zařízení - ZN...'!J39</f>
        <v>0</v>
      </c>
      <c r="AY62" s="131">
        <f>'ZN-D1.4.E - Zařízení - ZN...'!J40</f>
        <v>0</v>
      </c>
      <c r="AZ62" s="131">
        <f>'ZN-D1.4.E - Zařízení - ZN...'!F37</f>
        <v>0</v>
      </c>
      <c r="BA62" s="131">
        <f>'ZN-D1.4.E - Zařízení - ZN...'!F38</f>
        <v>0</v>
      </c>
      <c r="BB62" s="131">
        <f>'ZN-D1.4.E - Zařízení - ZN...'!F39</f>
        <v>0</v>
      </c>
      <c r="BC62" s="131">
        <f>'ZN-D1.4.E - Zařízení - ZN...'!F40</f>
        <v>0</v>
      </c>
      <c r="BD62" s="133">
        <f>'ZN-D1.4.E - Zařízení - ZN...'!F41</f>
        <v>0</v>
      </c>
      <c r="BT62" s="134" t="s">
        <v>92</v>
      </c>
      <c r="BV62" s="134" t="s">
        <v>71</v>
      </c>
      <c r="BW62" s="134" t="s">
        <v>102</v>
      </c>
      <c r="BX62" s="134" t="s">
        <v>89</v>
      </c>
      <c r="CL62" s="134" t="s">
        <v>20</v>
      </c>
    </row>
    <row r="63" s="3" customFormat="1" ht="38.25" customHeight="1">
      <c r="A63" s="111" t="s">
        <v>73</v>
      </c>
      <c r="B63" s="63"/>
      <c r="C63" s="125"/>
      <c r="D63" s="125"/>
      <c r="E63" s="125"/>
      <c r="F63" s="126" t="s">
        <v>103</v>
      </c>
      <c r="G63" s="126"/>
      <c r="H63" s="126"/>
      <c r="I63" s="126"/>
      <c r="J63" s="126"/>
      <c r="K63" s="125"/>
      <c r="L63" s="126" t="s">
        <v>104</v>
      </c>
      <c r="M63" s="126"/>
      <c r="N63" s="126"/>
      <c r="O63" s="126"/>
      <c r="P63" s="126"/>
      <c r="Q63" s="126"/>
      <c r="R63" s="126"/>
      <c r="S63" s="126"/>
      <c r="T63" s="126"/>
      <c r="U63" s="126"/>
      <c r="V63" s="126"/>
      <c r="W63" s="126"/>
      <c r="X63" s="126"/>
      <c r="Y63" s="126"/>
      <c r="Z63" s="126"/>
      <c r="AA63" s="126"/>
      <c r="AB63" s="126"/>
      <c r="AC63" s="126"/>
      <c r="AD63" s="126"/>
      <c r="AE63" s="126"/>
      <c r="AF63" s="126"/>
      <c r="AG63" s="128">
        <f>'ZN-NNV-Vnitřní silno - ZN...'!J34</f>
        <v>0</v>
      </c>
      <c r="AH63" s="125"/>
      <c r="AI63" s="125"/>
      <c r="AJ63" s="125"/>
      <c r="AK63" s="125"/>
      <c r="AL63" s="125"/>
      <c r="AM63" s="125"/>
      <c r="AN63" s="128">
        <f>SUM(AG63,AT63)</f>
        <v>0</v>
      </c>
      <c r="AO63" s="125"/>
      <c r="AP63" s="125"/>
      <c r="AQ63" s="129" t="s">
        <v>88</v>
      </c>
      <c r="AR63" s="65"/>
      <c r="AS63" s="130">
        <v>0</v>
      </c>
      <c r="AT63" s="131">
        <f>ROUNDUP(SUM(AV63:AW63),1)</f>
        <v>0</v>
      </c>
      <c r="AU63" s="132">
        <f>'ZN-NNV-Vnitřní silno - ZN...'!P150</f>
        <v>0</v>
      </c>
      <c r="AV63" s="131">
        <f>'ZN-NNV-Vnitřní silno - ZN...'!J37</f>
        <v>0</v>
      </c>
      <c r="AW63" s="131">
        <f>'ZN-NNV-Vnitřní silno - ZN...'!J38</f>
        <v>0</v>
      </c>
      <c r="AX63" s="131">
        <f>'ZN-NNV-Vnitřní silno - ZN...'!J39</f>
        <v>0</v>
      </c>
      <c r="AY63" s="131">
        <f>'ZN-NNV-Vnitřní silno - ZN...'!J40</f>
        <v>0</v>
      </c>
      <c r="AZ63" s="131">
        <f>'ZN-NNV-Vnitřní silno - ZN...'!F37</f>
        <v>0</v>
      </c>
      <c r="BA63" s="131">
        <f>'ZN-NNV-Vnitřní silno - ZN...'!F38</f>
        <v>0</v>
      </c>
      <c r="BB63" s="131">
        <f>'ZN-NNV-Vnitřní silno - ZN...'!F39</f>
        <v>0</v>
      </c>
      <c r="BC63" s="131">
        <f>'ZN-NNV-Vnitřní silno - ZN...'!F40</f>
        <v>0</v>
      </c>
      <c r="BD63" s="133">
        <f>'ZN-NNV-Vnitřní silno - ZN...'!F41</f>
        <v>0</v>
      </c>
      <c r="BT63" s="134" t="s">
        <v>92</v>
      </c>
      <c r="BV63" s="134" t="s">
        <v>71</v>
      </c>
      <c r="BW63" s="134" t="s">
        <v>105</v>
      </c>
      <c r="BX63" s="134" t="s">
        <v>89</v>
      </c>
      <c r="CL63" s="134" t="s">
        <v>20</v>
      </c>
    </row>
    <row r="64" s="3" customFormat="1" ht="38.25" customHeight="1">
      <c r="A64" s="111" t="s">
        <v>73</v>
      </c>
      <c r="B64" s="63"/>
      <c r="C64" s="125"/>
      <c r="D64" s="125"/>
      <c r="E64" s="125"/>
      <c r="F64" s="126" t="s">
        <v>106</v>
      </c>
      <c r="G64" s="126"/>
      <c r="H64" s="126"/>
      <c r="I64" s="126"/>
      <c r="J64" s="126"/>
      <c r="K64" s="125"/>
      <c r="L64" s="126" t="s">
        <v>107</v>
      </c>
      <c r="M64" s="126"/>
      <c r="N64" s="126"/>
      <c r="O64" s="126"/>
      <c r="P64" s="126"/>
      <c r="Q64" s="126"/>
      <c r="R64" s="126"/>
      <c r="S64" s="126"/>
      <c r="T64" s="126"/>
      <c r="U64" s="126"/>
      <c r="V64" s="126"/>
      <c r="W64" s="126"/>
      <c r="X64" s="126"/>
      <c r="Y64" s="126"/>
      <c r="Z64" s="126"/>
      <c r="AA64" s="126"/>
      <c r="AB64" s="126"/>
      <c r="AC64" s="126"/>
      <c r="AD64" s="126"/>
      <c r="AE64" s="126"/>
      <c r="AF64" s="126"/>
      <c r="AG64" s="128">
        <f>'ZN-NNJ - Jímací vede - ZN...'!J34</f>
        <v>0</v>
      </c>
      <c r="AH64" s="125"/>
      <c r="AI64" s="125"/>
      <c r="AJ64" s="125"/>
      <c r="AK64" s="125"/>
      <c r="AL64" s="125"/>
      <c r="AM64" s="125"/>
      <c r="AN64" s="128">
        <f>SUM(AG64,AT64)</f>
        <v>0</v>
      </c>
      <c r="AO64" s="125"/>
      <c r="AP64" s="125"/>
      <c r="AQ64" s="129" t="s">
        <v>88</v>
      </c>
      <c r="AR64" s="65"/>
      <c r="AS64" s="130">
        <v>0</v>
      </c>
      <c r="AT64" s="131">
        <f>ROUNDUP(SUM(AV64:AW64),1)</f>
        <v>0</v>
      </c>
      <c r="AU64" s="132">
        <f>'ZN-NNJ - Jímací vede - ZN...'!P107</f>
        <v>0</v>
      </c>
      <c r="AV64" s="131">
        <f>'ZN-NNJ - Jímací vede - ZN...'!J37</f>
        <v>0</v>
      </c>
      <c r="AW64" s="131">
        <f>'ZN-NNJ - Jímací vede - ZN...'!J38</f>
        <v>0</v>
      </c>
      <c r="AX64" s="131">
        <f>'ZN-NNJ - Jímací vede - ZN...'!J39</f>
        <v>0</v>
      </c>
      <c r="AY64" s="131">
        <f>'ZN-NNJ - Jímací vede - ZN...'!J40</f>
        <v>0</v>
      </c>
      <c r="AZ64" s="131">
        <f>'ZN-NNJ - Jímací vede - ZN...'!F37</f>
        <v>0</v>
      </c>
      <c r="BA64" s="131">
        <f>'ZN-NNJ - Jímací vede - ZN...'!F38</f>
        <v>0</v>
      </c>
      <c r="BB64" s="131">
        <f>'ZN-NNJ - Jímací vede - ZN...'!F39</f>
        <v>0</v>
      </c>
      <c r="BC64" s="131">
        <f>'ZN-NNJ - Jímací vede - ZN...'!F40</f>
        <v>0</v>
      </c>
      <c r="BD64" s="133">
        <f>'ZN-NNJ - Jímací vede - ZN...'!F41</f>
        <v>0</v>
      </c>
      <c r="BT64" s="134" t="s">
        <v>92</v>
      </c>
      <c r="BV64" s="134" t="s">
        <v>71</v>
      </c>
      <c r="BW64" s="134" t="s">
        <v>108</v>
      </c>
      <c r="BX64" s="134" t="s">
        <v>89</v>
      </c>
      <c r="CL64" s="134" t="s">
        <v>20</v>
      </c>
    </row>
    <row r="65" s="3" customFormat="1" ht="51" customHeight="1">
      <c r="A65" s="111" t="s">
        <v>73</v>
      </c>
      <c r="B65" s="63"/>
      <c r="C65" s="125"/>
      <c r="D65" s="125"/>
      <c r="E65" s="125"/>
      <c r="F65" s="126" t="s">
        <v>109</v>
      </c>
      <c r="G65" s="126"/>
      <c r="H65" s="126"/>
      <c r="I65" s="126"/>
      <c r="J65" s="126"/>
      <c r="K65" s="125"/>
      <c r="L65" s="126" t="s">
        <v>110</v>
      </c>
      <c r="M65" s="126"/>
      <c r="N65" s="126"/>
      <c r="O65" s="126"/>
      <c r="P65" s="126"/>
      <c r="Q65" s="126"/>
      <c r="R65" s="126"/>
      <c r="S65" s="126"/>
      <c r="T65" s="126"/>
      <c r="U65" s="126"/>
      <c r="V65" s="126"/>
      <c r="W65" s="126"/>
      <c r="X65" s="126"/>
      <c r="Y65" s="126"/>
      <c r="Z65" s="126"/>
      <c r="AA65" s="126"/>
      <c r="AB65" s="126"/>
      <c r="AC65" s="126"/>
      <c r="AD65" s="126"/>
      <c r="AE65" s="126"/>
      <c r="AF65" s="126"/>
      <c r="AG65" s="128">
        <f>'ZN-NNU - Uzemnění -  - ZN...'!J34</f>
        <v>0</v>
      </c>
      <c r="AH65" s="125"/>
      <c r="AI65" s="125"/>
      <c r="AJ65" s="125"/>
      <c r="AK65" s="125"/>
      <c r="AL65" s="125"/>
      <c r="AM65" s="125"/>
      <c r="AN65" s="128">
        <f>SUM(AG65,AT65)</f>
        <v>0</v>
      </c>
      <c r="AO65" s="125"/>
      <c r="AP65" s="125"/>
      <c r="AQ65" s="129" t="s">
        <v>88</v>
      </c>
      <c r="AR65" s="65"/>
      <c r="AS65" s="130">
        <v>0</v>
      </c>
      <c r="AT65" s="131">
        <f>ROUNDUP(SUM(AV65:AW65),1)</f>
        <v>0</v>
      </c>
      <c r="AU65" s="132">
        <f>'ZN-NNU - Uzemnění -  - ZN...'!P103</f>
        <v>0</v>
      </c>
      <c r="AV65" s="131">
        <f>'ZN-NNU - Uzemnění -  - ZN...'!J37</f>
        <v>0</v>
      </c>
      <c r="AW65" s="131">
        <f>'ZN-NNU - Uzemnění -  - ZN...'!J38</f>
        <v>0</v>
      </c>
      <c r="AX65" s="131">
        <f>'ZN-NNU - Uzemnění -  - ZN...'!J39</f>
        <v>0</v>
      </c>
      <c r="AY65" s="131">
        <f>'ZN-NNU - Uzemnění -  - ZN...'!J40</f>
        <v>0</v>
      </c>
      <c r="AZ65" s="131">
        <f>'ZN-NNU - Uzemnění -  - ZN...'!F37</f>
        <v>0</v>
      </c>
      <c r="BA65" s="131">
        <f>'ZN-NNU - Uzemnění -  - ZN...'!F38</f>
        <v>0</v>
      </c>
      <c r="BB65" s="131">
        <f>'ZN-NNU - Uzemnění -  - ZN...'!F39</f>
        <v>0</v>
      </c>
      <c r="BC65" s="131">
        <f>'ZN-NNU - Uzemnění -  - ZN...'!F40</f>
        <v>0</v>
      </c>
      <c r="BD65" s="133">
        <f>'ZN-NNU - Uzemnění -  - ZN...'!F41</f>
        <v>0</v>
      </c>
      <c r="BT65" s="134" t="s">
        <v>92</v>
      </c>
      <c r="BV65" s="134" t="s">
        <v>71</v>
      </c>
      <c r="BW65" s="134" t="s">
        <v>111</v>
      </c>
      <c r="BX65" s="134" t="s">
        <v>89</v>
      </c>
      <c r="CL65" s="134" t="s">
        <v>20</v>
      </c>
    </row>
    <row r="66" s="3" customFormat="1" ht="38.25" customHeight="1">
      <c r="A66" s="111" t="s">
        <v>73</v>
      </c>
      <c r="B66" s="63"/>
      <c r="C66" s="125"/>
      <c r="D66" s="125"/>
      <c r="E66" s="125"/>
      <c r="F66" s="126" t="s">
        <v>112</v>
      </c>
      <c r="G66" s="126"/>
      <c r="H66" s="126"/>
      <c r="I66" s="126"/>
      <c r="J66" s="126"/>
      <c r="K66" s="125"/>
      <c r="L66" s="126" t="s">
        <v>113</v>
      </c>
      <c r="M66" s="126"/>
      <c r="N66" s="126"/>
      <c r="O66" s="126"/>
      <c r="P66" s="126"/>
      <c r="Q66" s="126"/>
      <c r="R66" s="126"/>
      <c r="S66" s="126"/>
      <c r="T66" s="126"/>
      <c r="U66" s="126"/>
      <c r="V66" s="126"/>
      <c r="W66" s="126"/>
      <c r="X66" s="126"/>
      <c r="Y66" s="126"/>
      <c r="Z66" s="126"/>
      <c r="AA66" s="126"/>
      <c r="AB66" s="126"/>
      <c r="AC66" s="126"/>
      <c r="AD66" s="126"/>
      <c r="AE66" s="126"/>
      <c r="AF66" s="126"/>
      <c r="AG66" s="128">
        <f>'ZN-MAR - Měření a re - ZN...'!J34</f>
        <v>0</v>
      </c>
      <c r="AH66" s="125"/>
      <c r="AI66" s="125"/>
      <c r="AJ66" s="125"/>
      <c r="AK66" s="125"/>
      <c r="AL66" s="125"/>
      <c r="AM66" s="125"/>
      <c r="AN66" s="128">
        <f>SUM(AG66,AT66)</f>
        <v>0</v>
      </c>
      <c r="AO66" s="125"/>
      <c r="AP66" s="125"/>
      <c r="AQ66" s="129" t="s">
        <v>88</v>
      </c>
      <c r="AR66" s="65"/>
      <c r="AS66" s="130">
        <v>0</v>
      </c>
      <c r="AT66" s="131">
        <f>ROUNDUP(SUM(AV66:AW66),1)</f>
        <v>0</v>
      </c>
      <c r="AU66" s="132">
        <f>'ZN-MAR - Měření a re - ZN...'!P102</f>
        <v>0</v>
      </c>
      <c r="AV66" s="131">
        <f>'ZN-MAR - Měření a re - ZN...'!J37</f>
        <v>0</v>
      </c>
      <c r="AW66" s="131">
        <f>'ZN-MAR - Měření a re - ZN...'!J38</f>
        <v>0</v>
      </c>
      <c r="AX66" s="131">
        <f>'ZN-MAR - Měření a re - ZN...'!J39</f>
        <v>0</v>
      </c>
      <c r="AY66" s="131">
        <f>'ZN-MAR - Měření a re - ZN...'!J40</f>
        <v>0</v>
      </c>
      <c r="AZ66" s="131">
        <f>'ZN-MAR - Měření a re - ZN...'!F37</f>
        <v>0</v>
      </c>
      <c r="BA66" s="131">
        <f>'ZN-MAR - Měření a re - ZN...'!F38</f>
        <v>0</v>
      </c>
      <c r="BB66" s="131">
        <f>'ZN-MAR - Měření a re - ZN...'!F39</f>
        <v>0</v>
      </c>
      <c r="BC66" s="131">
        <f>'ZN-MAR - Měření a re - ZN...'!F40</f>
        <v>0</v>
      </c>
      <c r="BD66" s="133">
        <f>'ZN-MAR - Měření a re - ZN...'!F41</f>
        <v>0</v>
      </c>
      <c r="BT66" s="134" t="s">
        <v>92</v>
      </c>
      <c r="BV66" s="134" t="s">
        <v>71</v>
      </c>
      <c r="BW66" s="134" t="s">
        <v>114</v>
      </c>
      <c r="BX66" s="134" t="s">
        <v>89</v>
      </c>
      <c r="CL66" s="134" t="s">
        <v>20</v>
      </c>
    </row>
    <row r="67" s="3" customFormat="1" ht="38.25" customHeight="1">
      <c r="A67" s="111" t="s">
        <v>73</v>
      </c>
      <c r="B67" s="63"/>
      <c r="C67" s="125"/>
      <c r="D67" s="125"/>
      <c r="E67" s="125"/>
      <c r="F67" s="126" t="s">
        <v>115</v>
      </c>
      <c r="G67" s="126"/>
      <c r="H67" s="126"/>
      <c r="I67" s="126"/>
      <c r="J67" s="126"/>
      <c r="K67" s="125"/>
      <c r="L67" s="126" t="s">
        <v>116</v>
      </c>
      <c r="M67" s="126"/>
      <c r="N67" s="126"/>
      <c r="O67" s="126"/>
      <c r="P67" s="126"/>
      <c r="Q67" s="126"/>
      <c r="R67" s="126"/>
      <c r="S67" s="126"/>
      <c r="T67" s="126"/>
      <c r="U67" s="126"/>
      <c r="V67" s="126"/>
      <c r="W67" s="126"/>
      <c r="X67" s="126"/>
      <c r="Y67" s="126"/>
      <c r="Z67" s="126"/>
      <c r="AA67" s="126"/>
      <c r="AB67" s="126"/>
      <c r="AC67" s="126"/>
      <c r="AD67" s="126"/>
      <c r="AE67" s="126"/>
      <c r="AF67" s="126"/>
      <c r="AG67" s="128">
        <f>'ZN-D 1.4.F - Zařízen - ZN...'!J34</f>
        <v>0</v>
      </c>
      <c r="AH67" s="125"/>
      <c r="AI67" s="125"/>
      <c r="AJ67" s="125"/>
      <c r="AK67" s="125"/>
      <c r="AL67" s="125"/>
      <c r="AM67" s="125"/>
      <c r="AN67" s="128">
        <f>SUM(AG67,AT67)</f>
        <v>0</v>
      </c>
      <c r="AO67" s="125"/>
      <c r="AP67" s="125"/>
      <c r="AQ67" s="129" t="s">
        <v>88</v>
      </c>
      <c r="AR67" s="65"/>
      <c r="AS67" s="130">
        <v>0</v>
      </c>
      <c r="AT67" s="131">
        <f>ROUNDUP(SUM(AV67:AW67),1)</f>
        <v>0</v>
      </c>
      <c r="AU67" s="132">
        <f>'ZN-D 1.4.F - Zařízen - ZN...'!P100</f>
        <v>0</v>
      </c>
      <c r="AV67" s="131">
        <f>'ZN-D 1.4.F - Zařízen - ZN...'!J37</f>
        <v>0</v>
      </c>
      <c r="AW67" s="131">
        <f>'ZN-D 1.4.F - Zařízen - ZN...'!J38</f>
        <v>0</v>
      </c>
      <c r="AX67" s="131">
        <f>'ZN-D 1.4.F - Zařízen - ZN...'!J39</f>
        <v>0</v>
      </c>
      <c r="AY67" s="131">
        <f>'ZN-D 1.4.F - Zařízen - ZN...'!J40</f>
        <v>0</v>
      </c>
      <c r="AZ67" s="131">
        <f>'ZN-D 1.4.F - Zařízen - ZN...'!F37</f>
        <v>0</v>
      </c>
      <c r="BA67" s="131">
        <f>'ZN-D 1.4.F - Zařízen - ZN...'!F38</f>
        <v>0</v>
      </c>
      <c r="BB67" s="131">
        <f>'ZN-D 1.4.F - Zařízen - ZN...'!F39</f>
        <v>0</v>
      </c>
      <c r="BC67" s="131">
        <f>'ZN-D 1.4.F - Zařízen - ZN...'!F40</f>
        <v>0</v>
      </c>
      <c r="BD67" s="133">
        <f>'ZN-D 1.4.F - Zařízen - ZN...'!F41</f>
        <v>0</v>
      </c>
      <c r="BT67" s="134" t="s">
        <v>92</v>
      </c>
      <c r="BV67" s="134" t="s">
        <v>71</v>
      </c>
      <c r="BW67" s="134" t="s">
        <v>117</v>
      </c>
      <c r="BX67" s="134" t="s">
        <v>89</v>
      </c>
      <c r="CL67" s="134" t="s">
        <v>20</v>
      </c>
    </row>
    <row r="68" s="3" customFormat="1" ht="38.25" customHeight="1">
      <c r="A68" s="111" t="s">
        <v>73</v>
      </c>
      <c r="B68" s="63"/>
      <c r="C68" s="125"/>
      <c r="D68" s="125"/>
      <c r="E68" s="125"/>
      <c r="F68" s="126" t="s">
        <v>118</v>
      </c>
      <c r="G68" s="126"/>
      <c r="H68" s="126"/>
      <c r="I68" s="126"/>
      <c r="J68" s="126"/>
      <c r="K68" s="125"/>
      <c r="L68" s="126" t="s">
        <v>119</v>
      </c>
      <c r="M68" s="126"/>
      <c r="N68" s="126"/>
      <c r="O68" s="126"/>
      <c r="P68" s="126"/>
      <c r="Q68" s="126"/>
      <c r="R68" s="126"/>
      <c r="S68" s="126"/>
      <c r="T68" s="126"/>
      <c r="U68" s="126"/>
      <c r="V68" s="126"/>
      <c r="W68" s="126"/>
      <c r="X68" s="126"/>
      <c r="Y68" s="126"/>
      <c r="Z68" s="126"/>
      <c r="AA68" s="126"/>
      <c r="AB68" s="126"/>
      <c r="AC68" s="126"/>
      <c r="AD68" s="126"/>
      <c r="AE68" s="126"/>
      <c r="AF68" s="126"/>
      <c r="AG68" s="128">
        <f>'ZN-DVC - Dveřní tele - ZN...'!J34</f>
        <v>0</v>
      </c>
      <c r="AH68" s="125"/>
      <c r="AI68" s="125"/>
      <c r="AJ68" s="125"/>
      <c r="AK68" s="125"/>
      <c r="AL68" s="125"/>
      <c r="AM68" s="125"/>
      <c r="AN68" s="128">
        <f>SUM(AG68,AT68)</f>
        <v>0</v>
      </c>
      <c r="AO68" s="125"/>
      <c r="AP68" s="125"/>
      <c r="AQ68" s="129" t="s">
        <v>88</v>
      </c>
      <c r="AR68" s="65"/>
      <c r="AS68" s="130">
        <v>0</v>
      </c>
      <c r="AT68" s="131">
        <f>ROUNDUP(SUM(AV68:AW68),1)</f>
        <v>0</v>
      </c>
      <c r="AU68" s="132">
        <f>'ZN-DVC - Dveřní tele - ZN...'!P99</f>
        <v>0</v>
      </c>
      <c r="AV68" s="131">
        <f>'ZN-DVC - Dveřní tele - ZN...'!J37</f>
        <v>0</v>
      </c>
      <c r="AW68" s="131">
        <f>'ZN-DVC - Dveřní tele - ZN...'!J38</f>
        <v>0</v>
      </c>
      <c r="AX68" s="131">
        <f>'ZN-DVC - Dveřní tele - ZN...'!J39</f>
        <v>0</v>
      </c>
      <c r="AY68" s="131">
        <f>'ZN-DVC - Dveřní tele - ZN...'!J40</f>
        <v>0</v>
      </c>
      <c r="AZ68" s="131">
        <f>'ZN-DVC - Dveřní tele - ZN...'!F37</f>
        <v>0</v>
      </c>
      <c r="BA68" s="131">
        <f>'ZN-DVC - Dveřní tele - ZN...'!F38</f>
        <v>0</v>
      </c>
      <c r="BB68" s="131">
        <f>'ZN-DVC - Dveřní tele - ZN...'!F39</f>
        <v>0</v>
      </c>
      <c r="BC68" s="131">
        <f>'ZN-DVC - Dveřní tele - ZN...'!F40</f>
        <v>0</v>
      </c>
      <c r="BD68" s="133">
        <f>'ZN-DVC - Dveřní tele - ZN...'!F41</f>
        <v>0</v>
      </c>
      <c r="BT68" s="134" t="s">
        <v>92</v>
      </c>
      <c r="BV68" s="134" t="s">
        <v>71</v>
      </c>
      <c r="BW68" s="134" t="s">
        <v>120</v>
      </c>
      <c r="BX68" s="134" t="s">
        <v>89</v>
      </c>
      <c r="CL68" s="134" t="s">
        <v>20</v>
      </c>
    </row>
    <row r="69" s="3" customFormat="1" ht="51" customHeight="1">
      <c r="A69" s="111" t="s">
        <v>73</v>
      </c>
      <c r="B69" s="63"/>
      <c r="C69" s="125"/>
      <c r="D69" s="125"/>
      <c r="E69" s="125"/>
      <c r="F69" s="126" t="s">
        <v>121</v>
      </c>
      <c r="G69" s="126"/>
      <c r="H69" s="126"/>
      <c r="I69" s="126"/>
      <c r="J69" s="126"/>
      <c r="K69" s="125"/>
      <c r="L69" s="126" t="s">
        <v>122</v>
      </c>
      <c r="M69" s="126"/>
      <c r="N69" s="126"/>
      <c r="O69" s="126"/>
      <c r="P69" s="126"/>
      <c r="Q69" s="126"/>
      <c r="R69" s="126"/>
      <c r="S69" s="126"/>
      <c r="T69" s="126"/>
      <c r="U69" s="126"/>
      <c r="V69" s="126"/>
      <c r="W69" s="126"/>
      <c r="X69" s="126"/>
      <c r="Y69" s="126"/>
      <c r="Z69" s="126"/>
      <c r="AA69" s="126"/>
      <c r="AB69" s="126"/>
      <c r="AC69" s="126"/>
      <c r="AD69" s="126"/>
      <c r="AE69" s="126"/>
      <c r="AF69" s="126"/>
      <c r="AG69" s="128">
        <f>'ZN-EZS - Systém EZS  - ZN...'!J34</f>
        <v>0</v>
      </c>
      <c r="AH69" s="125"/>
      <c r="AI69" s="125"/>
      <c r="AJ69" s="125"/>
      <c r="AK69" s="125"/>
      <c r="AL69" s="125"/>
      <c r="AM69" s="125"/>
      <c r="AN69" s="128">
        <f>SUM(AG69,AT69)</f>
        <v>0</v>
      </c>
      <c r="AO69" s="125"/>
      <c r="AP69" s="125"/>
      <c r="AQ69" s="129" t="s">
        <v>88</v>
      </c>
      <c r="AR69" s="65"/>
      <c r="AS69" s="130">
        <v>0</v>
      </c>
      <c r="AT69" s="131">
        <f>ROUNDUP(SUM(AV69:AW69),1)</f>
        <v>0</v>
      </c>
      <c r="AU69" s="132">
        <f>'ZN-EZS - Systém EZS  - ZN...'!P101</f>
        <v>0</v>
      </c>
      <c r="AV69" s="131">
        <f>'ZN-EZS - Systém EZS  - ZN...'!J37</f>
        <v>0</v>
      </c>
      <c r="AW69" s="131">
        <f>'ZN-EZS - Systém EZS  - ZN...'!J38</f>
        <v>0</v>
      </c>
      <c r="AX69" s="131">
        <f>'ZN-EZS - Systém EZS  - ZN...'!J39</f>
        <v>0</v>
      </c>
      <c r="AY69" s="131">
        <f>'ZN-EZS - Systém EZS  - ZN...'!J40</f>
        <v>0</v>
      </c>
      <c r="AZ69" s="131">
        <f>'ZN-EZS - Systém EZS  - ZN...'!F37</f>
        <v>0</v>
      </c>
      <c r="BA69" s="131">
        <f>'ZN-EZS - Systém EZS  - ZN...'!F38</f>
        <v>0</v>
      </c>
      <c r="BB69" s="131">
        <f>'ZN-EZS - Systém EZS  - ZN...'!F39</f>
        <v>0</v>
      </c>
      <c r="BC69" s="131">
        <f>'ZN-EZS - Systém EZS  - ZN...'!F40</f>
        <v>0</v>
      </c>
      <c r="BD69" s="133">
        <f>'ZN-EZS - Systém EZS  - ZN...'!F41</f>
        <v>0</v>
      </c>
      <c r="BT69" s="134" t="s">
        <v>92</v>
      </c>
      <c r="BV69" s="134" t="s">
        <v>71</v>
      </c>
      <c r="BW69" s="134" t="s">
        <v>123</v>
      </c>
      <c r="BX69" s="134" t="s">
        <v>89</v>
      </c>
      <c r="CL69" s="134" t="s">
        <v>20</v>
      </c>
    </row>
    <row r="70" s="3" customFormat="1" ht="51" customHeight="1">
      <c r="A70" s="111" t="s">
        <v>73</v>
      </c>
      <c r="B70" s="63"/>
      <c r="C70" s="125"/>
      <c r="D70" s="125"/>
      <c r="E70" s="125"/>
      <c r="F70" s="126" t="s">
        <v>124</v>
      </c>
      <c r="G70" s="126"/>
      <c r="H70" s="126"/>
      <c r="I70" s="126"/>
      <c r="J70" s="126"/>
      <c r="K70" s="125"/>
      <c r="L70" s="126" t="s">
        <v>125</v>
      </c>
      <c r="M70" s="126"/>
      <c r="N70" s="126"/>
      <c r="O70" s="126"/>
      <c r="P70" s="126"/>
      <c r="Q70" s="126"/>
      <c r="R70" s="126"/>
      <c r="S70" s="126"/>
      <c r="T70" s="126"/>
      <c r="U70" s="126"/>
      <c r="V70" s="126"/>
      <c r="W70" s="126"/>
      <c r="X70" s="126"/>
      <c r="Y70" s="126"/>
      <c r="Z70" s="126"/>
      <c r="AA70" s="126"/>
      <c r="AB70" s="126"/>
      <c r="AC70" s="126"/>
      <c r="AD70" s="126"/>
      <c r="AE70" s="126"/>
      <c r="AF70" s="126"/>
      <c r="AG70" s="128">
        <f>'ZN-STA - Společná te - ZN...'!J34</f>
        <v>0</v>
      </c>
      <c r="AH70" s="125"/>
      <c r="AI70" s="125"/>
      <c r="AJ70" s="125"/>
      <c r="AK70" s="125"/>
      <c r="AL70" s="125"/>
      <c r="AM70" s="125"/>
      <c r="AN70" s="128">
        <f>SUM(AG70,AT70)</f>
        <v>0</v>
      </c>
      <c r="AO70" s="125"/>
      <c r="AP70" s="125"/>
      <c r="AQ70" s="129" t="s">
        <v>88</v>
      </c>
      <c r="AR70" s="65"/>
      <c r="AS70" s="130">
        <v>0</v>
      </c>
      <c r="AT70" s="131">
        <f>ROUNDUP(SUM(AV70:AW70),1)</f>
        <v>0</v>
      </c>
      <c r="AU70" s="132">
        <f>'ZN-STA - Společná te - ZN...'!P105</f>
        <v>0</v>
      </c>
      <c r="AV70" s="131">
        <f>'ZN-STA - Společná te - ZN...'!J37</f>
        <v>0</v>
      </c>
      <c r="AW70" s="131">
        <f>'ZN-STA - Společná te - ZN...'!J38</f>
        <v>0</v>
      </c>
      <c r="AX70" s="131">
        <f>'ZN-STA - Společná te - ZN...'!J39</f>
        <v>0</v>
      </c>
      <c r="AY70" s="131">
        <f>'ZN-STA - Společná te - ZN...'!J40</f>
        <v>0</v>
      </c>
      <c r="AZ70" s="131">
        <f>'ZN-STA - Společná te - ZN...'!F37</f>
        <v>0</v>
      </c>
      <c r="BA70" s="131">
        <f>'ZN-STA - Společná te - ZN...'!F38</f>
        <v>0</v>
      </c>
      <c r="BB70" s="131">
        <f>'ZN-STA - Společná te - ZN...'!F39</f>
        <v>0</v>
      </c>
      <c r="BC70" s="131">
        <f>'ZN-STA - Společná te - ZN...'!F40</f>
        <v>0</v>
      </c>
      <c r="BD70" s="133">
        <f>'ZN-STA - Společná te - ZN...'!F41</f>
        <v>0</v>
      </c>
      <c r="BT70" s="134" t="s">
        <v>92</v>
      </c>
      <c r="BV70" s="134" t="s">
        <v>71</v>
      </c>
      <c r="BW70" s="134" t="s">
        <v>126</v>
      </c>
      <c r="BX70" s="134" t="s">
        <v>89</v>
      </c>
      <c r="CL70" s="134" t="s">
        <v>20</v>
      </c>
    </row>
    <row r="71" s="3" customFormat="1" ht="38.25" customHeight="1">
      <c r="A71" s="111" t="s">
        <v>73</v>
      </c>
      <c r="B71" s="63"/>
      <c r="C71" s="125"/>
      <c r="D71" s="125"/>
      <c r="E71" s="125"/>
      <c r="F71" s="126" t="s">
        <v>127</v>
      </c>
      <c r="G71" s="126"/>
      <c r="H71" s="126"/>
      <c r="I71" s="126"/>
      <c r="J71" s="126"/>
      <c r="K71" s="125"/>
      <c r="L71" s="126" t="s">
        <v>128</v>
      </c>
      <c r="M71" s="126"/>
      <c r="N71" s="126"/>
      <c r="O71" s="126"/>
      <c r="P71" s="126"/>
      <c r="Q71" s="126"/>
      <c r="R71" s="126"/>
      <c r="S71" s="126"/>
      <c r="T71" s="126"/>
      <c r="U71" s="126"/>
      <c r="V71" s="126"/>
      <c r="W71" s="126"/>
      <c r="X71" s="126"/>
      <c r="Y71" s="126"/>
      <c r="Z71" s="126"/>
      <c r="AA71" s="126"/>
      <c r="AB71" s="126"/>
      <c r="AC71" s="126"/>
      <c r="AD71" s="126"/>
      <c r="AE71" s="126"/>
      <c r="AF71" s="126"/>
      <c r="AG71" s="128">
        <f>'ZN-DAT - Datové rozv - ZN...'!J34</f>
        <v>0</v>
      </c>
      <c r="AH71" s="125"/>
      <c r="AI71" s="125"/>
      <c r="AJ71" s="125"/>
      <c r="AK71" s="125"/>
      <c r="AL71" s="125"/>
      <c r="AM71" s="125"/>
      <c r="AN71" s="128">
        <f>SUM(AG71,AT71)</f>
        <v>0</v>
      </c>
      <c r="AO71" s="125"/>
      <c r="AP71" s="125"/>
      <c r="AQ71" s="129" t="s">
        <v>88</v>
      </c>
      <c r="AR71" s="65"/>
      <c r="AS71" s="130">
        <v>0</v>
      </c>
      <c r="AT71" s="131">
        <f>ROUNDUP(SUM(AV71:AW71),1)</f>
        <v>0</v>
      </c>
      <c r="AU71" s="132">
        <f>'ZN-DAT - Datové rozv - ZN...'!P106</f>
        <v>0</v>
      </c>
      <c r="AV71" s="131">
        <f>'ZN-DAT - Datové rozv - ZN...'!J37</f>
        <v>0</v>
      </c>
      <c r="AW71" s="131">
        <f>'ZN-DAT - Datové rozv - ZN...'!J38</f>
        <v>0</v>
      </c>
      <c r="AX71" s="131">
        <f>'ZN-DAT - Datové rozv - ZN...'!J39</f>
        <v>0</v>
      </c>
      <c r="AY71" s="131">
        <f>'ZN-DAT - Datové rozv - ZN...'!J40</f>
        <v>0</v>
      </c>
      <c r="AZ71" s="131">
        <f>'ZN-DAT - Datové rozv - ZN...'!F37</f>
        <v>0</v>
      </c>
      <c r="BA71" s="131">
        <f>'ZN-DAT - Datové rozv - ZN...'!F38</f>
        <v>0</v>
      </c>
      <c r="BB71" s="131">
        <f>'ZN-DAT - Datové rozv - ZN...'!F39</f>
        <v>0</v>
      </c>
      <c r="BC71" s="131">
        <f>'ZN-DAT - Datové rozv - ZN...'!F40</f>
        <v>0</v>
      </c>
      <c r="BD71" s="133">
        <f>'ZN-DAT - Datové rozv - ZN...'!F41</f>
        <v>0</v>
      </c>
      <c r="BT71" s="134" t="s">
        <v>92</v>
      </c>
      <c r="BV71" s="134" t="s">
        <v>71</v>
      </c>
      <c r="BW71" s="134" t="s">
        <v>129</v>
      </c>
      <c r="BX71" s="134" t="s">
        <v>89</v>
      </c>
      <c r="CL71" s="134" t="s">
        <v>20</v>
      </c>
    </row>
    <row r="72" s="3" customFormat="1" ht="38.25" customHeight="1">
      <c r="A72" s="111" t="s">
        <v>73</v>
      </c>
      <c r="B72" s="63"/>
      <c r="C72" s="125"/>
      <c r="D72" s="125"/>
      <c r="E72" s="125"/>
      <c r="F72" s="126" t="s">
        <v>130</v>
      </c>
      <c r="G72" s="126"/>
      <c r="H72" s="126"/>
      <c r="I72" s="126"/>
      <c r="J72" s="126"/>
      <c r="K72" s="125"/>
      <c r="L72" s="126" t="s">
        <v>131</v>
      </c>
      <c r="M72" s="126"/>
      <c r="N72" s="126"/>
      <c r="O72" s="126"/>
      <c r="P72" s="126"/>
      <c r="Q72" s="126"/>
      <c r="R72" s="126"/>
      <c r="S72" s="126"/>
      <c r="T72" s="126"/>
      <c r="U72" s="126"/>
      <c r="V72" s="126"/>
      <c r="W72" s="126"/>
      <c r="X72" s="126"/>
      <c r="Y72" s="126"/>
      <c r="Z72" s="126"/>
      <c r="AA72" s="126"/>
      <c r="AB72" s="126"/>
      <c r="AC72" s="126"/>
      <c r="AD72" s="126"/>
      <c r="AE72" s="126"/>
      <c r="AF72" s="126"/>
      <c r="AG72" s="128">
        <f>'ZN-Stavební rozpočet - ZN...'!J34</f>
        <v>0</v>
      </c>
      <c r="AH72" s="125"/>
      <c r="AI72" s="125"/>
      <c r="AJ72" s="125"/>
      <c r="AK72" s="125"/>
      <c r="AL72" s="125"/>
      <c r="AM72" s="125"/>
      <c r="AN72" s="128">
        <f>SUM(AG72,AT72)</f>
        <v>0</v>
      </c>
      <c r="AO72" s="125"/>
      <c r="AP72" s="125"/>
      <c r="AQ72" s="129" t="s">
        <v>88</v>
      </c>
      <c r="AR72" s="65"/>
      <c r="AS72" s="130">
        <v>0</v>
      </c>
      <c r="AT72" s="131">
        <f>ROUNDUP(SUM(AV72:AW72),1)</f>
        <v>0</v>
      </c>
      <c r="AU72" s="132">
        <f>'ZN-Stavební rozpočet - ZN...'!P143</f>
        <v>0</v>
      </c>
      <c r="AV72" s="131">
        <f>'ZN-Stavební rozpočet - ZN...'!J37</f>
        <v>0</v>
      </c>
      <c r="AW72" s="131">
        <f>'ZN-Stavební rozpočet - ZN...'!J38</f>
        <v>0</v>
      </c>
      <c r="AX72" s="131">
        <f>'ZN-Stavební rozpočet - ZN...'!J39</f>
        <v>0</v>
      </c>
      <c r="AY72" s="131">
        <f>'ZN-Stavební rozpočet - ZN...'!J40</f>
        <v>0</v>
      </c>
      <c r="AZ72" s="131">
        <f>'ZN-Stavební rozpočet - ZN...'!F37</f>
        <v>0</v>
      </c>
      <c r="BA72" s="131">
        <f>'ZN-Stavební rozpočet - ZN...'!F38</f>
        <v>0</v>
      </c>
      <c r="BB72" s="131">
        <f>'ZN-Stavební rozpočet - ZN...'!F39</f>
        <v>0</v>
      </c>
      <c r="BC72" s="131">
        <f>'ZN-Stavební rozpočet - ZN...'!F40</f>
        <v>0</v>
      </c>
      <c r="BD72" s="133">
        <f>'ZN-Stavební rozpočet - ZN...'!F41</f>
        <v>0</v>
      </c>
      <c r="BT72" s="134" t="s">
        <v>92</v>
      </c>
      <c r="BV72" s="134" t="s">
        <v>71</v>
      </c>
      <c r="BW72" s="134" t="s">
        <v>132</v>
      </c>
      <c r="BX72" s="134" t="s">
        <v>89</v>
      </c>
      <c r="CL72" s="134" t="s">
        <v>20</v>
      </c>
    </row>
    <row r="73" s="3" customFormat="1" ht="16.5" customHeight="1">
      <c r="B73" s="63"/>
      <c r="C73" s="125"/>
      <c r="D73" s="125"/>
      <c r="E73" s="126" t="s">
        <v>133</v>
      </c>
      <c r="F73" s="126"/>
      <c r="G73" s="126"/>
      <c r="H73" s="126"/>
      <c r="I73" s="126"/>
      <c r="J73" s="125"/>
      <c r="K73" s="126" t="s">
        <v>134</v>
      </c>
      <c r="L73" s="126"/>
      <c r="M73" s="126"/>
      <c r="N73" s="126"/>
      <c r="O73" s="126"/>
      <c r="P73" s="126"/>
      <c r="Q73" s="126"/>
      <c r="R73" s="126"/>
      <c r="S73" s="126"/>
      <c r="T73" s="126"/>
      <c r="U73" s="126"/>
      <c r="V73" s="126"/>
      <c r="W73" s="126"/>
      <c r="X73" s="126"/>
      <c r="Y73" s="126"/>
      <c r="Z73" s="126"/>
      <c r="AA73" s="126"/>
      <c r="AB73" s="126"/>
      <c r="AC73" s="126"/>
      <c r="AD73" s="126"/>
      <c r="AE73" s="126"/>
      <c r="AF73" s="126"/>
      <c r="AG73" s="127">
        <f>ROUNDUP(SUM(AG74:AG83),2)</f>
        <v>0</v>
      </c>
      <c r="AH73" s="125"/>
      <c r="AI73" s="125"/>
      <c r="AJ73" s="125"/>
      <c r="AK73" s="125"/>
      <c r="AL73" s="125"/>
      <c r="AM73" s="125"/>
      <c r="AN73" s="128">
        <f>SUM(AG73,AT73)</f>
        <v>0</v>
      </c>
      <c r="AO73" s="125"/>
      <c r="AP73" s="125"/>
      <c r="AQ73" s="129" t="s">
        <v>88</v>
      </c>
      <c r="AR73" s="65"/>
      <c r="AS73" s="130">
        <f>ROUNDUP(SUM(AS74:AS83),2)</f>
        <v>0</v>
      </c>
      <c r="AT73" s="131">
        <f>ROUNDUP(SUM(AV73:AW73),1)</f>
        <v>0</v>
      </c>
      <c r="AU73" s="132">
        <f>ROUNDUP(SUM(AU74:AU83),5)</f>
        <v>0</v>
      </c>
      <c r="AV73" s="131">
        <f>ROUNDUP(AZ73*L29,1)</f>
        <v>0</v>
      </c>
      <c r="AW73" s="131">
        <f>ROUNDUP(BA73*L30,1)</f>
        <v>0</v>
      </c>
      <c r="AX73" s="131">
        <f>ROUNDUP(BB73*L29,1)</f>
        <v>0</v>
      </c>
      <c r="AY73" s="131">
        <f>ROUNDUP(BC73*L30,1)</f>
        <v>0</v>
      </c>
      <c r="AZ73" s="131">
        <f>ROUNDUP(SUM(AZ74:AZ83),2)</f>
        <v>0</v>
      </c>
      <c r="BA73" s="131">
        <f>ROUNDUP(SUM(BA74:BA83),2)</f>
        <v>0</v>
      </c>
      <c r="BB73" s="131">
        <f>ROUNDUP(SUM(BB74:BB83),2)</f>
        <v>0</v>
      </c>
      <c r="BC73" s="131">
        <f>ROUNDUP(SUM(BC74:BC83),2)</f>
        <v>0</v>
      </c>
      <c r="BD73" s="133">
        <f>ROUNDUP(SUM(BD74:BD83),2)</f>
        <v>0</v>
      </c>
      <c r="BS73" s="134" t="s">
        <v>69</v>
      </c>
      <c r="BT73" s="134" t="s">
        <v>79</v>
      </c>
      <c r="BU73" s="134" t="s">
        <v>70</v>
      </c>
      <c r="BV73" s="134" t="s">
        <v>71</v>
      </c>
      <c r="BW73" s="134" t="s">
        <v>135</v>
      </c>
      <c r="BX73" s="134" t="s">
        <v>85</v>
      </c>
      <c r="CL73" s="134" t="s">
        <v>20</v>
      </c>
    </row>
    <row r="74" s="3" customFormat="1" ht="38.25" customHeight="1">
      <c r="A74" s="111" t="s">
        <v>73</v>
      </c>
      <c r="B74" s="63"/>
      <c r="C74" s="125"/>
      <c r="D74" s="125"/>
      <c r="E74" s="125"/>
      <c r="F74" s="126" t="s">
        <v>136</v>
      </c>
      <c r="G74" s="126"/>
      <c r="H74" s="126"/>
      <c r="I74" s="126"/>
      <c r="J74" s="126"/>
      <c r="K74" s="125"/>
      <c r="L74" s="126" t="s">
        <v>137</v>
      </c>
      <c r="M74" s="126"/>
      <c r="N74" s="126"/>
      <c r="O74" s="126"/>
      <c r="P74" s="126"/>
      <c r="Q74" s="126"/>
      <c r="R74" s="126"/>
      <c r="S74" s="126"/>
      <c r="T74" s="126"/>
      <c r="U74" s="126"/>
      <c r="V74" s="126"/>
      <c r="W74" s="126"/>
      <c r="X74" s="126"/>
      <c r="Y74" s="126"/>
      <c r="Z74" s="126"/>
      <c r="AA74" s="126"/>
      <c r="AB74" s="126"/>
      <c r="AC74" s="126"/>
      <c r="AD74" s="126"/>
      <c r="AE74" s="126"/>
      <c r="AF74" s="126"/>
      <c r="AG74" s="128">
        <f>'NN- ZTI,plyn - NN- Z - NN...'!J34</f>
        <v>0</v>
      </c>
      <c r="AH74" s="125"/>
      <c r="AI74" s="125"/>
      <c r="AJ74" s="125"/>
      <c r="AK74" s="125"/>
      <c r="AL74" s="125"/>
      <c r="AM74" s="125"/>
      <c r="AN74" s="128">
        <f>SUM(AG74,AT74)</f>
        <v>0</v>
      </c>
      <c r="AO74" s="125"/>
      <c r="AP74" s="125"/>
      <c r="AQ74" s="129" t="s">
        <v>88</v>
      </c>
      <c r="AR74" s="65"/>
      <c r="AS74" s="130">
        <v>0</v>
      </c>
      <c r="AT74" s="131">
        <f>ROUNDUP(SUM(AV74:AW74),1)</f>
        <v>0</v>
      </c>
      <c r="AU74" s="132">
        <f>'NN- ZTI,plyn - NN- Z - NN...'!P97</f>
        <v>0</v>
      </c>
      <c r="AV74" s="131">
        <f>'NN- ZTI,plyn - NN- Z - NN...'!J37</f>
        <v>0</v>
      </c>
      <c r="AW74" s="131">
        <f>'NN- ZTI,plyn - NN- Z - NN...'!J38</f>
        <v>0</v>
      </c>
      <c r="AX74" s="131">
        <f>'NN- ZTI,plyn - NN- Z - NN...'!J39</f>
        <v>0</v>
      </c>
      <c r="AY74" s="131">
        <f>'NN- ZTI,plyn - NN- Z - NN...'!J40</f>
        <v>0</v>
      </c>
      <c r="AZ74" s="131">
        <f>'NN- ZTI,plyn - NN- Z - NN...'!F37</f>
        <v>0</v>
      </c>
      <c r="BA74" s="131">
        <f>'NN- ZTI,plyn - NN- Z - NN...'!F38</f>
        <v>0</v>
      </c>
      <c r="BB74" s="131">
        <f>'NN- ZTI,plyn - NN- Z - NN...'!F39</f>
        <v>0</v>
      </c>
      <c r="BC74" s="131">
        <f>'NN- ZTI,plyn - NN- Z - NN...'!F40</f>
        <v>0</v>
      </c>
      <c r="BD74" s="133">
        <f>'NN- ZTI,plyn - NN- Z - NN...'!F41</f>
        <v>0</v>
      </c>
      <c r="BT74" s="134" t="s">
        <v>92</v>
      </c>
      <c r="BV74" s="134" t="s">
        <v>71</v>
      </c>
      <c r="BW74" s="134" t="s">
        <v>138</v>
      </c>
      <c r="BX74" s="134" t="s">
        <v>135</v>
      </c>
      <c r="CL74" s="134" t="s">
        <v>20</v>
      </c>
    </row>
    <row r="75" s="3" customFormat="1" ht="38.25" customHeight="1">
      <c r="A75" s="111" t="s">
        <v>73</v>
      </c>
      <c r="B75" s="63"/>
      <c r="C75" s="125"/>
      <c r="D75" s="125"/>
      <c r="E75" s="125"/>
      <c r="F75" s="126" t="s">
        <v>139</v>
      </c>
      <c r="G75" s="126"/>
      <c r="H75" s="126"/>
      <c r="I75" s="126"/>
      <c r="J75" s="126"/>
      <c r="K75" s="125"/>
      <c r="L75" s="126" t="s">
        <v>140</v>
      </c>
      <c r="M75" s="126"/>
      <c r="N75" s="126"/>
      <c r="O75" s="126"/>
      <c r="P75" s="126"/>
      <c r="Q75" s="126"/>
      <c r="R75" s="126"/>
      <c r="S75" s="126"/>
      <c r="T75" s="126"/>
      <c r="U75" s="126"/>
      <c r="V75" s="126"/>
      <c r="W75" s="126"/>
      <c r="X75" s="126"/>
      <c r="Y75" s="126"/>
      <c r="Z75" s="126"/>
      <c r="AA75" s="126"/>
      <c r="AB75" s="126"/>
      <c r="AC75" s="126"/>
      <c r="AD75" s="126"/>
      <c r="AE75" s="126"/>
      <c r="AF75" s="126"/>
      <c r="AG75" s="128">
        <f>'NN-D 1.4.E - Zařízen - NN...'!J34</f>
        <v>0</v>
      </c>
      <c r="AH75" s="125"/>
      <c r="AI75" s="125"/>
      <c r="AJ75" s="125"/>
      <c r="AK75" s="125"/>
      <c r="AL75" s="125"/>
      <c r="AM75" s="125"/>
      <c r="AN75" s="128">
        <f>SUM(AG75,AT75)</f>
        <v>0</v>
      </c>
      <c r="AO75" s="125"/>
      <c r="AP75" s="125"/>
      <c r="AQ75" s="129" t="s">
        <v>88</v>
      </c>
      <c r="AR75" s="65"/>
      <c r="AS75" s="130">
        <v>0</v>
      </c>
      <c r="AT75" s="131">
        <f>ROUNDUP(SUM(AV75:AW75),1)</f>
        <v>0</v>
      </c>
      <c r="AU75" s="132">
        <f>'NN-D 1.4.E - Zařízen - NN...'!P101</f>
        <v>0</v>
      </c>
      <c r="AV75" s="131">
        <f>'NN-D 1.4.E - Zařízen - NN...'!J37</f>
        <v>0</v>
      </c>
      <c r="AW75" s="131">
        <f>'NN-D 1.4.E - Zařízen - NN...'!J38</f>
        <v>0</v>
      </c>
      <c r="AX75" s="131">
        <f>'NN-D 1.4.E - Zařízen - NN...'!J39</f>
        <v>0</v>
      </c>
      <c r="AY75" s="131">
        <f>'NN-D 1.4.E - Zařízen - NN...'!J40</f>
        <v>0</v>
      </c>
      <c r="AZ75" s="131">
        <f>'NN-D 1.4.E - Zařízen - NN...'!F37</f>
        <v>0</v>
      </c>
      <c r="BA75" s="131">
        <f>'NN-D 1.4.E - Zařízen - NN...'!F38</f>
        <v>0</v>
      </c>
      <c r="BB75" s="131">
        <f>'NN-D 1.4.E - Zařízen - NN...'!F39</f>
        <v>0</v>
      </c>
      <c r="BC75" s="131">
        <f>'NN-D 1.4.E - Zařízen - NN...'!F40</f>
        <v>0</v>
      </c>
      <c r="BD75" s="133">
        <f>'NN-D 1.4.E - Zařízen - NN...'!F41</f>
        <v>0</v>
      </c>
      <c r="BT75" s="134" t="s">
        <v>92</v>
      </c>
      <c r="BV75" s="134" t="s">
        <v>71</v>
      </c>
      <c r="BW75" s="134" t="s">
        <v>141</v>
      </c>
      <c r="BX75" s="134" t="s">
        <v>135</v>
      </c>
      <c r="CL75" s="134" t="s">
        <v>20</v>
      </c>
    </row>
    <row r="76" s="3" customFormat="1" ht="38.25" customHeight="1">
      <c r="A76" s="111" t="s">
        <v>73</v>
      </c>
      <c r="B76" s="63"/>
      <c r="C76" s="125"/>
      <c r="D76" s="125"/>
      <c r="E76" s="125"/>
      <c r="F76" s="126" t="s">
        <v>142</v>
      </c>
      <c r="G76" s="126"/>
      <c r="H76" s="126"/>
      <c r="I76" s="126"/>
      <c r="J76" s="126"/>
      <c r="K76" s="125"/>
      <c r="L76" s="126" t="s">
        <v>143</v>
      </c>
      <c r="M76" s="126"/>
      <c r="N76" s="126"/>
      <c r="O76" s="126"/>
      <c r="P76" s="126"/>
      <c r="Q76" s="126"/>
      <c r="R76" s="126"/>
      <c r="S76" s="126"/>
      <c r="T76" s="126"/>
      <c r="U76" s="126"/>
      <c r="V76" s="126"/>
      <c r="W76" s="126"/>
      <c r="X76" s="126"/>
      <c r="Y76" s="126"/>
      <c r="Z76" s="126"/>
      <c r="AA76" s="126"/>
      <c r="AB76" s="126"/>
      <c r="AC76" s="126"/>
      <c r="AD76" s="126"/>
      <c r="AE76" s="126"/>
      <c r="AF76" s="126"/>
      <c r="AG76" s="128">
        <f>'NN-D 1.4.F - Zařízen - NN...'!J34</f>
        <v>0</v>
      </c>
      <c r="AH76" s="125"/>
      <c r="AI76" s="125"/>
      <c r="AJ76" s="125"/>
      <c r="AK76" s="125"/>
      <c r="AL76" s="125"/>
      <c r="AM76" s="125"/>
      <c r="AN76" s="128">
        <f>SUM(AG76,AT76)</f>
        <v>0</v>
      </c>
      <c r="AO76" s="125"/>
      <c r="AP76" s="125"/>
      <c r="AQ76" s="129" t="s">
        <v>88</v>
      </c>
      <c r="AR76" s="65"/>
      <c r="AS76" s="130">
        <v>0</v>
      </c>
      <c r="AT76" s="131">
        <f>ROUNDUP(SUM(AV76:AW76),1)</f>
        <v>0</v>
      </c>
      <c r="AU76" s="132">
        <f>'NN-D 1.4.F - Zařízen - NN...'!P99</f>
        <v>0</v>
      </c>
      <c r="AV76" s="131">
        <f>'NN-D 1.4.F - Zařízen - NN...'!J37</f>
        <v>0</v>
      </c>
      <c r="AW76" s="131">
        <f>'NN-D 1.4.F - Zařízen - NN...'!J38</f>
        <v>0</v>
      </c>
      <c r="AX76" s="131">
        <f>'NN-D 1.4.F - Zařízen - NN...'!J39</f>
        <v>0</v>
      </c>
      <c r="AY76" s="131">
        <f>'NN-D 1.4.F - Zařízen - NN...'!J40</f>
        <v>0</v>
      </c>
      <c r="AZ76" s="131">
        <f>'NN-D 1.4.F - Zařízen - NN...'!F37</f>
        <v>0</v>
      </c>
      <c r="BA76" s="131">
        <f>'NN-D 1.4.F - Zařízen - NN...'!F38</f>
        <v>0</v>
      </c>
      <c r="BB76" s="131">
        <f>'NN-D 1.4.F - Zařízen - NN...'!F39</f>
        <v>0</v>
      </c>
      <c r="BC76" s="131">
        <f>'NN-D 1.4.F - Zařízen - NN...'!F40</f>
        <v>0</v>
      </c>
      <c r="BD76" s="133">
        <f>'NN-D 1.4.F - Zařízen - NN...'!F41</f>
        <v>0</v>
      </c>
      <c r="BT76" s="134" t="s">
        <v>92</v>
      </c>
      <c r="BV76" s="134" t="s">
        <v>71</v>
      </c>
      <c r="BW76" s="134" t="s">
        <v>144</v>
      </c>
      <c r="BX76" s="134" t="s">
        <v>135</v>
      </c>
      <c r="CL76" s="134" t="s">
        <v>20</v>
      </c>
    </row>
    <row r="77" s="3" customFormat="1" ht="38.25" customHeight="1">
      <c r="A77" s="111" t="s">
        <v>73</v>
      </c>
      <c r="B77" s="63"/>
      <c r="C77" s="125"/>
      <c r="D77" s="125"/>
      <c r="E77" s="125"/>
      <c r="F77" s="126" t="s">
        <v>145</v>
      </c>
      <c r="G77" s="126"/>
      <c r="H77" s="126"/>
      <c r="I77" s="126"/>
      <c r="J77" s="126"/>
      <c r="K77" s="125"/>
      <c r="L77" s="126" t="s">
        <v>146</v>
      </c>
      <c r="M77" s="126"/>
      <c r="N77" s="126"/>
      <c r="O77" s="126"/>
      <c r="P77" s="126"/>
      <c r="Q77" s="126"/>
      <c r="R77" s="126"/>
      <c r="S77" s="126"/>
      <c r="T77" s="126"/>
      <c r="U77" s="126"/>
      <c r="V77" s="126"/>
      <c r="W77" s="126"/>
      <c r="X77" s="126"/>
      <c r="Y77" s="126"/>
      <c r="Z77" s="126"/>
      <c r="AA77" s="126"/>
      <c r="AB77" s="126"/>
      <c r="AC77" s="126"/>
      <c r="AD77" s="126"/>
      <c r="AE77" s="126"/>
      <c r="AF77" s="126"/>
      <c r="AG77" s="128">
        <f>'NN-DAT - Datové rozv - NN...'!J34</f>
        <v>0</v>
      </c>
      <c r="AH77" s="125"/>
      <c r="AI77" s="125"/>
      <c r="AJ77" s="125"/>
      <c r="AK77" s="125"/>
      <c r="AL77" s="125"/>
      <c r="AM77" s="125"/>
      <c r="AN77" s="128">
        <f>SUM(AG77,AT77)</f>
        <v>0</v>
      </c>
      <c r="AO77" s="125"/>
      <c r="AP77" s="125"/>
      <c r="AQ77" s="129" t="s">
        <v>88</v>
      </c>
      <c r="AR77" s="65"/>
      <c r="AS77" s="130">
        <v>0</v>
      </c>
      <c r="AT77" s="131">
        <f>ROUNDUP(SUM(AV77:AW77),1)</f>
        <v>0</v>
      </c>
      <c r="AU77" s="132">
        <f>'NN-DAT - Datové rozv - NN...'!P101</f>
        <v>0</v>
      </c>
      <c r="AV77" s="131">
        <f>'NN-DAT - Datové rozv - NN...'!J37</f>
        <v>0</v>
      </c>
      <c r="AW77" s="131">
        <f>'NN-DAT - Datové rozv - NN...'!J38</f>
        <v>0</v>
      </c>
      <c r="AX77" s="131">
        <f>'NN-DAT - Datové rozv - NN...'!J39</f>
        <v>0</v>
      </c>
      <c r="AY77" s="131">
        <f>'NN-DAT - Datové rozv - NN...'!J40</f>
        <v>0</v>
      </c>
      <c r="AZ77" s="131">
        <f>'NN-DAT - Datové rozv - NN...'!F37</f>
        <v>0</v>
      </c>
      <c r="BA77" s="131">
        <f>'NN-DAT - Datové rozv - NN...'!F38</f>
        <v>0</v>
      </c>
      <c r="BB77" s="131">
        <f>'NN-DAT - Datové rozv - NN...'!F39</f>
        <v>0</v>
      </c>
      <c r="BC77" s="131">
        <f>'NN-DAT - Datové rozv - NN...'!F40</f>
        <v>0</v>
      </c>
      <c r="BD77" s="133">
        <f>'NN-DAT - Datové rozv - NN...'!F41</f>
        <v>0</v>
      </c>
      <c r="BT77" s="134" t="s">
        <v>92</v>
      </c>
      <c r="BV77" s="134" t="s">
        <v>71</v>
      </c>
      <c r="BW77" s="134" t="s">
        <v>147</v>
      </c>
      <c r="BX77" s="134" t="s">
        <v>135</v>
      </c>
      <c r="CL77" s="134" t="s">
        <v>20</v>
      </c>
    </row>
    <row r="78" s="3" customFormat="1" ht="38.25" customHeight="1">
      <c r="A78" s="111" t="s">
        <v>73</v>
      </c>
      <c r="B78" s="63"/>
      <c r="C78" s="125"/>
      <c r="D78" s="125"/>
      <c r="E78" s="125"/>
      <c r="F78" s="126" t="s">
        <v>148</v>
      </c>
      <c r="G78" s="126"/>
      <c r="H78" s="126"/>
      <c r="I78" s="126"/>
      <c r="J78" s="126"/>
      <c r="K78" s="125"/>
      <c r="L78" s="126" t="s">
        <v>149</v>
      </c>
      <c r="M78" s="126"/>
      <c r="N78" s="126"/>
      <c r="O78" s="126"/>
      <c r="P78" s="126"/>
      <c r="Q78" s="126"/>
      <c r="R78" s="126"/>
      <c r="S78" s="126"/>
      <c r="T78" s="126"/>
      <c r="U78" s="126"/>
      <c r="V78" s="126"/>
      <c r="W78" s="126"/>
      <c r="X78" s="126"/>
      <c r="Y78" s="126"/>
      <c r="Z78" s="126"/>
      <c r="AA78" s="126"/>
      <c r="AB78" s="126"/>
      <c r="AC78" s="126"/>
      <c r="AD78" s="126"/>
      <c r="AE78" s="126"/>
      <c r="AF78" s="126"/>
      <c r="AG78" s="128">
        <f>'NN-DVC - Dveřní tele - NN...'!J34</f>
        <v>0</v>
      </c>
      <c r="AH78" s="125"/>
      <c r="AI78" s="125"/>
      <c r="AJ78" s="125"/>
      <c r="AK78" s="125"/>
      <c r="AL78" s="125"/>
      <c r="AM78" s="125"/>
      <c r="AN78" s="128">
        <f>SUM(AG78,AT78)</f>
        <v>0</v>
      </c>
      <c r="AO78" s="125"/>
      <c r="AP78" s="125"/>
      <c r="AQ78" s="129" t="s">
        <v>88</v>
      </c>
      <c r="AR78" s="65"/>
      <c r="AS78" s="130">
        <v>0</v>
      </c>
      <c r="AT78" s="131">
        <f>ROUNDUP(SUM(AV78:AW78),1)</f>
        <v>0</v>
      </c>
      <c r="AU78" s="132">
        <f>'NN-DVC - Dveřní tele - NN...'!P98</f>
        <v>0</v>
      </c>
      <c r="AV78" s="131">
        <f>'NN-DVC - Dveřní tele - NN...'!J37</f>
        <v>0</v>
      </c>
      <c r="AW78" s="131">
        <f>'NN-DVC - Dveřní tele - NN...'!J38</f>
        <v>0</v>
      </c>
      <c r="AX78" s="131">
        <f>'NN-DVC - Dveřní tele - NN...'!J39</f>
        <v>0</v>
      </c>
      <c r="AY78" s="131">
        <f>'NN-DVC - Dveřní tele - NN...'!J40</f>
        <v>0</v>
      </c>
      <c r="AZ78" s="131">
        <f>'NN-DVC - Dveřní tele - NN...'!F37</f>
        <v>0</v>
      </c>
      <c r="BA78" s="131">
        <f>'NN-DVC - Dveřní tele - NN...'!F38</f>
        <v>0</v>
      </c>
      <c r="BB78" s="131">
        <f>'NN-DVC - Dveřní tele - NN...'!F39</f>
        <v>0</v>
      </c>
      <c r="BC78" s="131">
        <f>'NN-DVC - Dveřní tele - NN...'!F40</f>
        <v>0</v>
      </c>
      <c r="BD78" s="133">
        <f>'NN-DVC - Dveřní tele - NN...'!F41</f>
        <v>0</v>
      </c>
      <c r="BT78" s="134" t="s">
        <v>92</v>
      </c>
      <c r="BV78" s="134" t="s">
        <v>71</v>
      </c>
      <c r="BW78" s="134" t="s">
        <v>150</v>
      </c>
      <c r="BX78" s="134" t="s">
        <v>135</v>
      </c>
      <c r="CL78" s="134" t="s">
        <v>20</v>
      </c>
    </row>
    <row r="79" s="3" customFormat="1" ht="51" customHeight="1">
      <c r="A79" s="111" t="s">
        <v>73</v>
      </c>
      <c r="B79" s="63"/>
      <c r="C79" s="125"/>
      <c r="D79" s="125"/>
      <c r="E79" s="125"/>
      <c r="F79" s="126" t="s">
        <v>151</v>
      </c>
      <c r="G79" s="126"/>
      <c r="H79" s="126"/>
      <c r="I79" s="126"/>
      <c r="J79" s="126"/>
      <c r="K79" s="125"/>
      <c r="L79" s="126" t="s">
        <v>152</v>
      </c>
      <c r="M79" s="126"/>
      <c r="N79" s="126"/>
      <c r="O79" s="126"/>
      <c r="P79" s="126"/>
      <c r="Q79" s="126"/>
      <c r="R79" s="126"/>
      <c r="S79" s="126"/>
      <c r="T79" s="126"/>
      <c r="U79" s="126"/>
      <c r="V79" s="126"/>
      <c r="W79" s="126"/>
      <c r="X79" s="126"/>
      <c r="Y79" s="126"/>
      <c r="Z79" s="126"/>
      <c r="AA79" s="126"/>
      <c r="AB79" s="126"/>
      <c r="AC79" s="126"/>
      <c r="AD79" s="126"/>
      <c r="AE79" s="126"/>
      <c r="AF79" s="126"/>
      <c r="AG79" s="128">
        <f>'NN-EZS - Systém EZS  - NN...'!J34</f>
        <v>0</v>
      </c>
      <c r="AH79" s="125"/>
      <c r="AI79" s="125"/>
      <c r="AJ79" s="125"/>
      <c r="AK79" s="125"/>
      <c r="AL79" s="125"/>
      <c r="AM79" s="125"/>
      <c r="AN79" s="128">
        <f>SUM(AG79,AT79)</f>
        <v>0</v>
      </c>
      <c r="AO79" s="125"/>
      <c r="AP79" s="125"/>
      <c r="AQ79" s="129" t="s">
        <v>88</v>
      </c>
      <c r="AR79" s="65"/>
      <c r="AS79" s="130">
        <v>0</v>
      </c>
      <c r="AT79" s="131">
        <f>ROUNDUP(SUM(AV79:AW79),1)</f>
        <v>0</v>
      </c>
      <c r="AU79" s="132">
        <f>'NN-EZS - Systém EZS  - NN...'!P100</f>
        <v>0</v>
      </c>
      <c r="AV79" s="131">
        <f>'NN-EZS - Systém EZS  - NN...'!J37</f>
        <v>0</v>
      </c>
      <c r="AW79" s="131">
        <f>'NN-EZS - Systém EZS  - NN...'!J38</f>
        <v>0</v>
      </c>
      <c r="AX79" s="131">
        <f>'NN-EZS - Systém EZS  - NN...'!J39</f>
        <v>0</v>
      </c>
      <c r="AY79" s="131">
        <f>'NN-EZS - Systém EZS  - NN...'!J40</f>
        <v>0</v>
      </c>
      <c r="AZ79" s="131">
        <f>'NN-EZS - Systém EZS  - NN...'!F37</f>
        <v>0</v>
      </c>
      <c r="BA79" s="131">
        <f>'NN-EZS - Systém EZS  - NN...'!F38</f>
        <v>0</v>
      </c>
      <c r="BB79" s="131">
        <f>'NN-EZS - Systém EZS  - NN...'!F39</f>
        <v>0</v>
      </c>
      <c r="BC79" s="131">
        <f>'NN-EZS - Systém EZS  - NN...'!F40</f>
        <v>0</v>
      </c>
      <c r="BD79" s="133">
        <f>'NN-EZS - Systém EZS  - NN...'!F41</f>
        <v>0</v>
      </c>
      <c r="BT79" s="134" t="s">
        <v>92</v>
      </c>
      <c r="BV79" s="134" t="s">
        <v>71</v>
      </c>
      <c r="BW79" s="134" t="s">
        <v>153</v>
      </c>
      <c r="BX79" s="134" t="s">
        <v>135</v>
      </c>
      <c r="CL79" s="134" t="s">
        <v>20</v>
      </c>
    </row>
    <row r="80" s="3" customFormat="1" ht="51" customHeight="1">
      <c r="A80" s="111" t="s">
        <v>73</v>
      </c>
      <c r="B80" s="63"/>
      <c r="C80" s="125"/>
      <c r="D80" s="125"/>
      <c r="E80" s="125"/>
      <c r="F80" s="126" t="s">
        <v>154</v>
      </c>
      <c r="G80" s="126"/>
      <c r="H80" s="126"/>
      <c r="I80" s="126"/>
      <c r="J80" s="126"/>
      <c r="K80" s="125"/>
      <c r="L80" s="126" t="s">
        <v>155</v>
      </c>
      <c r="M80" s="126"/>
      <c r="N80" s="126"/>
      <c r="O80" s="126"/>
      <c r="P80" s="126"/>
      <c r="Q80" s="126"/>
      <c r="R80" s="126"/>
      <c r="S80" s="126"/>
      <c r="T80" s="126"/>
      <c r="U80" s="126"/>
      <c r="V80" s="126"/>
      <c r="W80" s="126"/>
      <c r="X80" s="126"/>
      <c r="Y80" s="126"/>
      <c r="Z80" s="126"/>
      <c r="AA80" s="126"/>
      <c r="AB80" s="126"/>
      <c r="AC80" s="126"/>
      <c r="AD80" s="126"/>
      <c r="AE80" s="126"/>
      <c r="AF80" s="126"/>
      <c r="AG80" s="128">
        <f>'NN-STA - Společná te - NN...'!J34</f>
        <v>0</v>
      </c>
      <c r="AH80" s="125"/>
      <c r="AI80" s="125"/>
      <c r="AJ80" s="125"/>
      <c r="AK80" s="125"/>
      <c r="AL80" s="125"/>
      <c r="AM80" s="125"/>
      <c r="AN80" s="128">
        <f>SUM(AG80,AT80)</f>
        <v>0</v>
      </c>
      <c r="AO80" s="125"/>
      <c r="AP80" s="125"/>
      <c r="AQ80" s="129" t="s">
        <v>88</v>
      </c>
      <c r="AR80" s="65"/>
      <c r="AS80" s="130">
        <v>0</v>
      </c>
      <c r="AT80" s="131">
        <f>ROUNDUP(SUM(AV80:AW80),1)</f>
        <v>0</v>
      </c>
      <c r="AU80" s="132">
        <f>'NN-STA - Společná te - NN...'!P103</f>
        <v>0</v>
      </c>
      <c r="AV80" s="131">
        <f>'NN-STA - Společná te - NN...'!J37</f>
        <v>0</v>
      </c>
      <c r="AW80" s="131">
        <f>'NN-STA - Společná te - NN...'!J38</f>
        <v>0</v>
      </c>
      <c r="AX80" s="131">
        <f>'NN-STA - Společná te - NN...'!J39</f>
        <v>0</v>
      </c>
      <c r="AY80" s="131">
        <f>'NN-STA - Společná te - NN...'!J40</f>
        <v>0</v>
      </c>
      <c r="AZ80" s="131">
        <f>'NN-STA - Společná te - NN...'!F37</f>
        <v>0</v>
      </c>
      <c r="BA80" s="131">
        <f>'NN-STA - Společná te - NN...'!F38</f>
        <v>0</v>
      </c>
      <c r="BB80" s="131">
        <f>'NN-STA - Společná te - NN...'!F39</f>
        <v>0</v>
      </c>
      <c r="BC80" s="131">
        <f>'NN-STA - Společná te - NN...'!F40</f>
        <v>0</v>
      </c>
      <c r="BD80" s="133">
        <f>'NN-STA - Společná te - NN...'!F41</f>
        <v>0</v>
      </c>
      <c r="BT80" s="134" t="s">
        <v>92</v>
      </c>
      <c r="BV80" s="134" t="s">
        <v>71</v>
      </c>
      <c r="BW80" s="134" t="s">
        <v>156</v>
      </c>
      <c r="BX80" s="134" t="s">
        <v>135</v>
      </c>
      <c r="CL80" s="134" t="s">
        <v>20</v>
      </c>
    </row>
    <row r="81" s="3" customFormat="1" ht="38.25" customHeight="1">
      <c r="A81" s="111" t="s">
        <v>73</v>
      </c>
      <c r="B81" s="63"/>
      <c r="C81" s="125"/>
      <c r="D81" s="125"/>
      <c r="E81" s="125"/>
      <c r="F81" s="126" t="s">
        <v>157</v>
      </c>
      <c r="G81" s="126"/>
      <c r="H81" s="126"/>
      <c r="I81" s="126"/>
      <c r="J81" s="126"/>
      <c r="K81" s="125"/>
      <c r="L81" s="126" t="s">
        <v>158</v>
      </c>
      <c r="M81" s="126"/>
      <c r="N81" s="126"/>
      <c r="O81" s="126"/>
      <c r="P81" s="126"/>
      <c r="Q81" s="126"/>
      <c r="R81" s="126"/>
      <c r="S81" s="126"/>
      <c r="T81" s="126"/>
      <c r="U81" s="126"/>
      <c r="V81" s="126"/>
      <c r="W81" s="126"/>
      <c r="X81" s="126"/>
      <c r="Y81" s="126"/>
      <c r="Z81" s="126"/>
      <c r="AA81" s="126"/>
      <c r="AB81" s="126"/>
      <c r="AC81" s="126"/>
      <c r="AD81" s="126"/>
      <c r="AE81" s="126"/>
      <c r="AF81" s="126"/>
      <c r="AG81" s="128">
        <f>'NN-Stavební rozpočet - NN...'!J34</f>
        <v>0</v>
      </c>
      <c r="AH81" s="125"/>
      <c r="AI81" s="125"/>
      <c r="AJ81" s="125"/>
      <c r="AK81" s="125"/>
      <c r="AL81" s="125"/>
      <c r="AM81" s="125"/>
      <c r="AN81" s="128">
        <f>SUM(AG81,AT81)</f>
        <v>0</v>
      </c>
      <c r="AO81" s="125"/>
      <c r="AP81" s="125"/>
      <c r="AQ81" s="129" t="s">
        <v>88</v>
      </c>
      <c r="AR81" s="65"/>
      <c r="AS81" s="130">
        <v>0</v>
      </c>
      <c r="AT81" s="131">
        <f>ROUNDUP(SUM(AV81:AW81),1)</f>
        <v>0</v>
      </c>
      <c r="AU81" s="132">
        <f>'NN-Stavební rozpočet - NN...'!P123</f>
        <v>0</v>
      </c>
      <c r="AV81" s="131">
        <f>'NN-Stavební rozpočet - NN...'!J37</f>
        <v>0</v>
      </c>
      <c r="AW81" s="131">
        <f>'NN-Stavební rozpočet - NN...'!J38</f>
        <v>0</v>
      </c>
      <c r="AX81" s="131">
        <f>'NN-Stavební rozpočet - NN...'!J39</f>
        <v>0</v>
      </c>
      <c r="AY81" s="131">
        <f>'NN-Stavební rozpočet - NN...'!J40</f>
        <v>0</v>
      </c>
      <c r="AZ81" s="131">
        <f>'NN-Stavební rozpočet - NN...'!F37</f>
        <v>0</v>
      </c>
      <c r="BA81" s="131">
        <f>'NN-Stavební rozpočet - NN...'!F38</f>
        <v>0</v>
      </c>
      <c r="BB81" s="131">
        <f>'NN-Stavební rozpočet - NN...'!F39</f>
        <v>0</v>
      </c>
      <c r="BC81" s="131">
        <f>'NN-Stavební rozpočet - NN...'!F40</f>
        <v>0</v>
      </c>
      <c r="BD81" s="133">
        <f>'NN-Stavební rozpočet - NN...'!F41</f>
        <v>0</v>
      </c>
      <c r="BT81" s="134" t="s">
        <v>92</v>
      </c>
      <c r="BV81" s="134" t="s">
        <v>71</v>
      </c>
      <c r="BW81" s="134" t="s">
        <v>159</v>
      </c>
      <c r="BX81" s="134" t="s">
        <v>135</v>
      </c>
      <c r="CL81" s="134" t="s">
        <v>20</v>
      </c>
    </row>
    <row r="82" s="3" customFormat="1" ht="38.25" customHeight="1">
      <c r="A82" s="111" t="s">
        <v>73</v>
      </c>
      <c r="B82" s="63"/>
      <c r="C82" s="125"/>
      <c r="D82" s="125"/>
      <c r="E82" s="125"/>
      <c r="F82" s="126" t="s">
        <v>160</v>
      </c>
      <c r="G82" s="126"/>
      <c r="H82" s="126"/>
      <c r="I82" s="126"/>
      <c r="J82" s="126"/>
      <c r="K82" s="125"/>
      <c r="L82" s="126" t="s">
        <v>161</v>
      </c>
      <c r="M82" s="126"/>
      <c r="N82" s="126"/>
      <c r="O82" s="126"/>
      <c r="P82" s="126"/>
      <c r="Q82" s="126"/>
      <c r="R82" s="126"/>
      <c r="S82" s="126"/>
      <c r="T82" s="126"/>
      <c r="U82" s="126"/>
      <c r="V82" s="126"/>
      <c r="W82" s="126"/>
      <c r="X82" s="126"/>
      <c r="Y82" s="126"/>
      <c r="Z82" s="126"/>
      <c r="AA82" s="126"/>
      <c r="AB82" s="126"/>
      <c r="AC82" s="126"/>
      <c r="AD82" s="126"/>
      <c r="AE82" s="126"/>
      <c r="AF82" s="126"/>
      <c r="AG82" s="128">
        <f>'NN-Vnitřní silnoprou - NN...'!J34</f>
        <v>0</v>
      </c>
      <c r="AH82" s="125"/>
      <c r="AI82" s="125"/>
      <c r="AJ82" s="125"/>
      <c r="AK82" s="125"/>
      <c r="AL82" s="125"/>
      <c r="AM82" s="125"/>
      <c r="AN82" s="128">
        <f>SUM(AG82,AT82)</f>
        <v>0</v>
      </c>
      <c r="AO82" s="125"/>
      <c r="AP82" s="125"/>
      <c r="AQ82" s="129" t="s">
        <v>88</v>
      </c>
      <c r="AR82" s="65"/>
      <c r="AS82" s="130">
        <v>0</v>
      </c>
      <c r="AT82" s="131">
        <f>ROUNDUP(SUM(AV82:AW82),1)</f>
        <v>0</v>
      </c>
      <c r="AU82" s="132">
        <f>'NN-Vnitřní silnoprou - NN...'!P116</f>
        <v>0</v>
      </c>
      <c r="AV82" s="131">
        <f>'NN-Vnitřní silnoprou - NN...'!J37</f>
        <v>0</v>
      </c>
      <c r="AW82" s="131">
        <f>'NN-Vnitřní silnoprou - NN...'!J38</f>
        <v>0</v>
      </c>
      <c r="AX82" s="131">
        <f>'NN-Vnitřní silnoprou - NN...'!J39</f>
        <v>0</v>
      </c>
      <c r="AY82" s="131">
        <f>'NN-Vnitřní silnoprou - NN...'!J40</f>
        <v>0</v>
      </c>
      <c r="AZ82" s="131">
        <f>'NN-Vnitřní silnoprou - NN...'!F37</f>
        <v>0</v>
      </c>
      <c r="BA82" s="131">
        <f>'NN-Vnitřní silnoprou - NN...'!F38</f>
        <v>0</v>
      </c>
      <c r="BB82" s="131">
        <f>'NN-Vnitřní silnoprou - NN...'!F39</f>
        <v>0</v>
      </c>
      <c r="BC82" s="131">
        <f>'NN-Vnitřní silnoprou - NN...'!F40</f>
        <v>0</v>
      </c>
      <c r="BD82" s="133">
        <f>'NN-Vnitřní silnoprou - NN...'!F41</f>
        <v>0</v>
      </c>
      <c r="BT82" s="134" t="s">
        <v>92</v>
      </c>
      <c r="BV82" s="134" t="s">
        <v>71</v>
      </c>
      <c r="BW82" s="134" t="s">
        <v>162</v>
      </c>
      <c r="BX82" s="134" t="s">
        <v>135</v>
      </c>
      <c r="CL82" s="134" t="s">
        <v>20</v>
      </c>
    </row>
    <row r="83" s="3" customFormat="1" ht="38.25" customHeight="1">
      <c r="A83" s="111" t="s">
        <v>73</v>
      </c>
      <c r="B83" s="63"/>
      <c r="C83" s="125"/>
      <c r="D83" s="125"/>
      <c r="E83" s="125"/>
      <c r="F83" s="126" t="s">
        <v>163</v>
      </c>
      <c r="G83" s="126"/>
      <c r="H83" s="126"/>
      <c r="I83" s="126"/>
      <c r="J83" s="126"/>
      <c r="K83" s="125"/>
      <c r="L83" s="126" t="s">
        <v>164</v>
      </c>
      <c r="M83" s="126"/>
      <c r="N83" s="126"/>
      <c r="O83" s="126"/>
      <c r="P83" s="126"/>
      <c r="Q83" s="126"/>
      <c r="R83" s="126"/>
      <c r="S83" s="126"/>
      <c r="T83" s="126"/>
      <c r="U83" s="126"/>
      <c r="V83" s="126"/>
      <c r="W83" s="126"/>
      <c r="X83" s="126"/>
      <c r="Y83" s="126"/>
      <c r="Z83" s="126"/>
      <c r="AA83" s="126"/>
      <c r="AB83" s="126"/>
      <c r="AC83" s="126"/>
      <c r="AD83" s="126"/>
      <c r="AE83" s="126"/>
      <c r="AF83" s="126"/>
      <c r="AG83" s="128">
        <f>'NN-Vytápění - NN-Vyt - NN...'!J34</f>
        <v>0</v>
      </c>
      <c r="AH83" s="125"/>
      <c r="AI83" s="125"/>
      <c r="AJ83" s="125"/>
      <c r="AK83" s="125"/>
      <c r="AL83" s="125"/>
      <c r="AM83" s="125"/>
      <c r="AN83" s="128">
        <f>SUM(AG83,AT83)</f>
        <v>0</v>
      </c>
      <c r="AO83" s="125"/>
      <c r="AP83" s="125"/>
      <c r="AQ83" s="129" t="s">
        <v>88</v>
      </c>
      <c r="AR83" s="65"/>
      <c r="AS83" s="130">
        <v>0</v>
      </c>
      <c r="AT83" s="131">
        <f>ROUNDUP(SUM(AV83:AW83),1)</f>
        <v>0</v>
      </c>
      <c r="AU83" s="132">
        <f>'NN-Vytápění - NN-Vyt - NN...'!P98</f>
        <v>0</v>
      </c>
      <c r="AV83" s="131">
        <f>'NN-Vytápění - NN-Vyt - NN...'!J37</f>
        <v>0</v>
      </c>
      <c r="AW83" s="131">
        <f>'NN-Vytápění - NN-Vyt - NN...'!J38</f>
        <v>0</v>
      </c>
      <c r="AX83" s="131">
        <f>'NN-Vytápění - NN-Vyt - NN...'!J39</f>
        <v>0</v>
      </c>
      <c r="AY83" s="131">
        <f>'NN-Vytápění - NN-Vyt - NN...'!J40</f>
        <v>0</v>
      </c>
      <c r="AZ83" s="131">
        <f>'NN-Vytápění - NN-Vyt - NN...'!F37</f>
        <v>0</v>
      </c>
      <c r="BA83" s="131">
        <f>'NN-Vytápění - NN-Vyt - NN...'!F38</f>
        <v>0</v>
      </c>
      <c r="BB83" s="131">
        <f>'NN-Vytápění - NN-Vyt - NN...'!F39</f>
        <v>0</v>
      </c>
      <c r="BC83" s="131">
        <f>'NN-Vytápění - NN-Vyt - NN...'!F40</f>
        <v>0</v>
      </c>
      <c r="BD83" s="133">
        <f>'NN-Vytápění - NN-Vyt - NN...'!F41</f>
        <v>0</v>
      </c>
      <c r="BT83" s="134" t="s">
        <v>92</v>
      </c>
      <c r="BV83" s="134" t="s">
        <v>71</v>
      </c>
      <c r="BW83" s="134" t="s">
        <v>165</v>
      </c>
      <c r="BX83" s="134" t="s">
        <v>135</v>
      </c>
      <c r="CL83" s="134" t="s">
        <v>20</v>
      </c>
    </row>
    <row r="84" s="6" customFormat="1" ht="16.5" customHeight="1">
      <c r="B84" s="112"/>
      <c r="C84" s="113"/>
      <c r="D84" s="114" t="s">
        <v>166</v>
      </c>
      <c r="E84" s="114"/>
      <c r="F84" s="114"/>
      <c r="G84" s="114"/>
      <c r="H84" s="114"/>
      <c r="I84" s="115"/>
      <c r="J84" s="114" t="s">
        <v>167</v>
      </c>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24">
        <f>ROUNDUP(AG85+AG86,2)</f>
        <v>0</v>
      </c>
      <c r="AH84" s="115"/>
      <c r="AI84" s="115"/>
      <c r="AJ84" s="115"/>
      <c r="AK84" s="115"/>
      <c r="AL84" s="115"/>
      <c r="AM84" s="115"/>
      <c r="AN84" s="116">
        <f>SUM(AG84,AT84)</f>
        <v>0</v>
      </c>
      <c r="AO84" s="115"/>
      <c r="AP84" s="115"/>
      <c r="AQ84" s="117" t="s">
        <v>76</v>
      </c>
      <c r="AR84" s="118"/>
      <c r="AS84" s="119">
        <f>ROUNDUP(AS85+AS86,2)</f>
        <v>0</v>
      </c>
      <c r="AT84" s="120">
        <f>ROUNDUP(SUM(AV84:AW84),1)</f>
        <v>0</v>
      </c>
      <c r="AU84" s="121">
        <f>ROUNDUP(AU85+AU86,5)</f>
        <v>0</v>
      </c>
      <c r="AV84" s="120">
        <f>ROUNDUP(AZ84*L29,1)</f>
        <v>0</v>
      </c>
      <c r="AW84" s="120">
        <f>ROUNDUP(BA84*L30,1)</f>
        <v>0</v>
      </c>
      <c r="AX84" s="120">
        <f>ROUNDUP(BB84*L29,1)</f>
        <v>0</v>
      </c>
      <c r="AY84" s="120">
        <f>ROUNDUP(BC84*L30,1)</f>
        <v>0</v>
      </c>
      <c r="AZ84" s="120">
        <f>ROUNDUP(AZ85+AZ86,2)</f>
        <v>0</v>
      </c>
      <c r="BA84" s="120">
        <f>ROUNDUP(BA85+BA86,2)</f>
        <v>0</v>
      </c>
      <c r="BB84" s="120">
        <f>ROUNDUP(BB85+BB86,2)</f>
        <v>0</v>
      </c>
      <c r="BC84" s="120">
        <f>ROUNDUP(BC85+BC86,2)</f>
        <v>0</v>
      </c>
      <c r="BD84" s="122">
        <f>ROUNDUP(BD85+BD86,2)</f>
        <v>0</v>
      </c>
      <c r="BS84" s="123" t="s">
        <v>69</v>
      </c>
      <c r="BT84" s="123" t="s">
        <v>77</v>
      </c>
      <c r="BU84" s="123" t="s">
        <v>70</v>
      </c>
      <c r="BV84" s="123" t="s">
        <v>71</v>
      </c>
      <c r="BW84" s="123" t="s">
        <v>168</v>
      </c>
      <c r="BX84" s="123" t="s">
        <v>5</v>
      </c>
      <c r="CL84" s="123" t="s">
        <v>20</v>
      </c>
      <c r="CM84" s="123" t="s">
        <v>79</v>
      </c>
    </row>
    <row r="85" s="3" customFormat="1" ht="16.5" customHeight="1">
      <c r="A85" s="111" t="s">
        <v>73</v>
      </c>
      <c r="B85" s="63"/>
      <c r="C85" s="125"/>
      <c r="D85" s="125"/>
      <c r="E85" s="126" t="s">
        <v>169</v>
      </c>
      <c r="F85" s="126"/>
      <c r="G85" s="126"/>
      <c r="H85" s="126"/>
      <c r="I85" s="126"/>
      <c r="J85" s="125"/>
      <c r="K85" s="126" t="s">
        <v>170</v>
      </c>
      <c r="L85" s="126"/>
      <c r="M85" s="126"/>
      <c r="N85" s="126"/>
      <c r="O85" s="126"/>
      <c r="P85" s="126"/>
      <c r="Q85" s="126"/>
      <c r="R85" s="126"/>
      <c r="S85" s="126"/>
      <c r="T85" s="126"/>
      <c r="U85" s="126"/>
      <c r="V85" s="126"/>
      <c r="W85" s="126"/>
      <c r="X85" s="126"/>
      <c r="Y85" s="126"/>
      <c r="Z85" s="126"/>
      <c r="AA85" s="126"/>
      <c r="AB85" s="126"/>
      <c r="AC85" s="126"/>
      <c r="AD85" s="126"/>
      <c r="AE85" s="126"/>
      <c r="AF85" s="126"/>
      <c r="AG85" s="128">
        <f>'SO02.2 - Vegetační úpravy'!J32</f>
        <v>0</v>
      </c>
      <c r="AH85" s="125"/>
      <c r="AI85" s="125"/>
      <c r="AJ85" s="125"/>
      <c r="AK85" s="125"/>
      <c r="AL85" s="125"/>
      <c r="AM85" s="125"/>
      <c r="AN85" s="128">
        <f>SUM(AG85,AT85)</f>
        <v>0</v>
      </c>
      <c r="AO85" s="125"/>
      <c r="AP85" s="125"/>
      <c r="AQ85" s="129" t="s">
        <v>88</v>
      </c>
      <c r="AR85" s="65"/>
      <c r="AS85" s="130">
        <v>0</v>
      </c>
      <c r="AT85" s="131">
        <f>ROUNDUP(SUM(AV85:AW85),1)</f>
        <v>0</v>
      </c>
      <c r="AU85" s="132">
        <f>'SO02.2 - Vegetační úpravy'!P87</f>
        <v>0</v>
      </c>
      <c r="AV85" s="131">
        <f>'SO02.2 - Vegetační úpravy'!J35</f>
        <v>0</v>
      </c>
      <c r="AW85" s="131">
        <f>'SO02.2 - Vegetační úpravy'!J36</f>
        <v>0</v>
      </c>
      <c r="AX85" s="131">
        <f>'SO02.2 - Vegetační úpravy'!J37</f>
        <v>0</v>
      </c>
      <c r="AY85" s="131">
        <f>'SO02.2 - Vegetační úpravy'!J38</f>
        <v>0</v>
      </c>
      <c r="AZ85" s="131">
        <f>'SO02.2 - Vegetační úpravy'!F35</f>
        <v>0</v>
      </c>
      <c r="BA85" s="131">
        <f>'SO02.2 - Vegetační úpravy'!F36</f>
        <v>0</v>
      </c>
      <c r="BB85" s="131">
        <f>'SO02.2 - Vegetační úpravy'!F37</f>
        <v>0</v>
      </c>
      <c r="BC85" s="131">
        <f>'SO02.2 - Vegetační úpravy'!F38</f>
        <v>0</v>
      </c>
      <c r="BD85" s="133">
        <f>'SO02.2 - Vegetační úpravy'!F39</f>
        <v>0</v>
      </c>
      <c r="BT85" s="134" t="s">
        <v>79</v>
      </c>
      <c r="BV85" s="134" t="s">
        <v>71</v>
      </c>
      <c r="BW85" s="134" t="s">
        <v>171</v>
      </c>
      <c r="BX85" s="134" t="s">
        <v>168</v>
      </c>
      <c r="CL85" s="134" t="s">
        <v>20</v>
      </c>
    </row>
    <row r="86" s="3" customFormat="1" ht="16.5" customHeight="1">
      <c r="B86" s="63"/>
      <c r="C86" s="125"/>
      <c r="D86" s="125"/>
      <c r="E86" s="126" t="s">
        <v>172</v>
      </c>
      <c r="F86" s="126"/>
      <c r="G86" s="126"/>
      <c r="H86" s="126"/>
      <c r="I86" s="126"/>
      <c r="J86" s="125"/>
      <c r="K86" s="126" t="s">
        <v>173</v>
      </c>
      <c r="L86" s="126"/>
      <c r="M86" s="126"/>
      <c r="N86" s="126"/>
      <c r="O86" s="126"/>
      <c r="P86" s="126"/>
      <c r="Q86" s="126"/>
      <c r="R86" s="126"/>
      <c r="S86" s="126"/>
      <c r="T86" s="126"/>
      <c r="U86" s="126"/>
      <c r="V86" s="126"/>
      <c r="W86" s="126"/>
      <c r="X86" s="126"/>
      <c r="Y86" s="126"/>
      <c r="Z86" s="126"/>
      <c r="AA86" s="126"/>
      <c r="AB86" s="126"/>
      <c r="AC86" s="126"/>
      <c r="AD86" s="126"/>
      <c r="AE86" s="126"/>
      <c r="AF86" s="126"/>
      <c r="AG86" s="127">
        <f>ROUNDUP(SUM(AG87:AG90),2)</f>
        <v>0</v>
      </c>
      <c r="AH86" s="125"/>
      <c r="AI86" s="125"/>
      <c r="AJ86" s="125"/>
      <c r="AK86" s="125"/>
      <c r="AL86" s="125"/>
      <c r="AM86" s="125"/>
      <c r="AN86" s="128">
        <f>SUM(AG86,AT86)</f>
        <v>0</v>
      </c>
      <c r="AO86" s="125"/>
      <c r="AP86" s="125"/>
      <c r="AQ86" s="129" t="s">
        <v>88</v>
      </c>
      <c r="AR86" s="65"/>
      <c r="AS86" s="130">
        <f>ROUNDUP(SUM(AS87:AS90),2)</f>
        <v>0</v>
      </c>
      <c r="AT86" s="131">
        <f>ROUNDUP(SUM(AV86:AW86),1)</f>
        <v>0</v>
      </c>
      <c r="AU86" s="132">
        <f>ROUNDUP(SUM(AU87:AU90),5)</f>
        <v>0</v>
      </c>
      <c r="AV86" s="131">
        <f>ROUNDUP(AZ86*L29,1)</f>
        <v>0</v>
      </c>
      <c r="AW86" s="131">
        <f>ROUNDUP(BA86*L30,1)</f>
        <v>0</v>
      </c>
      <c r="AX86" s="131">
        <f>ROUNDUP(BB86*L29,1)</f>
        <v>0</v>
      </c>
      <c r="AY86" s="131">
        <f>ROUNDUP(BC86*L30,1)</f>
        <v>0</v>
      </c>
      <c r="AZ86" s="131">
        <f>ROUNDUP(SUM(AZ87:AZ90),2)</f>
        <v>0</v>
      </c>
      <c r="BA86" s="131">
        <f>ROUNDUP(SUM(BA87:BA90),2)</f>
        <v>0</v>
      </c>
      <c r="BB86" s="131">
        <f>ROUNDUP(SUM(BB87:BB90),2)</f>
        <v>0</v>
      </c>
      <c r="BC86" s="131">
        <f>ROUNDUP(SUM(BC87:BC90),2)</f>
        <v>0</v>
      </c>
      <c r="BD86" s="133">
        <f>ROUNDUP(SUM(BD87:BD90),2)</f>
        <v>0</v>
      </c>
      <c r="BS86" s="134" t="s">
        <v>69</v>
      </c>
      <c r="BT86" s="134" t="s">
        <v>79</v>
      </c>
      <c r="BU86" s="134" t="s">
        <v>70</v>
      </c>
      <c r="BV86" s="134" t="s">
        <v>71</v>
      </c>
      <c r="BW86" s="134" t="s">
        <v>174</v>
      </c>
      <c r="BX86" s="134" t="s">
        <v>168</v>
      </c>
      <c r="CL86" s="134" t="s">
        <v>20</v>
      </c>
    </row>
    <row r="87" s="3" customFormat="1" ht="38.25" customHeight="1">
      <c r="A87" s="111" t="s">
        <v>73</v>
      </c>
      <c r="B87" s="63"/>
      <c r="C87" s="125"/>
      <c r="D87" s="125"/>
      <c r="E87" s="125"/>
      <c r="F87" s="126" t="s">
        <v>175</v>
      </c>
      <c r="G87" s="126"/>
      <c r="H87" s="126"/>
      <c r="I87" s="126"/>
      <c r="J87" s="126"/>
      <c r="K87" s="125"/>
      <c r="L87" s="126" t="s">
        <v>176</v>
      </c>
      <c r="M87" s="126"/>
      <c r="N87" s="126"/>
      <c r="O87" s="126"/>
      <c r="P87" s="126"/>
      <c r="Q87" s="126"/>
      <c r="R87" s="126"/>
      <c r="S87" s="126"/>
      <c r="T87" s="126"/>
      <c r="U87" s="126"/>
      <c r="V87" s="126"/>
      <c r="W87" s="126"/>
      <c r="X87" s="126"/>
      <c r="Y87" s="126"/>
      <c r="Z87" s="126"/>
      <c r="AA87" s="126"/>
      <c r="AB87" s="126"/>
      <c r="AC87" s="126"/>
      <c r="AD87" s="126"/>
      <c r="AE87" s="126"/>
      <c r="AF87" s="126"/>
      <c r="AG87" s="128">
        <f>'02 - Přeložka chodní - 02...'!J34</f>
        <v>0</v>
      </c>
      <c r="AH87" s="125"/>
      <c r="AI87" s="125"/>
      <c r="AJ87" s="125"/>
      <c r="AK87" s="125"/>
      <c r="AL87" s="125"/>
      <c r="AM87" s="125"/>
      <c r="AN87" s="128">
        <f>SUM(AG87,AT87)</f>
        <v>0</v>
      </c>
      <c r="AO87" s="125"/>
      <c r="AP87" s="125"/>
      <c r="AQ87" s="129" t="s">
        <v>88</v>
      </c>
      <c r="AR87" s="65"/>
      <c r="AS87" s="130">
        <v>0</v>
      </c>
      <c r="AT87" s="131">
        <f>ROUNDUP(SUM(AV87:AW87),1)</f>
        <v>0</v>
      </c>
      <c r="AU87" s="132">
        <f>'02 - Přeložka chodní - 02...'!P97</f>
        <v>0</v>
      </c>
      <c r="AV87" s="131">
        <f>'02 - Přeložka chodní - 02...'!J37</f>
        <v>0</v>
      </c>
      <c r="AW87" s="131">
        <f>'02 - Přeložka chodní - 02...'!J38</f>
        <v>0</v>
      </c>
      <c r="AX87" s="131">
        <f>'02 - Přeložka chodní - 02...'!J39</f>
        <v>0</v>
      </c>
      <c r="AY87" s="131">
        <f>'02 - Přeložka chodní - 02...'!J40</f>
        <v>0</v>
      </c>
      <c r="AZ87" s="131">
        <f>'02 - Přeložka chodní - 02...'!F37</f>
        <v>0</v>
      </c>
      <c r="BA87" s="131">
        <f>'02 - Přeložka chodní - 02...'!F38</f>
        <v>0</v>
      </c>
      <c r="BB87" s="131">
        <f>'02 - Přeložka chodní - 02...'!F39</f>
        <v>0</v>
      </c>
      <c r="BC87" s="131">
        <f>'02 - Přeložka chodní - 02...'!F40</f>
        <v>0</v>
      </c>
      <c r="BD87" s="133">
        <f>'02 - Přeložka chodní - 02...'!F41</f>
        <v>0</v>
      </c>
      <c r="BT87" s="134" t="s">
        <v>92</v>
      </c>
      <c r="BV87" s="134" t="s">
        <v>71</v>
      </c>
      <c r="BW87" s="134" t="s">
        <v>177</v>
      </c>
      <c r="BX87" s="134" t="s">
        <v>174</v>
      </c>
      <c r="CL87" s="134" t="s">
        <v>20</v>
      </c>
    </row>
    <row r="88" s="3" customFormat="1" ht="38.25" customHeight="1">
      <c r="A88" s="111" t="s">
        <v>73</v>
      </c>
      <c r="B88" s="63"/>
      <c r="C88" s="125"/>
      <c r="D88" s="125"/>
      <c r="E88" s="125"/>
      <c r="F88" s="126" t="s">
        <v>178</v>
      </c>
      <c r="G88" s="126"/>
      <c r="H88" s="126"/>
      <c r="I88" s="126"/>
      <c r="J88" s="126"/>
      <c r="K88" s="125"/>
      <c r="L88" s="126" t="s">
        <v>179</v>
      </c>
      <c r="M88" s="126"/>
      <c r="N88" s="126"/>
      <c r="O88" s="126"/>
      <c r="P88" s="126"/>
      <c r="Q88" s="126"/>
      <c r="R88" s="126"/>
      <c r="S88" s="126"/>
      <c r="T88" s="126"/>
      <c r="U88" s="126"/>
      <c r="V88" s="126"/>
      <c r="W88" s="126"/>
      <c r="X88" s="126"/>
      <c r="Y88" s="126"/>
      <c r="Z88" s="126"/>
      <c r="AA88" s="126"/>
      <c r="AB88" s="126"/>
      <c r="AC88" s="126"/>
      <c r="AD88" s="126"/>
      <c r="AE88" s="126"/>
      <c r="AF88" s="126"/>
      <c r="AG88" s="128">
        <f>'301 - Rekonstrukce D - 30...'!J34</f>
        <v>0</v>
      </c>
      <c r="AH88" s="125"/>
      <c r="AI88" s="125"/>
      <c r="AJ88" s="125"/>
      <c r="AK88" s="125"/>
      <c r="AL88" s="125"/>
      <c r="AM88" s="125"/>
      <c r="AN88" s="128">
        <f>SUM(AG88,AT88)</f>
        <v>0</v>
      </c>
      <c r="AO88" s="125"/>
      <c r="AP88" s="125"/>
      <c r="AQ88" s="129" t="s">
        <v>88</v>
      </c>
      <c r="AR88" s="65"/>
      <c r="AS88" s="130">
        <v>0</v>
      </c>
      <c r="AT88" s="131">
        <f>ROUNDUP(SUM(AV88:AW88),1)</f>
        <v>0</v>
      </c>
      <c r="AU88" s="132">
        <f>'301 - Rekonstrukce D - 30...'!P100</f>
        <v>0</v>
      </c>
      <c r="AV88" s="131">
        <f>'301 - Rekonstrukce D - 30...'!J37</f>
        <v>0</v>
      </c>
      <c r="AW88" s="131">
        <f>'301 - Rekonstrukce D - 30...'!J38</f>
        <v>0</v>
      </c>
      <c r="AX88" s="131">
        <f>'301 - Rekonstrukce D - 30...'!J39</f>
        <v>0</v>
      </c>
      <c r="AY88" s="131">
        <f>'301 - Rekonstrukce D - 30...'!J40</f>
        <v>0</v>
      </c>
      <c r="AZ88" s="131">
        <f>'301 - Rekonstrukce D - 30...'!F37</f>
        <v>0</v>
      </c>
      <c r="BA88" s="131">
        <f>'301 - Rekonstrukce D - 30...'!F38</f>
        <v>0</v>
      </c>
      <c r="BB88" s="131">
        <f>'301 - Rekonstrukce D - 30...'!F39</f>
        <v>0</v>
      </c>
      <c r="BC88" s="131">
        <f>'301 - Rekonstrukce D - 30...'!F40</f>
        <v>0</v>
      </c>
      <c r="BD88" s="133">
        <f>'301 - Rekonstrukce D - 30...'!F41</f>
        <v>0</v>
      </c>
      <c r="BT88" s="134" t="s">
        <v>92</v>
      </c>
      <c r="BV88" s="134" t="s">
        <v>71</v>
      </c>
      <c r="BW88" s="134" t="s">
        <v>180</v>
      </c>
      <c r="BX88" s="134" t="s">
        <v>174</v>
      </c>
      <c r="CL88" s="134" t="s">
        <v>20</v>
      </c>
    </row>
    <row r="89" s="3" customFormat="1" ht="38.25" customHeight="1">
      <c r="A89" s="111" t="s">
        <v>73</v>
      </c>
      <c r="B89" s="63"/>
      <c r="C89" s="125"/>
      <c r="D89" s="125"/>
      <c r="E89" s="125"/>
      <c r="F89" s="126" t="s">
        <v>181</v>
      </c>
      <c r="G89" s="126"/>
      <c r="H89" s="126"/>
      <c r="I89" s="126"/>
      <c r="J89" s="126"/>
      <c r="K89" s="125"/>
      <c r="L89" s="126" t="s">
        <v>182</v>
      </c>
      <c r="M89" s="126"/>
      <c r="N89" s="126"/>
      <c r="O89" s="126"/>
      <c r="P89" s="126"/>
      <c r="Q89" s="126"/>
      <c r="R89" s="126"/>
      <c r="S89" s="126"/>
      <c r="T89" s="126"/>
      <c r="U89" s="126"/>
      <c r="V89" s="126"/>
      <c r="W89" s="126"/>
      <c r="X89" s="126"/>
      <c r="Y89" s="126"/>
      <c r="Z89" s="126"/>
      <c r="AA89" s="126"/>
      <c r="AB89" s="126"/>
      <c r="AC89" s="126"/>
      <c r="AD89" s="126"/>
      <c r="AE89" s="126"/>
      <c r="AF89" s="126"/>
      <c r="AG89" s="128">
        <f>'191 - Dopravní znače - 19...'!J34</f>
        <v>0</v>
      </c>
      <c r="AH89" s="125"/>
      <c r="AI89" s="125"/>
      <c r="AJ89" s="125"/>
      <c r="AK89" s="125"/>
      <c r="AL89" s="125"/>
      <c r="AM89" s="125"/>
      <c r="AN89" s="128">
        <f>SUM(AG89,AT89)</f>
        <v>0</v>
      </c>
      <c r="AO89" s="125"/>
      <c r="AP89" s="125"/>
      <c r="AQ89" s="129" t="s">
        <v>88</v>
      </c>
      <c r="AR89" s="65"/>
      <c r="AS89" s="130">
        <v>0</v>
      </c>
      <c r="AT89" s="131">
        <f>ROUNDUP(SUM(AV89:AW89),1)</f>
        <v>0</v>
      </c>
      <c r="AU89" s="132">
        <f>'191 - Dopravní znače - 19...'!P94</f>
        <v>0</v>
      </c>
      <c r="AV89" s="131">
        <f>'191 - Dopravní znače - 19...'!J37</f>
        <v>0</v>
      </c>
      <c r="AW89" s="131">
        <f>'191 - Dopravní znače - 19...'!J38</f>
        <v>0</v>
      </c>
      <c r="AX89" s="131">
        <f>'191 - Dopravní znače - 19...'!J39</f>
        <v>0</v>
      </c>
      <c r="AY89" s="131">
        <f>'191 - Dopravní znače - 19...'!J40</f>
        <v>0</v>
      </c>
      <c r="AZ89" s="131">
        <f>'191 - Dopravní znače - 19...'!F37</f>
        <v>0</v>
      </c>
      <c r="BA89" s="131">
        <f>'191 - Dopravní znače - 19...'!F38</f>
        <v>0</v>
      </c>
      <c r="BB89" s="131">
        <f>'191 - Dopravní znače - 19...'!F39</f>
        <v>0</v>
      </c>
      <c r="BC89" s="131">
        <f>'191 - Dopravní znače - 19...'!F40</f>
        <v>0</v>
      </c>
      <c r="BD89" s="133">
        <f>'191 - Dopravní znače - 19...'!F41</f>
        <v>0</v>
      </c>
      <c r="BT89" s="134" t="s">
        <v>92</v>
      </c>
      <c r="BV89" s="134" t="s">
        <v>71</v>
      </c>
      <c r="BW89" s="134" t="s">
        <v>183</v>
      </c>
      <c r="BX89" s="134" t="s">
        <v>174</v>
      </c>
      <c r="CL89" s="134" t="s">
        <v>20</v>
      </c>
    </row>
    <row r="90" s="3" customFormat="1" ht="51" customHeight="1">
      <c r="A90" s="111" t="s">
        <v>73</v>
      </c>
      <c r="B90" s="63"/>
      <c r="C90" s="125"/>
      <c r="D90" s="125"/>
      <c r="E90" s="125"/>
      <c r="F90" s="126" t="s">
        <v>184</v>
      </c>
      <c r="G90" s="126"/>
      <c r="H90" s="126"/>
      <c r="I90" s="126"/>
      <c r="J90" s="126"/>
      <c r="K90" s="125"/>
      <c r="L90" s="126" t="s">
        <v>185</v>
      </c>
      <c r="M90" s="126"/>
      <c r="N90" s="126"/>
      <c r="O90" s="126"/>
      <c r="P90" s="126"/>
      <c r="Q90" s="126"/>
      <c r="R90" s="126"/>
      <c r="S90" s="126"/>
      <c r="T90" s="126"/>
      <c r="U90" s="126"/>
      <c r="V90" s="126"/>
      <c r="W90" s="126"/>
      <c r="X90" s="126"/>
      <c r="Y90" s="126"/>
      <c r="Z90" s="126"/>
      <c r="AA90" s="126"/>
      <c r="AB90" s="126"/>
      <c r="AC90" s="126"/>
      <c r="AD90" s="126"/>
      <c r="AE90" s="126"/>
      <c r="AF90" s="126"/>
      <c r="AG90" s="128">
        <f>'192 - DIO - 192 - DI - 19...'!J34</f>
        <v>0</v>
      </c>
      <c r="AH90" s="125"/>
      <c r="AI90" s="125"/>
      <c r="AJ90" s="125"/>
      <c r="AK90" s="125"/>
      <c r="AL90" s="125"/>
      <c r="AM90" s="125"/>
      <c r="AN90" s="128">
        <f>SUM(AG90,AT90)</f>
        <v>0</v>
      </c>
      <c r="AO90" s="125"/>
      <c r="AP90" s="125"/>
      <c r="AQ90" s="129" t="s">
        <v>88</v>
      </c>
      <c r="AR90" s="65"/>
      <c r="AS90" s="135">
        <v>0</v>
      </c>
      <c r="AT90" s="136">
        <f>ROUNDUP(SUM(AV90:AW90),1)</f>
        <v>0</v>
      </c>
      <c r="AU90" s="137">
        <f>'192 - DIO - 192 - DI - 19...'!P93</f>
        <v>0</v>
      </c>
      <c r="AV90" s="136">
        <f>'192 - DIO - 192 - DI - 19...'!J37</f>
        <v>0</v>
      </c>
      <c r="AW90" s="136">
        <f>'192 - DIO - 192 - DI - 19...'!J38</f>
        <v>0</v>
      </c>
      <c r="AX90" s="136">
        <f>'192 - DIO - 192 - DI - 19...'!J39</f>
        <v>0</v>
      </c>
      <c r="AY90" s="136">
        <f>'192 - DIO - 192 - DI - 19...'!J40</f>
        <v>0</v>
      </c>
      <c r="AZ90" s="136">
        <f>'192 - DIO - 192 - DI - 19...'!F37</f>
        <v>0</v>
      </c>
      <c r="BA90" s="136">
        <f>'192 - DIO - 192 - DI - 19...'!F38</f>
        <v>0</v>
      </c>
      <c r="BB90" s="136">
        <f>'192 - DIO - 192 - DI - 19...'!F39</f>
        <v>0</v>
      </c>
      <c r="BC90" s="136">
        <f>'192 - DIO - 192 - DI - 19...'!F40</f>
        <v>0</v>
      </c>
      <c r="BD90" s="138">
        <f>'192 - DIO - 192 - DI - 19...'!F41</f>
        <v>0</v>
      </c>
      <c r="BT90" s="134" t="s">
        <v>92</v>
      </c>
      <c r="BV90" s="134" t="s">
        <v>71</v>
      </c>
      <c r="BW90" s="134" t="s">
        <v>186</v>
      </c>
      <c r="BX90" s="134" t="s">
        <v>174</v>
      </c>
      <c r="CL90" s="134" t="s">
        <v>20</v>
      </c>
    </row>
    <row r="91" s="1" customFormat="1" ht="30" customHeight="1">
      <c r="B91" s="39"/>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4"/>
    </row>
    <row r="92" s="1" customFormat="1" ht="6.96" customHeight="1">
      <c r="B92" s="59"/>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44"/>
    </row>
  </sheetData>
  <sheetProtection sheet="1" formatColumns="0" formatRows="0" objects="1" scenarios="1" spinCount="100000" saltValue="H/4q2IdyyHR0t4UQ6fqSQvzF8DPoN5T2pdPnr72Eb+iOCi3RS4hko3Mx27l9LLcJ0wa1tzpQ2AgOJwEhGmzXKw==" hashValue="+dl3b0nr5P4I24YERb9OeJiIQFTI3xXoDOoDWpZ6s7gUzazLc18661gA6cUs+bqw7yettGYA/05Vg/MaH8gn9g==" algorithmName="SHA-512" password="CC35"/>
  <mergeCells count="182">
    <mergeCell ref="W31:AE31"/>
    <mergeCell ref="BE5:BE32"/>
    <mergeCell ref="AK26:AO26"/>
    <mergeCell ref="W29:AE29"/>
    <mergeCell ref="AK29:AO29"/>
    <mergeCell ref="W30:AE30"/>
    <mergeCell ref="AK30:AO30"/>
    <mergeCell ref="AK31:AO31"/>
    <mergeCell ref="W32:AE32"/>
    <mergeCell ref="AK32:AO32"/>
    <mergeCell ref="W33:AE33"/>
    <mergeCell ref="AK33:AO33"/>
    <mergeCell ref="X35:AB35"/>
    <mergeCell ref="AK35:AO35"/>
    <mergeCell ref="AR2:BE2"/>
    <mergeCell ref="AS49:AT51"/>
    <mergeCell ref="AM50:AP50"/>
    <mergeCell ref="L45:AO45"/>
    <mergeCell ref="AM47:AN47"/>
    <mergeCell ref="AM49:AP49"/>
    <mergeCell ref="K5:AO5"/>
    <mergeCell ref="K6:AO6"/>
    <mergeCell ref="E14:AJ14"/>
    <mergeCell ref="E23:AN23"/>
    <mergeCell ref="L28:P28"/>
    <mergeCell ref="W28:AE28"/>
    <mergeCell ref="AK28:AO28"/>
    <mergeCell ref="L29:P29"/>
    <mergeCell ref="L30:P30"/>
    <mergeCell ref="L31:P31"/>
    <mergeCell ref="L32:P32"/>
    <mergeCell ref="L33:P33"/>
    <mergeCell ref="AN89:AP89"/>
    <mergeCell ref="AN88:AP88"/>
    <mergeCell ref="AN90:AP90"/>
    <mergeCell ref="E86:I86"/>
    <mergeCell ref="D84:H84"/>
    <mergeCell ref="E85:I85"/>
    <mergeCell ref="F87:J87"/>
    <mergeCell ref="F88:J88"/>
    <mergeCell ref="F89:J89"/>
    <mergeCell ref="F90:J90"/>
    <mergeCell ref="AG79:AM79"/>
    <mergeCell ref="AG78:AM78"/>
    <mergeCell ref="AG80:AM80"/>
    <mergeCell ref="AG81:AM81"/>
    <mergeCell ref="AG82:AM82"/>
    <mergeCell ref="AG83:AM83"/>
    <mergeCell ref="AG84:AM84"/>
    <mergeCell ref="AG85:AM85"/>
    <mergeCell ref="AG86:AM86"/>
    <mergeCell ref="AG87:AM87"/>
    <mergeCell ref="AG88:AM88"/>
    <mergeCell ref="AG89:AM89"/>
    <mergeCell ref="AG90:AM90"/>
    <mergeCell ref="J84:AF84"/>
    <mergeCell ref="L83:AF83"/>
    <mergeCell ref="K85:AF85"/>
    <mergeCell ref="K86:AF86"/>
    <mergeCell ref="L87:AF87"/>
    <mergeCell ref="L88:AF88"/>
    <mergeCell ref="L89:AF89"/>
    <mergeCell ref="L90:AF90"/>
    <mergeCell ref="AN52:AP52"/>
    <mergeCell ref="AG52:AM52"/>
    <mergeCell ref="AN55:AP55"/>
    <mergeCell ref="AG55:AM55"/>
    <mergeCell ref="AN56:AP56"/>
    <mergeCell ref="AG56:AM56"/>
    <mergeCell ref="AN57:AP57"/>
    <mergeCell ref="AG57:AM57"/>
    <mergeCell ref="AG58:AM58"/>
    <mergeCell ref="AG59:AM59"/>
    <mergeCell ref="AG60:AM60"/>
    <mergeCell ref="AG61:AM61"/>
    <mergeCell ref="AG62:AM62"/>
    <mergeCell ref="AG54:AM54"/>
    <mergeCell ref="AN54:AP54"/>
    <mergeCell ref="C52:G52"/>
    <mergeCell ref="I52:AF52"/>
    <mergeCell ref="J55:AF55"/>
    <mergeCell ref="J56:AF56"/>
    <mergeCell ref="J57:AF57"/>
    <mergeCell ref="K58:AF58"/>
    <mergeCell ref="L59:AF59"/>
    <mergeCell ref="L60:AF60"/>
    <mergeCell ref="L61:AF61"/>
    <mergeCell ref="L62:AF62"/>
    <mergeCell ref="L63:AF63"/>
    <mergeCell ref="L64:AF64"/>
    <mergeCell ref="L65:AF65"/>
    <mergeCell ref="L66:AF66"/>
    <mergeCell ref="L67:AF67"/>
    <mergeCell ref="D55:H55"/>
    <mergeCell ref="D56:H56"/>
    <mergeCell ref="D57:H57"/>
    <mergeCell ref="E58:I58"/>
    <mergeCell ref="F59:J59"/>
    <mergeCell ref="F60:J60"/>
    <mergeCell ref="AN58:AP58"/>
    <mergeCell ref="AN61:AP61"/>
    <mergeCell ref="AN59:AP59"/>
    <mergeCell ref="AN60:AP60"/>
    <mergeCell ref="AN62:AP62"/>
    <mergeCell ref="AN63:AP63"/>
    <mergeCell ref="AN64:AP64"/>
    <mergeCell ref="AN65:AP65"/>
    <mergeCell ref="AN66:AP66"/>
    <mergeCell ref="AN67:AP67"/>
    <mergeCell ref="AN68:AP68"/>
    <mergeCell ref="AN69:AP69"/>
    <mergeCell ref="AN70:AP70"/>
    <mergeCell ref="AN71:AP71"/>
    <mergeCell ref="AN72:AP72"/>
    <mergeCell ref="F61:J61"/>
    <mergeCell ref="F62:J62"/>
    <mergeCell ref="F63:J63"/>
    <mergeCell ref="F64:J64"/>
    <mergeCell ref="F65:J65"/>
    <mergeCell ref="F66:J66"/>
    <mergeCell ref="F67:J67"/>
    <mergeCell ref="F68:J68"/>
    <mergeCell ref="F69:J69"/>
    <mergeCell ref="AG63:AM63"/>
    <mergeCell ref="AG64:AM64"/>
    <mergeCell ref="AG65:AM65"/>
    <mergeCell ref="AG66:AM66"/>
    <mergeCell ref="AG67:AM67"/>
    <mergeCell ref="AG68:AM68"/>
    <mergeCell ref="AG69:AM69"/>
    <mergeCell ref="AG70:AM70"/>
    <mergeCell ref="AG71:AM71"/>
    <mergeCell ref="AG72:AM72"/>
    <mergeCell ref="AG73:AM73"/>
    <mergeCell ref="AG74:AM74"/>
    <mergeCell ref="AG75:AM75"/>
    <mergeCell ref="AG76:AM76"/>
    <mergeCell ref="AG77:AM77"/>
    <mergeCell ref="L68:AF68"/>
    <mergeCell ref="L69:AF69"/>
    <mergeCell ref="L70:AF70"/>
    <mergeCell ref="L71:AF71"/>
    <mergeCell ref="L72:AF72"/>
    <mergeCell ref="K73:AF73"/>
    <mergeCell ref="L74:AF74"/>
    <mergeCell ref="L75:AF75"/>
    <mergeCell ref="L76:AF76"/>
    <mergeCell ref="L77:AF77"/>
    <mergeCell ref="L78:AF78"/>
    <mergeCell ref="L79:AF79"/>
    <mergeCell ref="L80:AF80"/>
    <mergeCell ref="L81:AF81"/>
    <mergeCell ref="L82:AF82"/>
    <mergeCell ref="F70:J70"/>
    <mergeCell ref="F77:J77"/>
    <mergeCell ref="F71:J71"/>
    <mergeCell ref="F72:J72"/>
    <mergeCell ref="E73:I73"/>
    <mergeCell ref="F74:J74"/>
    <mergeCell ref="F75:J75"/>
    <mergeCell ref="F76:J76"/>
    <mergeCell ref="F78:J78"/>
    <mergeCell ref="F79:J79"/>
    <mergeCell ref="F80:J80"/>
    <mergeCell ref="F81:J81"/>
    <mergeCell ref="F82:J82"/>
    <mergeCell ref="F83:J83"/>
    <mergeCell ref="AN73:AP73"/>
    <mergeCell ref="AN74:AP74"/>
    <mergeCell ref="AN75:AP75"/>
    <mergeCell ref="AN76:AP76"/>
    <mergeCell ref="AN77:AP77"/>
    <mergeCell ref="AN78:AP78"/>
    <mergeCell ref="AN79:AP79"/>
    <mergeCell ref="AN80:AP80"/>
    <mergeCell ref="AN81:AP81"/>
    <mergeCell ref="AN82:AP82"/>
    <mergeCell ref="AN83:AP83"/>
    <mergeCell ref="AN84:AP84"/>
    <mergeCell ref="AN85:AP85"/>
    <mergeCell ref="AN86:AP86"/>
    <mergeCell ref="AN87:AP87"/>
  </mergeCells>
  <hyperlinks>
    <hyperlink ref="A55" location="'VRN - vedlejší rozpočtové...'!C2" display="/"/>
    <hyperlink ref="A56" location="'ON - ostatní náklady'!C2" display="/"/>
    <hyperlink ref="A59" location="'ZN-ZTI, plyn - ZN-ZT - ZN...'!C2" display="/"/>
    <hyperlink ref="A60" location="'ZN-Vytápění - ZN-Vyt - ZN...'!C2" display="/"/>
    <hyperlink ref="A61" location="'ZN-Vzduchotechnika - - ZN...'!C2" display="/"/>
    <hyperlink ref="A62" location="'ZN-D1.4.E - Zařízení - ZN...'!C2" display="/"/>
    <hyperlink ref="A63" location="'ZN-NNV-Vnitřní silno - ZN...'!C2" display="/"/>
    <hyperlink ref="A64" location="'ZN-NNJ - Jímací vede - ZN...'!C2" display="/"/>
    <hyperlink ref="A65" location="'ZN-NNU - Uzemnění -  - ZN...'!C2" display="/"/>
    <hyperlink ref="A66" location="'ZN-MAR - Měření a re - ZN...'!C2" display="/"/>
    <hyperlink ref="A67" location="'ZN-D 1.4.F - Zařízen - ZN...'!C2" display="/"/>
    <hyperlink ref="A68" location="'ZN-DVC - Dveřní tele - ZN...'!C2" display="/"/>
    <hyperlink ref="A69" location="'ZN-EZS - Systém EZS  - ZN...'!C2" display="/"/>
    <hyperlink ref="A70" location="'ZN-STA - Společná te - ZN...'!C2" display="/"/>
    <hyperlink ref="A71" location="'ZN-DAT - Datové rozv - ZN...'!C2" display="/"/>
    <hyperlink ref="A72" location="'ZN-Stavební rozpočet - ZN...'!C2" display="/"/>
    <hyperlink ref="A74" location="'NN- ZTI,plyn - NN- Z - NN...'!C2" display="/"/>
    <hyperlink ref="A75" location="'NN-D 1.4.E - Zařízen - NN...'!C2" display="/"/>
    <hyperlink ref="A76" location="'NN-D 1.4.F - Zařízen - NN...'!C2" display="/"/>
    <hyperlink ref="A77" location="'NN-DAT - Datové rozv - NN...'!C2" display="/"/>
    <hyperlink ref="A78" location="'NN-DVC - Dveřní tele - NN...'!C2" display="/"/>
    <hyperlink ref="A79" location="'NN-EZS - Systém EZS  - NN...'!C2" display="/"/>
    <hyperlink ref="A80" location="'NN-STA - Společná te - NN...'!C2" display="/"/>
    <hyperlink ref="A81" location="'NN-Stavební rozpočet - NN...'!C2" display="/"/>
    <hyperlink ref="A82" location="'NN-Vnitřní silnoprou - NN...'!C2" display="/"/>
    <hyperlink ref="A83" location="'NN-Vytápění - NN-Vyt - NN...'!C2" display="/"/>
    <hyperlink ref="A85" location="'SO02.2 - Vegetační úpravy'!C2" display="/"/>
    <hyperlink ref="A87" location="'02 - Přeložka chodní - 02...'!C2" display="/"/>
    <hyperlink ref="A88" location="'301 - Rekonstrukce D - 30...'!C2" display="/"/>
    <hyperlink ref="A89" location="'191 - Dopravní znače - 19...'!C2" display="/"/>
    <hyperlink ref="A90" location="'192 - DIO - 192 - DI - 19...'!C2" display="/"/>
  </hyperlinks>
  <pageMargins left="0.39375" right="0.39375" top="0.39375" bottom="0.39375" header="0" footer="0"/>
  <pageSetup paperSize="9" orientation="landscape"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111</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1540</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ROUNDUP(J103,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ROUNDUP((SUM(BE103:BE134)),  2)</f>
        <v>0</v>
      </c>
      <c r="I37" s="161">
        <v>0.20999999999999999</v>
      </c>
      <c r="J37" s="160">
        <f>ROUNDUP(((SUM(BE103:BE134))*I37),  2)</f>
        <v>0</v>
      </c>
      <c r="L37" s="44"/>
    </row>
    <row r="38" s="1" customFormat="1" ht="14.4" customHeight="1">
      <c r="B38" s="44"/>
      <c r="E38" s="145" t="s">
        <v>42</v>
      </c>
      <c r="F38" s="160">
        <f>ROUNDUP((SUM(BF103:BF134)),  2)</f>
        <v>0</v>
      </c>
      <c r="I38" s="161">
        <v>0.14999999999999999</v>
      </c>
      <c r="J38" s="160">
        <f>ROUNDUP(((SUM(BF103:BF134))*I38),  2)</f>
        <v>0</v>
      </c>
      <c r="L38" s="44"/>
    </row>
    <row r="39" hidden="1" s="1" customFormat="1" ht="14.4" customHeight="1">
      <c r="B39" s="44"/>
      <c r="E39" s="145" t="s">
        <v>43</v>
      </c>
      <c r="F39" s="160">
        <f>ROUNDUP((SUM(BG103:BG134)),  2)</f>
        <v>0</v>
      </c>
      <c r="I39" s="161">
        <v>0.20999999999999999</v>
      </c>
      <c r="J39" s="160">
        <f>0</f>
        <v>0</v>
      </c>
      <c r="L39" s="44"/>
    </row>
    <row r="40" hidden="1" s="1" customFormat="1" ht="14.4" customHeight="1">
      <c r="B40" s="44"/>
      <c r="E40" s="145" t="s">
        <v>44</v>
      </c>
      <c r="F40" s="160">
        <f>ROUNDUP((SUM(BH103:BH134)),  2)</f>
        <v>0</v>
      </c>
      <c r="I40" s="161">
        <v>0.14999999999999999</v>
      </c>
      <c r="J40" s="160">
        <f>0</f>
        <v>0</v>
      </c>
      <c r="L40" s="44"/>
    </row>
    <row r="41" hidden="1" s="1" customFormat="1" ht="14.4" customHeight="1">
      <c r="B41" s="44"/>
      <c r="E41" s="145" t="s">
        <v>45</v>
      </c>
      <c r="F41" s="160">
        <f>ROUNDUP((SUM(BI103:BI134)),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 xml:space="preserve">ZN-NNU - Uzemnění -  - ZN-NNU - Uzemnění - ZN-NN...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J103</f>
        <v>0</v>
      </c>
      <c r="K67" s="40"/>
      <c r="L67" s="44"/>
      <c r="AU67" s="18" t="s">
        <v>193</v>
      </c>
    </row>
    <row r="68" s="8" customFormat="1" ht="24.96" customHeight="1">
      <c r="B68" s="182"/>
      <c r="C68" s="183"/>
      <c r="D68" s="184" t="s">
        <v>243</v>
      </c>
      <c r="E68" s="185"/>
      <c r="F68" s="185"/>
      <c r="G68" s="185"/>
      <c r="H68" s="185"/>
      <c r="I68" s="186"/>
      <c r="J68" s="187">
        <f>J104</f>
        <v>0</v>
      </c>
      <c r="K68" s="183"/>
      <c r="L68" s="188"/>
    </row>
    <row r="69" s="11" customFormat="1" ht="19.92" customHeight="1">
      <c r="B69" s="233"/>
      <c r="C69" s="125"/>
      <c r="D69" s="234" t="s">
        <v>1541</v>
      </c>
      <c r="E69" s="235"/>
      <c r="F69" s="235"/>
      <c r="G69" s="235"/>
      <c r="H69" s="235"/>
      <c r="I69" s="236"/>
      <c r="J69" s="237">
        <f>J105</f>
        <v>0</v>
      </c>
      <c r="K69" s="125"/>
      <c r="L69" s="238"/>
    </row>
    <row r="70" s="11" customFormat="1" ht="19.92" customHeight="1">
      <c r="B70" s="233"/>
      <c r="C70" s="125"/>
      <c r="D70" s="234" t="s">
        <v>1542</v>
      </c>
      <c r="E70" s="235"/>
      <c r="F70" s="235"/>
      <c r="G70" s="235"/>
      <c r="H70" s="235"/>
      <c r="I70" s="236"/>
      <c r="J70" s="237">
        <f>J108</f>
        <v>0</v>
      </c>
      <c r="K70" s="125"/>
      <c r="L70" s="238"/>
    </row>
    <row r="71" s="11" customFormat="1" ht="19.92" customHeight="1">
      <c r="B71" s="233"/>
      <c r="C71" s="125"/>
      <c r="D71" s="234" t="s">
        <v>1543</v>
      </c>
      <c r="E71" s="235"/>
      <c r="F71" s="235"/>
      <c r="G71" s="235"/>
      <c r="H71" s="235"/>
      <c r="I71" s="236"/>
      <c r="J71" s="237">
        <f>J112</f>
        <v>0</v>
      </c>
      <c r="K71" s="125"/>
      <c r="L71" s="238"/>
    </row>
    <row r="72" s="11" customFormat="1" ht="19.92" customHeight="1">
      <c r="B72" s="233"/>
      <c r="C72" s="125"/>
      <c r="D72" s="234" t="s">
        <v>1544</v>
      </c>
      <c r="E72" s="235"/>
      <c r="F72" s="235"/>
      <c r="G72" s="235"/>
      <c r="H72" s="235"/>
      <c r="I72" s="236"/>
      <c r="J72" s="237">
        <f>J115</f>
        <v>0</v>
      </c>
      <c r="K72" s="125"/>
      <c r="L72" s="238"/>
    </row>
    <row r="73" s="11" customFormat="1" ht="19.92" customHeight="1">
      <c r="B73" s="233"/>
      <c r="C73" s="125"/>
      <c r="D73" s="234" t="s">
        <v>1545</v>
      </c>
      <c r="E73" s="235"/>
      <c r="F73" s="235"/>
      <c r="G73" s="235"/>
      <c r="H73" s="235"/>
      <c r="I73" s="236"/>
      <c r="J73" s="237">
        <f>J119</f>
        <v>0</v>
      </c>
      <c r="K73" s="125"/>
      <c r="L73" s="238"/>
    </row>
    <row r="74" s="11" customFormat="1" ht="19.92" customHeight="1">
      <c r="B74" s="233"/>
      <c r="C74" s="125"/>
      <c r="D74" s="234" t="s">
        <v>900</v>
      </c>
      <c r="E74" s="235"/>
      <c r="F74" s="235"/>
      <c r="G74" s="235"/>
      <c r="H74" s="235"/>
      <c r="I74" s="236"/>
      <c r="J74" s="237">
        <f>J122</f>
        <v>0</v>
      </c>
      <c r="K74" s="125"/>
      <c r="L74" s="238"/>
    </row>
    <row r="75" s="8" customFormat="1" ht="24.96" customHeight="1">
      <c r="B75" s="182"/>
      <c r="C75" s="183"/>
      <c r="D75" s="184" t="s">
        <v>997</v>
      </c>
      <c r="E75" s="185"/>
      <c r="F75" s="185"/>
      <c r="G75" s="185"/>
      <c r="H75" s="185"/>
      <c r="I75" s="186"/>
      <c r="J75" s="187">
        <f>J125</f>
        <v>0</v>
      </c>
      <c r="K75" s="183"/>
      <c r="L75" s="188"/>
    </row>
    <row r="76" s="11" customFormat="1" ht="19.92" customHeight="1">
      <c r="B76" s="233"/>
      <c r="C76" s="125"/>
      <c r="D76" s="234" t="s">
        <v>1546</v>
      </c>
      <c r="E76" s="235"/>
      <c r="F76" s="235"/>
      <c r="G76" s="235"/>
      <c r="H76" s="235"/>
      <c r="I76" s="236"/>
      <c r="J76" s="237">
        <f>J126</f>
        <v>0</v>
      </c>
      <c r="K76" s="125"/>
      <c r="L76" s="238"/>
    </row>
    <row r="77" s="8" customFormat="1" ht="24.96" customHeight="1">
      <c r="B77" s="182"/>
      <c r="C77" s="183"/>
      <c r="D77" s="184" t="s">
        <v>254</v>
      </c>
      <c r="E77" s="185"/>
      <c r="F77" s="185"/>
      <c r="G77" s="185"/>
      <c r="H77" s="185"/>
      <c r="I77" s="186"/>
      <c r="J77" s="187">
        <f>J130</f>
        <v>0</v>
      </c>
      <c r="K77" s="183"/>
      <c r="L77" s="188"/>
    </row>
    <row r="78" s="11" customFormat="1" ht="19.92" customHeight="1">
      <c r="B78" s="233"/>
      <c r="C78" s="125"/>
      <c r="D78" s="234" t="s">
        <v>1547</v>
      </c>
      <c r="E78" s="235"/>
      <c r="F78" s="235"/>
      <c r="G78" s="235"/>
      <c r="H78" s="235"/>
      <c r="I78" s="236"/>
      <c r="J78" s="237">
        <f>J131</f>
        <v>0</v>
      </c>
      <c r="K78" s="125"/>
      <c r="L78" s="238"/>
    </row>
    <row r="79" s="11" customFormat="1" ht="19.92" customHeight="1">
      <c r="B79" s="233"/>
      <c r="C79" s="125"/>
      <c r="D79" s="234" t="s">
        <v>1548</v>
      </c>
      <c r="E79" s="235"/>
      <c r="F79" s="235"/>
      <c r="G79" s="235"/>
      <c r="H79" s="235"/>
      <c r="I79" s="236"/>
      <c r="J79" s="237">
        <f>J133</f>
        <v>0</v>
      </c>
      <c r="K79" s="125"/>
      <c r="L79" s="238"/>
    </row>
    <row r="80" s="1" customFormat="1" ht="21.84" customHeight="1">
      <c r="B80" s="39"/>
      <c r="C80" s="40"/>
      <c r="D80" s="40"/>
      <c r="E80" s="40"/>
      <c r="F80" s="40"/>
      <c r="G80" s="40"/>
      <c r="H80" s="40"/>
      <c r="I80" s="147"/>
      <c r="J80" s="40"/>
      <c r="K80" s="40"/>
      <c r="L80" s="44"/>
    </row>
    <row r="81" s="1" customFormat="1" ht="6.96" customHeight="1">
      <c r="B81" s="59"/>
      <c r="C81" s="60"/>
      <c r="D81" s="60"/>
      <c r="E81" s="60"/>
      <c r="F81" s="60"/>
      <c r="G81" s="60"/>
      <c r="H81" s="60"/>
      <c r="I81" s="172"/>
      <c r="J81" s="60"/>
      <c r="K81" s="60"/>
      <c r="L81" s="44"/>
    </row>
    <row r="85" s="1" customFormat="1" ht="6.96" customHeight="1">
      <c r="B85" s="61"/>
      <c r="C85" s="62"/>
      <c r="D85" s="62"/>
      <c r="E85" s="62"/>
      <c r="F85" s="62"/>
      <c r="G85" s="62"/>
      <c r="H85" s="62"/>
      <c r="I85" s="175"/>
      <c r="J85" s="62"/>
      <c r="K85" s="62"/>
      <c r="L85" s="44"/>
    </row>
    <row r="86" s="1" customFormat="1" ht="24.96" customHeight="1">
      <c r="B86" s="39"/>
      <c r="C86" s="24" t="s">
        <v>195</v>
      </c>
      <c r="D86" s="40"/>
      <c r="E86" s="40"/>
      <c r="F86" s="40"/>
      <c r="G86" s="40"/>
      <c r="H86" s="40"/>
      <c r="I86" s="147"/>
      <c r="J86" s="40"/>
      <c r="K86" s="40"/>
      <c r="L86" s="44"/>
    </row>
    <row r="87" s="1" customFormat="1" ht="6.96" customHeight="1">
      <c r="B87" s="39"/>
      <c r="C87" s="40"/>
      <c r="D87" s="40"/>
      <c r="E87" s="40"/>
      <c r="F87" s="40"/>
      <c r="G87" s="40"/>
      <c r="H87" s="40"/>
      <c r="I87" s="147"/>
      <c r="J87" s="40"/>
      <c r="K87" s="40"/>
      <c r="L87" s="44"/>
    </row>
    <row r="88" s="1" customFormat="1" ht="12" customHeight="1">
      <c r="B88" s="39"/>
      <c r="C88" s="33" t="s">
        <v>17</v>
      </c>
      <c r="D88" s="40"/>
      <c r="E88" s="40"/>
      <c r="F88" s="40"/>
      <c r="G88" s="40"/>
      <c r="H88" s="40"/>
      <c r="I88" s="147"/>
      <c r="J88" s="40"/>
      <c r="K88" s="40"/>
      <c r="L88" s="44"/>
    </row>
    <row r="89" s="1" customFormat="1" ht="16.5" customHeight="1">
      <c r="B89" s="39"/>
      <c r="C89" s="40"/>
      <c r="D89" s="40"/>
      <c r="E89" s="176" t="str">
        <f>E7</f>
        <v>Multifunkční centrum sociálních služeb</v>
      </c>
      <c r="F89" s="33"/>
      <c r="G89" s="33"/>
      <c r="H89" s="33"/>
      <c r="I89" s="147"/>
      <c r="J89" s="40"/>
      <c r="K89" s="40"/>
      <c r="L89" s="44"/>
    </row>
    <row r="90" ht="12" customHeight="1">
      <c r="B90" s="22"/>
      <c r="C90" s="33" t="s">
        <v>188</v>
      </c>
      <c r="D90" s="23"/>
      <c r="E90" s="23"/>
      <c r="F90" s="23"/>
      <c r="G90" s="23"/>
      <c r="H90" s="23"/>
      <c r="I90" s="139"/>
      <c r="J90" s="23"/>
      <c r="K90" s="23"/>
      <c r="L90" s="21"/>
    </row>
    <row r="91" ht="16.5" customHeight="1">
      <c r="B91" s="22"/>
      <c r="C91" s="23"/>
      <c r="D91" s="23"/>
      <c r="E91" s="176" t="s">
        <v>235</v>
      </c>
      <c r="F91" s="23"/>
      <c r="G91" s="23"/>
      <c r="H91" s="23"/>
      <c r="I91" s="139"/>
      <c r="J91" s="23"/>
      <c r="K91" s="23"/>
      <c r="L91" s="21"/>
    </row>
    <row r="92" ht="12" customHeight="1">
      <c r="B92" s="22"/>
      <c r="C92" s="33" t="s">
        <v>236</v>
      </c>
      <c r="D92" s="23"/>
      <c r="E92" s="23"/>
      <c r="F92" s="23"/>
      <c r="G92" s="23"/>
      <c r="H92" s="23"/>
      <c r="I92" s="139"/>
      <c r="J92" s="23"/>
      <c r="K92" s="23"/>
      <c r="L92" s="21"/>
    </row>
    <row r="93" s="1" customFormat="1" ht="16.5" customHeight="1">
      <c r="B93" s="39"/>
      <c r="C93" s="40"/>
      <c r="D93" s="40"/>
      <c r="E93" s="232" t="s">
        <v>237</v>
      </c>
      <c r="F93" s="40"/>
      <c r="G93" s="40"/>
      <c r="H93" s="40"/>
      <c r="I93" s="147"/>
      <c r="J93" s="40"/>
      <c r="K93" s="40"/>
      <c r="L93" s="44"/>
    </row>
    <row r="94" s="1" customFormat="1" ht="12" customHeight="1">
      <c r="B94" s="39"/>
      <c r="C94" s="33" t="s">
        <v>238</v>
      </c>
      <c r="D94" s="40"/>
      <c r="E94" s="40"/>
      <c r="F94" s="40"/>
      <c r="G94" s="40"/>
      <c r="H94" s="40"/>
      <c r="I94" s="147"/>
      <c r="J94" s="40"/>
      <c r="K94" s="40"/>
      <c r="L94" s="44"/>
    </row>
    <row r="95" s="1" customFormat="1" ht="16.5" customHeight="1">
      <c r="B95" s="39"/>
      <c r="C95" s="40"/>
      <c r="D95" s="40"/>
      <c r="E95" s="69" t="str">
        <f>E13</f>
        <v xml:space="preserve">ZN-NNU - Uzemnění -  - ZN-NNU - Uzemnění - ZN-NN...</v>
      </c>
      <c r="F95" s="40"/>
      <c r="G95" s="40"/>
      <c r="H95" s="40"/>
      <c r="I95" s="147"/>
      <c r="J95" s="40"/>
      <c r="K95" s="40"/>
      <c r="L95" s="44"/>
    </row>
    <row r="96" s="1" customFormat="1" ht="6.96" customHeight="1">
      <c r="B96" s="39"/>
      <c r="C96" s="40"/>
      <c r="D96" s="40"/>
      <c r="E96" s="40"/>
      <c r="F96" s="40"/>
      <c r="G96" s="40"/>
      <c r="H96" s="40"/>
      <c r="I96" s="147"/>
      <c r="J96" s="40"/>
      <c r="K96" s="40"/>
      <c r="L96" s="44"/>
    </row>
    <row r="97" s="1" customFormat="1" ht="12" customHeight="1">
      <c r="B97" s="39"/>
      <c r="C97" s="33" t="s">
        <v>22</v>
      </c>
      <c r="D97" s="40"/>
      <c r="E97" s="40"/>
      <c r="F97" s="28" t="str">
        <f>F16</f>
        <v xml:space="preserve"> </v>
      </c>
      <c r="G97" s="40"/>
      <c r="H97" s="40"/>
      <c r="I97" s="149" t="s">
        <v>24</v>
      </c>
      <c r="J97" s="72" t="str">
        <f>IF(J16="","",J16)</f>
        <v>11.2.2019</v>
      </c>
      <c r="K97" s="40"/>
      <c r="L97" s="44"/>
    </row>
    <row r="98" s="1" customFormat="1" ht="6.96" customHeight="1">
      <c r="B98" s="39"/>
      <c r="C98" s="40"/>
      <c r="D98" s="40"/>
      <c r="E98" s="40"/>
      <c r="F98" s="40"/>
      <c r="G98" s="40"/>
      <c r="H98" s="40"/>
      <c r="I98" s="147"/>
      <c r="J98" s="40"/>
      <c r="K98" s="40"/>
      <c r="L98" s="44"/>
    </row>
    <row r="99" s="1" customFormat="1" ht="15.15" customHeight="1">
      <c r="B99" s="39"/>
      <c r="C99" s="33" t="s">
        <v>26</v>
      </c>
      <c r="D99" s="40"/>
      <c r="E99" s="40"/>
      <c r="F99" s="28" t="str">
        <f>E19</f>
        <v xml:space="preserve"> </v>
      </c>
      <c r="G99" s="40"/>
      <c r="H99" s="40"/>
      <c r="I99" s="149" t="s">
        <v>31</v>
      </c>
      <c r="J99" s="37" t="str">
        <f>E25</f>
        <v xml:space="preserve"> </v>
      </c>
      <c r="K99" s="40"/>
      <c r="L99" s="44"/>
    </row>
    <row r="100" s="1" customFormat="1" ht="15.15" customHeight="1">
      <c r="B100" s="39"/>
      <c r="C100" s="33" t="s">
        <v>29</v>
      </c>
      <c r="D100" s="40"/>
      <c r="E100" s="40"/>
      <c r="F100" s="28" t="str">
        <f>IF(E22="","",E22)</f>
        <v>Vyplň údaj</v>
      </c>
      <c r="G100" s="40"/>
      <c r="H100" s="40"/>
      <c r="I100" s="149" t="s">
        <v>32</v>
      </c>
      <c r="J100" s="37" t="str">
        <f>E28</f>
        <v xml:space="preserve"> </v>
      </c>
      <c r="K100" s="40"/>
      <c r="L100" s="44"/>
    </row>
    <row r="101" s="1" customFormat="1" ht="10.32" customHeight="1">
      <c r="B101" s="39"/>
      <c r="C101" s="40"/>
      <c r="D101" s="40"/>
      <c r="E101" s="40"/>
      <c r="F101" s="40"/>
      <c r="G101" s="40"/>
      <c r="H101" s="40"/>
      <c r="I101" s="147"/>
      <c r="J101" s="40"/>
      <c r="K101" s="40"/>
      <c r="L101" s="44"/>
    </row>
    <row r="102" s="9" customFormat="1" ht="29.28" customHeight="1">
      <c r="B102" s="189"/>
      <c r="C102" s="190" t="s">
        <v>196</v>
      </c>
      <c r="D102" s="191" t="s">
        <v>55</v>
      </c>
      <c r="E102" s="191" t="s">
        <v>51</v>
      </c>
      <c r="F102" s="191" t="s">
        <v>52</v>
      </c>
      <c r="G102" s="191" t="s">
        <v>197</v>
      </c>
      <c r="H102" s="191" t="s">
        <v>198</v>
      </c>
      <c r="I102" s="192" t="s">
        <v>199</v>
      </c>
      <c r="J102" s="191" t="s">
        <v>192</v>
      </c>
      <c r="K102" s="193" t="s">
        <v>200</v>
      </c>
      <c r="L102" s="194"/>
      <c r="M102" s="92" t="s">
        <v>20</v>
      </c>
      <c r="N102" s="93" t="s">
        <v>40</v>
      </c>
      <c r="O102" s="93" t="s">
        <v>201</v>
      </c>
      <c r="P102" s="93" t="s">
        <v>202</v>
      </c>
      <c r="Q102" s="93" t="s">
        <v>203</v>
      </c>
      <c r="R102" s="93" t="s">
        <v>204</v>
      </c>
      <c r="S102" s="93" t="s">
        <v>205</v>
      </c>
      <c r="T102" s="94" t="s">
        <v>206</v>
      </c>
    </row>
    <row r="103" s="1" customFormat="1" ht="22.8" customHeight="1">
      <c r="B103" s="39"/>
      <c r="C103" s="99" t="s">
        <v>207</v>
      </c>
      <c r="D103" s="40"/>
      <c r="E103" s="40"/>
      <c r="F103" s="40"/>
      <c r="G103" s="40"/>
      <c r="H103" s="40"/>
      <c r="I103" s="147"/>
      <c r="J103" s="195">
        <f>BK103</f>
        <v>0</v>
      </c>
      <c r="K103" s="40"/>
      <c r="L103" s="44"/>
      <c r="M103" s="95"/>
      <c r="N103" s="96"/>
      <c r="O103" s="96"/>
      <c r="P103" s="196">
        <f>P104+P125+P130</f>
        <v>0</v>
      </c>
      <c r="Q103" s="96"/>
      <c r="R103" s="196">
        <f>R104+R125+R130</f>
        <v>0</v>
      </c>
      <c r="S103" s="96"/>
      <c r="T103" s="197">
        <f>T104+T125+T130</f>
        <v>0</v>
      </c>
      <c r="AT103" s="18" t="s">
        <v>69</v>
      </c>
      <c r="AU103" s="18" t="s">
        <v>193</v>
      </c>
      <c r="BK103" s="198">
        <f>BK104+BK125+BK130</f>
        <v>0</v>
      </c>
    </row>
    <row r="104" s="10" customFormat="1" ht="25.92" customHeight="1">
      <c r="B104" s="199"/>
      <c r="C104" s="200"/>
      <c r="D104" s="201" t="s">
        <v>69</v>
      </c>
      <c r="E104" s="202" t="s">
        <v>296</v>
      </c>
      <c r="F104" s="202" t="s">
        <v>297</v>
      </c>
      <c r="G104" s="200"/>
      <c r="H104" s="200"/>
      <c r="I104" s="203"/>
      <c r="J104" s="204">
        <f>BK104</f>
        <v>0</v>
      </c>
      <c r="K104" s="200"/>
      <c r="L104" s="205"/>
      <c r="M104" s="206"/>
      <c r="N104" s="207"/>
      <c r="O104" s="207"/>
      <c r="P104" s="208">
        <f>P105+P108+P112+P115+P119+P122</f>
        <v>0</v>
      </c>
      <c r="Q104" s="207"/>
      <c r="R104" s="208">
        <f>R105+R108+R112+R115+R119+R122</f>
        <v>0</v>
      </c>
      <c r="S104" s="207"/>
      <c r="T104" s="209">
        <f>T105+T108+T112+T115+T119+T122</f>
        <v>0</v>
      </c>
      <c r="AR104" s="210" t="s">
        <v>79</v>
      </c>
      <c r="AT104" s="211" t="s">
        <v>69</v>
      </c>
      <c r="AU104" s="211" t="s">
        <v>16</v>
      </c>
      <c r="AY104" s="210" t="s">
        <v>210</v>
      </c>
      <c r="BK104" s="212">
        <f>BK105+BK108+BK112+BK115+BK119+BK122</f>
        <v>0</v>
      </c>
    </row>
    <row r="105" s="10" customFormat="1" ht="22.8" customHeight="1">
      <c r="B105" s="199"/>
      <c r="C105" s="200"/>
      <c r="D105" s="201" t="s">
        <v>69</v>
      </c>
      <c r="E105" s="239" t="s">
        <v>1549</v>
      </c>
      <c r="F105" s="239" t="s">
        <v>1550</v>
      </c>
      <c r="G105" s="200"/>
      <c r="H105" s="200"/>
      <c r="I105" s="203"/>
      <c r="J105" s="240">
        <f>BK105</f>
        <v>0</v>
      </c>
      <c r="K105" s="200"/>
      <c r="L105" s="205"/>
      <c r="M105" s="206"/>
      <c r="N105" s="207"/>
      <c r="O105" s="207"/>
      <c r="P105" s="208">
        <f>SUM(P106:P107)</f>
        <v>0</v>
      </c>
      <c r="Q105" s="207"/>
      <c r="R105" s="208">
        <f>SUM(R106:R107)</f>
        <v>0</v>
      </c>
      <c r="S105" s="207"/>
      <c r="T105" s="209">
        <f>SUM(T106:T107)</f>
        <v>0</v>
      </c>
      <c r="AR105" s="210" t="s">
        <v>77</v>
      </c>
      <c r="AT105" s="211" t="s">
        <v>69</v>
      </c>
      <c r="AU105" s="211" t="s">
        <v>77</v>
      </c>
      <c r="AY105" s="210" t="s">
        <v>210</v>
      </c>
      <c r="BK105" s="212">
        <f>SUM(BK106:BK107)</f>
        <v>0</v>
      </c>
    </row>
    <row r="106" s="1" customFormat="1" ht="16.5" customHeight="1">
      <c r="B106" s="39"/>
      <c r="C106" s="213" t="s">
        <v>77</v>
      </c>
      <c r="D106" s="213" t="s">
        <v>211</v>
      </c>
      <c r="E106" s="214" t="s">
        <v>1551</v>
      </c>
      <c r="F106" s="215" t="s">
        <v>1552</v>
      </c>
      <c r="G106" s="216" t="s">
        <v>352</v>
      </c>
      <c r="H106" s="217">
        <v>20</v>
      </c>
      <c r="I106" s="218"/>
      <c r="J106" s="219">
        <f>ROUND(I106*H106,2)</f>
        <v>0</v>
      </c>
      <c r="K106" s="215" t="s">
        <v>20</v>
      </c>
      <c r="L106" s="44"/>
      <c r="M106" s="220" t="s">
        <v>20</v>
      </c>
      <c r="N106" s="221" t="s">
        <v>41</v>
      </c>
      <c r="O106" s="84"/>
      <c r="P106" s="222">
        <f>O106*H106</f>
        <v>0</v>
      </c>
      <c r="Q106" s="222">
        <v>0</v>
      </c>
      <c r="R106" s="222">
        <f>Q106*H106</f>
        <v>0</v>
      </c>
      <c r="S106" s="222">
        <v>0</v>
      </c>
      <c r="T106" s="223">
        <f>S106*H106</f>
        <v>0</v>
      </c>
      <c r="AR106" s="224" t="s">
        <v>215</v>
      </c>
      <c r="AT106" s="224" t="s">
        <v>211</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79</v>
      </c>
    </row>
    <row r="107" s="1" customFormat="1" ht="24" customHeight="1">
      <c r="B107" s="39"/>
      <c r="C107" s="241" t="s">
        <v>79</v>
      </c>
      <c r="D107" s="241" t="s">
        <v>263</v>
      </c>
      <c r="E107" s="242" t="s">
        <v>1553</v>
      </c>
      <c r="F107" s="243" t="s">
        <v>1554</v>
      </c>
      <c r="G107" s="244" t="s">
        <v>1021</v>
      </c>
      <c r="H107" s="245">
        <v>20</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215</v>
      </c>
    </row>
    <row r="108" s="10" customFormat="1" ht="22.8" customHeight="1">
      <c r="B108" s="199"/>
      <c r="C108" s="200"/>
      <c r="D108" s="201" t="s">
        <v>69</v>
      </c>
      <c r="E108" s="239" t="s">
        <v>1555</v>
      </c>
      <c r="F108" s="239" t="s">
        <v>1556</v>
      </c>
      <c r="G108" s="200"/>
      <c r="H108" s="200"/>
      <c r="I108" s="203"/>
      <c r="J108" s="240">
        <f>BK108</f>
        <v>0</v>
      </c>
      <c r="K108" s="200"/>
      <c r="L108" s="205"/>
      <c r="M108" s="206"/>
      <c r="N108" s="207"/>
      <c r="O108" s="207"/>
      <c r="P108" s="208">
        <f>SUM(P109:P111)</f>
        <v>0</v>
      </c>
      <c r="Q108" s="207"/>
      <c r="R108" s="208">
        <f>SUM(R109:R111)</f>
        <v>0</v>
      </c>
      <c r="S108" s="207"/>
      <c r="T108" s="209">
        <f>SUM(T109:T111)</f>
        <v>0</v>
      </c>
      <c r="AR108" s="210" t="s">
        <v>77</v>
      </c>
      <c r="AT108" s="211" t="s">
        <v>69</v>
      </c>
      <c r="AU108" s="211" t="s">
        <v>77</v>
      </c>
      <c r="AY108" s="210" t="s">
        <v>210</v>
      </c>
      <c r="BK108" s="212">
        <f>SUM(BK109:BK111)</f>
        <v>0</v>
      </c>
    </row>
    <row r="109" s="1" customFormat="1" ht="24" customHeight="1">
      <c r="B109" s="39"/>
      <c r="C109" s="213" t="s">
        <v>92</v>
      </c>
      <c r="D109" s="213" t="s">
        <v>211</v>
      </c>
      <c r="E109" s="214" t="s">
        <v>1557</v>
      </c>
      <c r="F109" s="215" t="s">
        <v>1558</v>
      </c>
      <c r="G109" s="216" t="s">
        <v>352</v>
      </c>
      <c r="H109" s="217">
        <v>1</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229</v>
      </c>
    </row>
    <row r="110" s="1" customFormat="1" ht="24" customHeight="1">
      <c r="B110" s="39"/>
      <c r="C110" s="213" t="s">
        <v>215</v>
      </c>
      <c r="D110" s="213" t="s">
        <v>211</v>
      </c>
      <c r="E110" s="214" t="s">
        <v>1210</v>
      </c>
      <c r="F110" s="215" t="s">
        <v>1211</v>
      </c>
      <c r="G110" s="216" t="s">
        <v>352</v>
      </c>
      <c r="H110" s="217">
        <v>2</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233</v>
      </c>
    </row>
    <row r="111" s="1" customFormat="1" ht="36" customHeight="1">
      <c r="B111" s="39"/>
      <c r="C111" s="241" t="s">
        <v>269</v>
      </c>
      <c r="D111" s="241" t="s">
        <v>263</v>
      </c>
      <c r="E111" s="242" t="s">
        <v>1559</v>
      </c>
      <c r="F111" s="243" t="s">
        <v>1560</v>
      </c>
      <c r="G111" s="244" t="s">
        <v>1021</v>
      </c>
      <c r="H111" s="245">
        <v>1</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233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272</v>
      </c>
    </row>
    <row r="112" s="10" customFormat="1" ht="22.8" customHeight="1">
      <c r="B112" s="199"/>
      <c r="C112" s="200"/>
      <c r="D112" s="201" t="s">
        <v>69</v>
      </c>
      <c r="E112" s="239" t="s">
        <v>1561</v>
      </c>
      <c r="F112" s="239" t="s">
        <v>1562</v>
      </c>
      <c r="G112" s="200"/>
      <c r="H112" s="200"/>
      <c r="I112" s="203"/>
      <c r="J112" s="240">
        <f>BK112</f>
        <v>0</v>
      </c>
      <c r="K112" s="200"/>
      <c r="L112" s="205"/>
      <c r="M112" s="206"/>
      <c r="N112" s="207"/>
      <c r="O112" s="207"/>
      <c r="P112" s="208">
        <f>SUM(P113:P114)</f>
        <v>0</v>
      </c>
      <c r="Q112" s="207"/>
      <c r="R112" s="208">
        <f>SUM(R113:R114)</f>
        <v>0</v>
      </c>
      <c r="S112" s="207"/>
      <c r="T112" s="209">
        <f>SUM(T113:T114)</f>
        <v>0</v>
      </c>
      <c r="AR112" s="210" t="s">
        <v>77</v>
      </c>
      <c r="AT112" s="211" t="s">
        <v>69</v>
      </c>
      <c r="AU112" s="211" t="s">
        <v>77</v>
      </c>
      <c r="AY112" s="210" t="s">
        <v>210</v>
      </c>
      <c r="BK112" s="212">
        <f>SUM(BK113:BK114)</f>
        <v>0</v>
      </c>
    </row>
    <row r="113" s="1" customFormat="1" ht="24" customHeight="1">
      <c r="B113" s="39"/>
      <c r="C113" s="213" t="s">
        <v>229</v>
      </c>
      <c r="D113" s="213" t="s">
        <v>211</v>
      </c>
      <c r="E113" s="214" t="s">
        <v>1563</v>
      </c>
      <c r="F113" s="215" t="s">
        <v>1564</v>
      </c>
      <c r="G113" s="216" t="s">
        <v>291</v>
      </c>
      <c r="H113" s="217">
        <v>25</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215</v>
      </c>
      <c r="AT113" s="224" t="s">
        <v>211</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275</v>
      </c>
    </row>
    <row r="114" s="1" customFormat="1" ht="16.5" customHeight="1">
      <c r="B114" s="39"/>
      <c r="C114" s="241" t="s">
        <v>276</v>
      </c>
      <c r="D114" s="241" t="s">
        <v>263</v>
      </c>
      <c r="E114" s="242" t="s">
        <v>1565</v>
      </c>
      <c r="F114" s="243" t="s">
        <v>1566</v>
      </c>
      <c r="G114" s="244" t="s">
        <v>1505</v>
      </c>
      <c r="H114" s="245">
        <v>15.5</v>
      </c>
      <c r="I114" s="246"/>
      <c r="J114" s="247">
        <f>ROUND(I114*H114,2)</f>
        <v>0</v>
      </c>
      <c r="K114" s="243" t="s">
        <v>20</v>
      </c>
      <c r="L114" s="248"/>
      <c r="M114" s="249" t="s">
        <v>20</v>
      </c>
      <c r="N114" s="250" t="s">
        <v>41</v>
      </c>
      <c r="O114" s="84"/>
      <c r="P114" s="222">
        <f>O114*H114</f>
        <v>0</v>
      </c>
      <c r="Q114" s="222">
        <v>0</v>
      </c>
      <c r="R114" s="222">
        <f>Q114*H114</f>
        <v>0</v>
      </c>
      <c r="S114" s="222">
        <v>0</v>
      </c>
      <c r="T114" s="223">
        <f>S114*H114</f>
        <v>0</v>
      </c>
      <c r="AR114" s="224" t="s">
        <v>233</v>
      </c>
      <c r="AT114" s="224" t="s">
        <v>263</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279</v>
      </c>
    </row>
    <row r="115" s="10" customFormat="1" ht="22.8" customHeight="1">
      <c r="B115" s="199"/>
      <c r="C115" s="200"/>
      <c r="D115" s="201" t="s">
        <v>69</v>
      </c>
      <c r="E115" s="239" t="s">
        <v>1567</v>
      </c>
      <c r="F115" s="239" t="s">
        <v>1568</v>
      </c>
      <c r="G115" s="200"/>
      <c r="H115" s="200"/>
      <c r="I115" s="203"/>
      <c r="J115" s="240">
        <f>BK115</f>
        <v>0</v>
      </c>
      <c r="K115" s="200"/>
      <c r="L115" s="205"/>
      <c r="M115" s="206"/>
      <c r="N115" s="207"/>
      <c r="O115" s="207"/>
      <c r="P115" s="208">
        <f>SUM(P116:P118)</f>
        <v>0</v>
      </c>
      <c r="Q115" s="207"/>
      <c r="R115" s="208">
        <f>SUM(R116:R118)</f>
        <v>0</v>
      </c>
      <c r="S115" s="207"/>
      <c r="T115" s="209">
        <f>SUM(T116:T118)</f>
        <v>0</v>
      </c>
      <c r="AR115" s="210" t="s">
        <v>77</v>
      </c>
      <c r="AT115" s="211" t="s">
        <v>69</v>
      </c>
      <c r="AU115" s="211" t="s">
        <v>77</v>
      </c>
      <c r="AY115" s="210" t="s">
        <v>210</v>
      </c>
      <c r="BK115" s="212">
        <f>SUM(BK116:BK118)</f>
        <v>0</v>
      </c>
    </row>
    <row r="116" s="1" customFormat="1" ht="24" customHeight="1">
      <c r="B116" s="39"/>
      <c r="C116" s="213" t="s">
        <v>233</v>
      </c>
      <c r="D116" s="213" t="s">
        <v>211</v>
      </c>
      <c r="E116" s="214" t="s">
        <v>1569</v>
      </c>
      <c r="F116" s="215" t="s">
        <v>1570</v>
      </c>
      <c r="G116" s="216" t="s">
        <v>291</v>
      </c>
      <c r="H116" s="217">
        <v>100</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282</v>
      </c>
    </row>
    <row r="117" s="1" customFormat="1" ht="16.5" customHeight="1">
      <c r="B117" s="39"/>
      <c r="C117" s="241" t="s">
        <v>283</v>
      </c>
      <c r="D117" s="241" t="s">
        <v>263</v>
      </c>
      <c r="E117" s="242" t="s">
        <v>1571</v>
      </c>
      <c r="F117" s="243" t="s">
        <v>1572</v>
      </c>
      <c r="G117" s="244" t="s">
        <v>1505</v>
      </c>
      <c r="H117" s="245">
        <v>100</v>
      </c>
      <c r="I117" s="246"/>
      <c r="J117" s="247">
        <f>ROUND(I117*H117,2)</f>
        <v>0</v>
      </c>
      <c r="K117" s="243" t="s">
        <v>20</v>
      </c>
      <c r="L117" s="248"/>
      <c r="M117" s="249" t="s">
        <v>20</v>
      </c>
      <c r="N117" s="250" t="s">
        <v>41</v>
      </c>
      <c r="O117" s="84"/>
      <c r="P117" s="222">
        <f>O117*H117</f>
        <v>0</v>
      </c>
      <c r="Q117" s="222">
        <v>0</v>
      </c>
      <c r="R117" s="222">
        <f>Q117*H117</f>
        <v>0</v>
      </c>
      <c r="S117" s="222">
        <v>0</v>
      </c>
      <c r="T117" s="223">
        <f>S117*H117</f>
        <v>0</v>
      </c>
      <c r="AR117" s="224" t="s">
        <v>233</v>
      </c>
      <c r="AT117" s="224" t="s">
        <v>263</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285</v>
      </c>
    </row>
    <row r="118" s="1" customFormat="1" ht="24" customHeight="1">
      <c r="B118" s="39"/>
      <c r="C118" s="241" t="s">
        <v>272</v>
      </c>
      <c r="D118" s="241" t="s">
        <v>263</v>
      </c>
      <c r="E118" s="242" t="s">
        <v>1573</v>
      </c>
      <c r="F118" s="243" t="s">
        <v>1574</v>
      </c>
      <c r="G118" s="244" t="s">
        <v>1505</v>
      </c>
      <c r="H118" s="245">
        <v>1</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286</v>
      </c>
    </row>
    <row r="119" s="10" customFormat="1" ht="22.8" customHeight="1">
      <c r="B119" s="199"/>
      <c r="C119" s="200"/>
      <c r="D119" s="201" t="s">
        <v>69</v>
      </c>
      <c r="E119" s="239" t="s">
        <v>1532</v>
      </c>
      <c r="F119" s="239" t="s">
        <v>1575</v>
      </c>
      <c r="G119" s="200"/>
      <c r="H119" s="200"/>
      <c r="I119" s="203"/>
      <c r="J119" s="240">
        <f>BK119</f>
        <v>0</v>
      </c>
      <c r="K119" s="200"/>
      <c r="L119" s="205"/>
      <c r="M119" s="206"/>
      <c r="N119" s="207"/>
      <c r="O119" s="207"/>
      <c r="P119" s="208">
        <f>SUM(P120:P121)</f>
        <v>0</v>
      </c>
      <c r="Q119" s="207"/>
      <c r="R119" s="208">
        <f>SUM(R120:R121)</f>
        <v>0</v>
      </c>
      <c r="S119" s="207"/>
      <c r="T119" s="209">
        <f>SUM(T120:T121)</f>
        <v>0</v>
      </c>
      <c r="AR119" s="210" t="s">
        <v>77</v>
      </c>
      <c r="AT119" s="211" t="s">
        <v>69</v>
      </c>
      <c r="AU119" s="211" t="s">
        <v>77</v>
      </c>
      <c r="AY119" s="210" t="s">
        <v>210</v>
      </c>
      <c r="BK119" s="212">
        <f>SUM(BK120:BK121)</f>
        <v>0</v>
      </c>
    </row>
    <row r="120" s="1" customFormat="1" ht="16.5" customHeight="1">
      <c r="B120" s="39"/>
      <c r="C120" s="213" t="s">
        <v>288</v>
      </c>
      <c r="D120" s="213" t="s">
        <v>211</v>
      </c>
      <c r="E120" s="214" t="s">
        <v>918</v>
      </c>
      <c r="F120" s="215" t="s">
        <v>919</v>
      </c>
      <c r="G120" s="216" t="s">
        <v>640</v>
      </c>
      <c r="H120" s="217">
        <v>8</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292</v>
      </c>
    </row>
    <row r="121" s="1" customFormat="1" ht="24" customHeight="1">
      <c r="B121" s="39"/>
      <c r="C121" s="241" t="s">
        <v>275</v>
      </c>
      <c r="D121" s="241" t="s">
        <v>263</v>
      </c>
      <c r="E121" s="242" t="s">
        <v>1576</v>
      </c>
      <c r="F121" s="243" t="s">
        <v>1535</v>
      </c>
      <c r="G121" s="244" t="s">
        <v>922</v>
      </c>
      <c r="H121" s="245">
        <v>1</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295</v>
      </c>
    </row>
    <row r="122" s="10" customFormat="1" ht="22.8" customHeight="1">
      <c r="B122" s="199"/>
      <c r="C122" s="200"/>
      <c r="D122" s="201" t="s">
        <v>69</v>
      </c>
      <c r="E122" s="239" t="s">
        <v>916</v>
      </c>
      <c r="F122" s="239" t="s">
        <v>917</v>
      </c>
      <c r="G122" s="200"/>
      <c r="H122" s="200"/>
      <c r="I122" s="203"/>
      <c r="J122" s="240">
        <f>BK122</f>
        <v>0</v>
      </c>
      <c r="K122" s="200"/>
      <c r="L122" s="205"/>
      <c r="M122" s="206"/>
      <c r="N122" s="207"/>
      <c r="O122" s="207"/>
      <c r="P122" s="208">
        <f>SUM(P123:P124)</f>
        <v>0</v>
      </c>
      <c r="Q122" s="207"/>
      <c r="R122" s="208">
        <f>SUM(R123:R124)</f>
        <v>0</v>
      </c>
      <c r="S122" s="207"/>
      <c r="T122" s="209">
        <f>SUM(T123:T124)</f>
        <v>0</v>
      </c>
      <c r="AR122" s="210" t="s">
        <v>77</v>
      </c>
      <c r="AT122" s="211" t="s">
        <v>69</v>
      </c>
      <c r="AU122" s="211" t="s">
        <v>77</v>
      </c>
      <c r="AY122" s="210" t="s">
        <v>210</v>
      </c>
      <c r="BK122" s="212">
        <f>SUM(BK123:BK124)</f>
        <v>0</v>
      </c>
    </row>
    <row r="123" s="1" customFormat="1" ht="16.5" customHeight="1">
      <c r="B123" s="39"/>
      <c r="C123" s="213" t="s">
        <v>300</v>
      </c>
      <c r="D123" s="213" t="s">
        <v>211</v>
      </c>
      <c r="E123" s="214" t="s">
        <v>918</v>
      </c>
      <c r="F123" s="215" t="s">
        <v>919</v>
      </c>
      <c r="G123" s="216" t="s">
        <v>640</v>
      </c>
      <c r="H123" s="217">
        <v>20</v>
      </c>
      <c r="I123" s="218"/>
      <c r="J123" s="219">
        <f>ROUND(I123*H123,2)</f>
        <v>0</v>
      </c>
      <c r="K123" s="215" t="s">
        <v>20</v>
      </c>
      <c r="L123" s="44"/>
      <c r="M123" s="220" t="s">
        <v>20</v>
      </c>
      <c r="N123" s="221" t="s">
        <v>41</v>
      </c>
      <c r="O123" s="84"/>
      <c r="P123" s="222">
        <f>O123*H123</f>
        <v>0</v>
      </c>
      <c r="Q123" s="222">
        <v>0</v>
      </c>
      <c r="R123" s="222">
        <f>Q123*H123</f>
        <v>0</v>
      </c>
      <c r="S123" s="222">
        <v>0</v>
      </c>
      <c r="T123" s="223">
        <f>S123*H123</f>
        <v>0</v>
      </c>
      <c r="AR123" s="224" t="s">
        <v>215</v>
      </c>
      <c r="AT123" s="224" t="s">
        <v>211</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304</v>
      </c>
    </row>
    <row r="124" s="1" customFormat="1" ht="24" customHeight="1">
      <c r="B124" s="39"/>
      <c r="C124" s="241" t="s">
        <v>279</v>
      </c>
      <c r="D124" s="241" t="s">
        <v>263</v>
      </c>
      <c r="E124" s="242" t="s">
        <v>1577</v>
      </c>
      <c r="F124" s="243" t="s">
        <v>1578</v>
      </c>
      <c r="G124" s="244" t="s">
        <v>922</v>
      </c>
      <c r="H124" s="245">
        <v>1</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307</v>
      </c>
    </row>
    <row r="125" s="10" customFormat="1" ht="25.92" customHeight="1">
      <c r="B125" s="199"/>
      <c r="C125" s="200"/>
      <c r="D125" s="201" t="s">
        <v>69</v>
      </c>
      <c r="E125" s="202" t="s">
        <v>263</v>
      </c>
      <c r="F125" s="202" t="s">
        <v>1403</v>
      </c>
      <c r="G125" s="200"/>
      <c r="H125" s="200"/>
      <c r="I125" s="203"/>
      <c r="J125" s="204">
        <f>BK125</f>
        <v>0</v>
      </c>
      <c r="K125" s="200"/>
      <c r="L125" s="205"/>
      <c r="M125" s="206"/>
      <c r="N125" s="207"/>
      <c r="O125" s="207"/>
      <c r="P125" s="208">
        <f>P126</f>
        <v>0</v>
      </c>
      <c r="Q125" s="207"/>
      <c r="R125" s="208">
        <f>R126</f>
        <v>0</v>
      </c>
      <c r="S125" s="207"/>
      <c r="T125" s="209">
        <f>T126</f>
        <v>0</v>
      </c>
      <c r="AR125" s="210" t="s">
        <v>92</v>
      </c>
      <c r="AT125" s="211" t="s">
        <v>69</v>
      </c>
      <c r="AU125" s="211" t="s">
        <v>16</v>
      </c>
      <c r="AY125" s="210" t="s">
        <v>210</v>
      </c>
      <c r="BK125" s="212">
        <f>BK126</f>
        <v>0</v>
      </c>
    </row>
    <row r="126" s="10" customFormat="1" ht="22.8" customHeight="1">
      <c r="B126" s="199"/>
      <c r="C126" s="200"/>
      <c r="D126" s="201" t="s">
        <v>69</v>
      </c>
      <c r="E126" s="239" t="s">
        <v>1579</v>
      </c>
      <c r="F126" s="239" t="s">
        <v>1580</v>
      </c>
      <c r="G126" s="200"/>
      <c r="H126" s="200"/>
      <c r="I126" s="203"/>
      <c r="J126" s="240">
        <f>BK126</f>
        <v>0</v>
      </c>
      <c r="K126" s="200"/>
      <c r="L126" s="205"/>
      <c r="M126" s="206"/>
      <c r="N126" s="207"/>
      <c r="O126" s="207"/>
      <c r="P126" s="208">
        <f>SUM(P127:P129)</f>
        <v>0</v>
      </c>
      <c r="Q126" s="207"/>
      <c r="R126" s="208">
        <f>SUM(R127:R129)</f>
        <v>0</v>
      </c>
      <c r="S126" s="207"/>
      <c r="T126" s="209">
        <f>SUM(T127:T129)</f>
        <v>0</v>
      </c>
      <c r="AR126" s="210" t="s">
        <v>77</v>
      </c>
      <c r="AT126" s="211" t="s">
        <v>69</v>
      </c>
      <c r="AU126" s="211" t="s">
        <v>77</v>
      </c>
      <c r="AY126" s="210" t="s">
        <v>210</v>
      </c>
      <c r="BK126" s="212">
        <f>SUM(BK127:BK129)</f>
        <v>0</v>
      </c>
    </row>
    <row r="127" s="1" customFormat="1" ht="24" customHeight="1">
      <c r="B127" s="39"/>
      <c r="C127" s="213" t="s">
        <v>9</v>
      </c>
      <c r="D127" s="213" t="s">
        <v>211</v>
      </c>
      <c r="E127" s="214" t="s">
        <v>1581</v>
      </c>
      <c r="F127" s="215" t="s">
        <v>1582</v>
      </c>
      <c r="G127" s="216" t="s">
        <v>291</v>
      </c>
      <c r="H127" s="217">
        <v>100</v>
      </c>
      <c r="I127" s="218"/>
      <c r="J127" s="219">
        <f>ROUND(I127*H127,2)</f>
        <v>0</v>
      </c>
      <c r="K127" s="215" t="s">
        <v>20</v>
      </c>
      <c r="L127" s="44"/>
      <c r="M127" s="220" t="s">
        <v>20</v>
      </c>
      <c r="N127" s="221" t="s">
        <v>41</v>
      </c>
      <c r="O127" s="84"/>
      <c r="P127" s="222">
        <f>O127*H127</f>
        <v>0</v>
      </c>
      <c r="Q127" s="222">
        <v>0</v>
      </c>
      <c r="R127" s="222">
        <f>Q127*H127</f>
        <v>0</v>
      </c>
      <c r="S127" s="222">
        <v>0</v>
      </c>
      <c r="T127" s="223">
        <f>S127*H127</f>
        <v>0</v>
      </c>
      <c r="AR127" s="224" t="s">
        <v>215</v>
      </c>
      <c r="AT127" s="224" t="s">
        <v>211</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310</v>
      </c>
    </row>
    <row r="128" s="1" customFormat="1" ht="24" customHeight="1">
      <c r="B128" s="39"/>
      <c r="C128" s="213" t="s">
        <v>282</v>
      </c>
      <c r="D128" s="213" t="s">
        <v>211</v>
      </c>
      <c r="E128" s="214" t="s">
        <v>1583</v>
      </c>
      <c r="F128" s="215" t="s">
        <v>1584</v>
      </c>
      <c r="G128" s="216" t="s">
        <v>291</v>
      </c>
      <c r="H128" s="217">
        <v>100</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215</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303</v>
      </c>
    </row>
    <row r="129" s="1" customFormat="1" ht="16.5" customHeight="1">
      <c r="B129" s="39"/>
      <c r="C129" s="213" t="s">
        <v>313</v>
      </c>
      <c r="D129" s="213" t="s">
        <v>211</v>
      </c>
      <c r="E129" s="214" t="s">
        <v>1437</v>
      </c>
      <c r="F129" s="215" t="s">
        <v>1438</v>
      </c>
      <c r="G129" s="216" t="s">
        <v>911</v>
      </c>
      <c r="H129" s="217">
        <v>35</v>
      </c>
      <c r="I129" s="218"/>
      <c r="J129" s="219">
        <f>ROUND(I129*H129,2)</f>
        <v>0</v>
      </c>
      <c r="K129" s="215" t="s">
        <v>20</v>
      </c>
      <c r="L129" s="44"/>
      <c r="M129" s="220" t="s">
        <v>20</v>
      </c>
      <c r="N129" s="221" t="s">
        <v>41</v>
      </c>
      <c r="O129" s="84"/>
      <c r="P129" s="222">
        <f>O129*H129</f>
        <v>0</v>
      </c>
      <c r="Q129" s="222">
        <v>0</v>
      </c>
      <c r="R129" s="222">
        <f>Q129*H129</f>
        <v>0</v>
      </c>
      <c r="S129" s="222">
        <v>0</v>
      </c>
      <c r="T129" s="223">
        <f>S129*H129</f>
        <v>0</v>
      </c>
      <c r="AR129" s="224" t="s">
        <v>215</v>
      </c>
      <c r="AT129" s="224" t="s">
        <v>211</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215</v>
      </c>
      <c r="BM129" s="224" t="s">
        <v>316</v>
      </c>
    </row>
    <row r="130" s="10" customFormat="1" ht="25.92" customHeight="1">
      <c r="B130" s="199"/>
      <c r="C130" s="200"/>
      <c r="D130" s="201" t="s">
        <v>69</v>
      </c>
      <c r="E130" s="202" t="s">
        <v>635</v>
      </c>
      <c r="F130" s="202" t="s">
        <v>636</v>
      </c>
      <c r="G130" s="200"/>
      <c r="H130" s="200"/>
      <c r="I130" s="203"/>
      <c r="J130" s="204">
        <f>BK130</f>
        <v>0</v>
      </c>
      <c r="K130" s="200"/>
      <c r="L130" s="205"/>
      <c r="M130" s="206"/>
      <c r="N130" s="207"/>
      <c r="O130" s="207"/>
      <c r="P130" s="208">
        <f>P131+P133</f>
        <v>0</v>
      </c>
      <c r="Q130" s="207"/>
      <c r="R130" s="208">
        <f>R131+R133</f>
        <v>0</v>
      </c>
      <c r="S130" s="207"/>
      <c r="T130" s="209">
        <f>T131+T133</f>
        <v>0</v>
      </c>
      <c r="AR130" s="210" t="s">
        <v>215</v>
      </c>
      <c r="AT130" s="211" t="s">
        <v>69</v>
      </c>
      <c r="AU130" s="211" t="s">
        <v>16</v>
      </c>
      <c r="AY130" s="210" t="s">
        <v>210</v>
      </c>
      <c r="BK130" s="212">
        <f>BK131+BK133</f>
        <v>0</v>
      </c>
    </row>
    <row r="131" s="10" customFormat="1" ht="22.8" customHeight="1">
      <c r="B131" s="199"/>
      <c r="C131" s="200"/>
      <c r="D131" s="201" t="s">
        <v>69</v>
      </c>
      <c r="E131" s="239" t="s">
        <v>937</v>
      </c>
      <c r="F131" s="239" t="s">
        <v>1585</v>
      </c>
      <c r="G131" s="200"/>
      <c r="H131" s="200"/>
      <c r="I131" s="203"/>
      <c r="J131" s="240">
        <f>BK131</f>
        <v>0</v>
      </c>
      <c r="K131" s="200"/>
      <c r="L131" s="205"/>
      <c r="M131" s="206"/>
      <c r="N131" s="207"/>
      <c r="O131" s="207"/>
      <c r="P131" s="208">
        <f>P132</f>
        <v>0</v>
      </c>
      <c r="Q131" s="207"/>
      <c r="R131" s="208">
        <f>R132</f>
        <v>0</v>
      </c>
      <c r="S131" s="207"/>
      <c r="T131" s="209">
        <f>T132</f>
        <v>0</v>
      </c>
      <c r="AR131" s="210" t="s">
        <v>77</v>
      </c>
      <c r="AT131" s="211" t="s">
        <v>69</v>
      </c>
      <c r="AU131" s="211" t="s">
        <v>77</v>
      </c>
      <c r="AY131" s="210" t="s">
        <v>210</v>
      </c>
      <c r="BK131" s="212">
        <f>BK132</f>
        <v>0</v>
      </c>
    </row>
    <row r="132" s="1" customFormat="1" ht="16.5" customHeight="1">
      <c r="B132" s="39"/>
      <c r="C132" s="213" t="s">
        <v>285</v>
      </c>
      <c r="D132" s="213" t="s">
        <v>211</v>
      </c>
      <c r="E132" s="214" t="s">
        <v>650</v>
      </c>
      <c r="F132" s="215" t="s">
        <v>939</v>
      </c>
      <c r="G132" s="216" t="s">
        <v>640</v>
      </c>
      <c r="H132" s="217">
        <v>10</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215</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319</v>
      </c>
    </row>
    <row r="133" s="10" customFormat="1" ht="22.8" customHeight="1">
      <c r="B133" s="199"/>
      <c r="C133" s="200"/>
      <c r="D133" s="201" t="s">
        <v>69</v>
      </c>
      <c r="E133" s="239" t="s">
        <v>940</v>
      </c>
      <c r="F133" s="239" t="s">
        <v>1586</v>
      </c>
      <c r="G133" s="200"/>
      <c r="H133" s="200"/>
      <c r="I133" s="203"/>
      <c r="J133" s="240">
        <f>BK133</f>
        <v>0</v>
      </c>
      <c r="K133" s="200"/>
      <c r="L133" s="205"/>
      <c r="M133" s="206"/>
      <c r="N133" s="207"/>
      <c r="O133" s="207"/>
      <c r="P133" s="208">
        <f>P134</f>
        <v>0</v>
      </c>
      <c r="Q133" s="207"/>
      <c r="R133" s="208">
        <f>R134</f>
        <v>0</v>
      </c>
      <c r="S133" s="207"/>
      <c r="T133" s="209">
        <f>T134</f>
        <v>0</v>
      </c>
      <c r="AR133" s="210" t="s">
        <v>77</v>
      </c>
      <c r="AT133" s="211" t="s">
        <v>69</v>
      </c>
      <c r="AU133" s="211" t="s">
        <v>77</v>
      </c>
      <c r="AY133" s="210" t="s">
        <v>210</v>
      </c>
      <c r="BK133" s="212">
        <f>BK134</f>
        <v>0</v>
      </c>
    </row>
    <row r="134" s="1" customFormat="1" ht="16.5" customHeight="1">
      <c r="B134" s="39"/>
      <c r="C134" s="213" t="s">
        <v>322</v>
      </c>
      <c r="D134" s="213" t="s">
        <v>211</v>
      </c>
      <c r="E134" s="214" t="s">
        <v>837</v>
      </c>
      <c r="F134" s="215" t="s">
        <v>838</v>
      </c>
      <c r="G134" s="216" t="s">
        <v>640</v>
      </c>
      <c r="H134" s="217">
        <v>10</v>
      </c>
      <c r="I134" s="218"/>
      <c r="J134" s="219">
        <f>ROUND(I134*H134,2)</f>
        <v>0</v>
      </c>
      <c r="K134" s="215" t="s">
        <v>20</v>
      </c>
      <c r="L134" s="44"/>
      <c r="M134" s="251" t="s">
        <v>20</v>
      </c>
      <c r="N134" s="252" t="s">
        <v>41</v>
      </c>
      <c r="O134" s="229"/>
      <c r="P134" s="253">
        <f>O134*H134</f>
        <v>0</v>
      </c>
      <c r="Q134" s="253">
        <v>0</v>
      </c>
      <c r="R134" s="253">
        <f>Q134*H134</f>
        <v>0</v>
      </c>
      <c r="S134" s="253">
        <v>0</v>
      </c>
      <c r="T134" s="254">
        <f>S134*H134</f>
        <v>0</v>
      </c>
      <c r="AR134" s="224" t="s">
        <v>215</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325</v>
      </c>
    </row>
    <row r="135" s="1" customFormat="1" ht="6.96" customHeight="1">
      <c r="B135" s="59"/>
      <c r="C135" s="60"/>
      <c r="D135" s="60"/>
      <c r="E135" s="60"/>
      <c r="F135" s="60"/>
      <c r="G135" s="60"/>
      <c r="H135" s="60"/>
      <c r="I135" s="172"/>
      <c r="J135" s="60"/>
      <c r="K135" s="60"/>
      <c r="L135" s="44"/>
    </row>
  </sheetData>
  <sheetProtection sheet="1" autoFilter="0" formatColumns="0" formatRows="0" objects="1" scenarios="1" spinCount="100000" saltValue="jhbPzH1xXt0MQh/DZePl7b1iPrw+zbB78+y1y1U2hh0Oyw9QoXcCU7vJTpIn0rNbc94VShn4J9Qak8E9GLMbeg==" hashValue="RN6HZ2idLt6rqSK/dHSXwRlWp68zKSvuLUILBWNvlleY7VMJ5KnqZYXgrjH5R/JT9EgTPcv+AW8HOeKgpuCIdg==" algorithmName="SHA-512" password="CC35"/>
  <autoFilter ref="C102:K134"/>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114</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1587</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ROUNDUP(J102,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ROUNDUP((SUM(BE102:BE154)),  2)</f>
        <v>0</v>
      </c>
      <c r="I37" s="161">
        <v>0.20999999999999999</v>
      </c>
      <c r="J37" s="160">
        <f>ROUNDUP(((SUM(BE102:BE154))*I37),  2)</f>
        <v>0</v>
      </c>
      <c r="L37" s="44"/>
    </row>
    <row r="38" s="1" customFormat="1" ht="14.4" customHeight="1">
      <c r="B38" s="44"/>
      <c r="E38" s="145" t="s">
        <v>42</v>
      </c>
      <c r="F38" s="160">
        <f>ROUNDUP((SUM(BF102:BF154)),  2)</f>
        <v>0</v>
      </c>
      <c r="I38" s="161">
        <v>0.14999999999999999</v>
      </c>
      <c r="J38" s="160">
        <f>ROUNDUP(((SUM(BF102:BF154))*I38),  2)</f>
        <v>0</v>
      </c>
      <c r="L38" s="44"/>
    </row>
    <row r="39" hidden="1" s="1" customFormat="1" ht="14.4" customHeight="1">
      <c r="B39" s="44"/>
      <c r="E39" s="145" t="s">
        <v>43</v>
      </c>
      <c r="F39" s="160">
        <f>ROUNDUP((SUM(BG102:BG154)),  2)</f>
        <v>0</v>
      </c>
      <c r="I39" s="161">
        <v>0.20999999999999999</v>
      </c>
      <c r="J39" s="160">
        <f>0</f>
        <v>0</v>
      </c>
      <c r="L39" s="44"/>
    </row>
    <row r="40" hidden="1" s="1" customFormat="1" ht="14.4" customHeight="1">
      <c r="B40" s="44"/>
      <c r="E40" s="145" t="s">
        <v>44</v>
      </c>
      <c r="F40" s="160">
        <f>ROUNDUP((SUM(BH102:BH154)),  2)</f>
        <v>0</v>
      </c>
      <c r="I40" s="161">
        <v>0.14999999999999999</v>
      </c>
      <c r="J40" s="160">
        <f>0</f>
        <v>0</v>
      </c>
      <c r="L40" s="44"/>
    </row>
    <row r="41" hidden="1" s="1" customFormat="1" ht="14.4" customHeight="1">
      <c r="B41" s="44"/>
      <c r="E41" s="145" t="s">
        <v>45</v>
      </c>
      <c r="F41" s="160">
        <f>ROUNDUP((SUM(BI102:BI154)),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ZN-MAR - Měření a re - ZN-MAR - Měření a re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J102</f>
        <v>0</v>
      </c>
      <c r="K67" s="40"/>
      <c r="L67" s="44"/>
      <c r="AU67" s="18" t="s">
        <v>193</v>
      </c>
    </row>
    <row r="68" s="8" customFormat="1" ht="24.96" customHeight="1">
      <c r="B68" s="182"/>
      <c r="C68" s="183"/>
      <c r="D68" s="184" t="s">
        <v>243</v>
      </c>
      <c r="E68" s="185"/>
      <c r="F68" s="185"/>
      <c r="G68" s="185"/>
      <c r="H68" s="185"/>
      <c r="I68" s="186"/>
      <c r="J68" s="187">
        <f>J103</f>
        <v>0</v>
      </c>
      <c r="K68" s="183"/>
      <c r="L68" s="188"/>
    </row>
    <row r="69" s="11" customFormat="1" ht="19.92" customHeight="1">
      <c r="B69" s="233"/>
      <c r="C69" s="125"/>
      <c r="D69" s="234" t="s">
        <v>1588</v>
      </c>
      <c r="E69" s="235"/>
      <c r="F69" s="235"/>
      <c r="G69" s="235"/>
      <c r="H69" s="235"/>
      <c r="I69" s="236"/>
      <c r="J69" s="237">
        <f>J104</f>
        <v>0</v>
      </c>
      <c r="K69" s="125"/>
      <c r="L69" s="238"/>
    </row>
    <row r="70" s="11" customFormat="1" ht="19.92" customHeight="1">
      <c r="B70" s="233"/>
      <c r="C70" s="125"/>
      <c r="D70" s="234" t="s">
        <v>1589</v>
      </c>
      <c r="E70" s="235"/>
      <c r="F70" s="235"/>
      <c r="G70" s="235"/>
      <c r="H70" s="235"/>
      <c r="I70" s="236"/>
      <c r="J70" s="237">
        <f>J107</f>
        <v>0</v>
      </c>
      <c r="K70" s="125"/>
      <c r="L70" s="238"/>
    </row>
    <row r="71" s="11" customFormat="1" ht="19.92" customHeight="1">
      <c r="B71" s="233"/>
      <c r="C71" s="125"/>
      <c r="D71" s="234" t="s">
        <v>1590</v>
      </c>
      <c r="E71" s="235"/>
      <c r="F71" s="235"/>
      <c r="G71" s="235"/>
      <c r="H71" s="235"/>
      <c r="I71" s="236"/>
      <c r="J71" s="237">
        <f>J111</f>
        <v>0</v>
      </c>
      <c r="K71" s="125"/>
      <c r="L71" s="238"/>
    </row>
    <row r="72" s="11" customFormat="1" ht="19.92" customHeight="1">
      <c r="B72" s="233"/>
      <c r="C72" s="125"/>
      <c r="D72" s="234" t="s">
        <v>1591</v>
      </c>
      <c r="E72" s="235"/>
      <c r="F72" s="235"/>
      <c r="G72" s="235"/>
      <c r="H72" s="235"/>
      <c r="I72" s="236"/>
      <c r="J72" s="237">
        <f>J114</f>
        <v>0</v>
      </c>
      <c r="K72" s="125"/>
      <c r="L72" s="238"/>
    </row>
    <row r="73" s="8" customFormat="1" ht="24.96" customHeight="1">
      <c r="B73" s="182"/>
      <c r="C73" s="183"/>
      <c r="D73" s="184" t="s">
        <v>997</v>
      </c>
      <c r="E73" s="185"/>
      <c r="F73" s="185"/>
      <c r="G73" s="185"/>
      <c r="H73" s="185"/>
      <c r="I73" s="186"/>
      <c r="J73" s="187">
        <f>J129</f>
        <v>0</v>
      </c>
      <c r="K73" s="183"/>
      <c r="L73" s="188"/>
    </row>
    <row r="74" s="11" customFormat="1" ht="19.92" customHeight="1">
      <c r="B74" s="233"/>
      <c r="C74" s="125"/>
      <c r="D74" s="234" t="s">
        <v>1592</v>
      </c>
      <c r="E74" s="235"/>
      <c r="F74" s="235"/>
      <c r="G74" s="235"/>
      <c r="H74" s="235"/>
      <c r="I74" s="236"/>
      <c r="J74" s="237">
        <f>J130</f>
        <v>0</v>
      </c>
      <c r="K74" s="125"/>
      <c r="L74" s="238"/>
    </row>
    <row r="75" s="8" customFormat="1" ht="24.96" customHeight="1">
      <c r="B75" s="182"/>
      <c r="C75" s="183"/>
      <c r="D75" s="184" t="s">
        <v>254</v>
      </c>
      <c r="E75" s="185"/>
      <c r="F75" s="185"/>
      <c r="G75" s="185"/>
      <c r="H75" s="185"/>
      <c r="I75" s="186"/>
      <c r="J75" s="187">
        <f>J148</f>
        <v>0</v>
      </c>
      <c r="K75" s="183"/>
      <c r="L75" s="188"/>
    </row>
    <row r="76" s="11" customFormat="1" ht="19.92" customHeight="1">
      <c r="B76" s="233"/>
      <c r="C76" s="125"/>
      <c r="D76" s="234" t="s">
        <v>1593</v>
      </c>
      <c r="E76" s="235"/>
      <c r="F76" s="235"/>
      <c r="G76" s="235"/>
      <c r="H76" s="235"/>
      <c r="I76" s="236"/>
      <c r="J76" s="237">
        <f>J149</f>
        <v>0</v>
      </c>
      <c r="K76" s="125"/>
      <c r="L76" s="238"/>
    </row>
    <row r="77" s="11" customFormat="1" ht="19.92" customHeight="1">
      <c r="B77" s="233"/>
      <c r="C77" s="125"/>
      <c r="D77" s="234" t="s">
        <v>1594</v>
      </c>
      <c r="E77" s="235"/>
      <c r="F77" s="235"/>
      <c r="G77" s="235"/>
      <c r="H77" s="235"/>
      <c r="I77" s="236"/>
      <c r="J77" s="237">
        <f>J151</f>
        <v>0</v>
      </c>
      <c r="K77" s="125"/>
      <c r="L77" s="238"/>
    </row>
    <row r="78" s="11" customFormat="1" ht="19.92" customHeight="1">
      <c r="B78" s="233"/>
      <c r="C78" s="125"/>
      <c r="D78" s="234" t="s">
        <v>1595</v>
      </c>
      <c r="E78" s="235"/>
      <c r="F78" s="235"/>
      <c r="G78" s="235"/>
      <c r="H78" s="235"/>
      <c r="I78" s="236"/>
      <c r="J78" s="237">
        <f>J153</f>
        <v>0</v>
      </c>
      <c r="K78" s="125"/>
      <c r="L78" s="238"/>
    </row>
    <row r="79" s="1" customFormat="1" ht="21.84" customHeight="1">
      <c r="B79" s="39"/>
      <c r="C79" s="40"/>
      <c r="D79" s="40"/>
      <c r="E79" s="40"/>
      <c r="F79" s="40"/>
      <c r="G79" s="40"/>
      <c r="H79" s="40"/>
      <c r="I79" s="147"/>
      <c r="J79" s="40"/>
      <c r="K79" s="40"/>
      <c r="L79" s="44"/>
    </row>
    <row r="80" s="1" customFormat="1" ht="6.96" customHeight="1">
      <c r="B80" s="59"/>
      <c r="C80" s="60"/>
      <c r="D80" s="60"/>
      <c r="E80" s="60"/>
      <c r="F80" s="60"/>
      <c r="G80" s="60"/>
      <c r="H80" s="60"/>
      <c r="I80" s="172"/>
      <c r="J80" s="60"/>
      <c r="K80" s="60"/>
      <c r="L80" s="44"/>
    </row>
    <row r="84" s="1" customFormat="1" ht="6.96" customHeight="1">
      <c r="B84" s="61"/>
      <c r="C84" s="62"/>
      <c r="D84" s="62"/>
      <c r="E84" s="62"/>
      <c r="F84" s="62"/>
      <c r="G84" s="62"/>
      <c r="H84" s="62"/>
      <c r="I84" s="175"/>
      <c r="J84" s="62"/>
      <c r="K84" s="62"/>
      <c r="L84" s="44"/>
    </row>
    <row r="85" s="1" customFormat="1" ht="24.96" customHeight="1">
      <c r="B85" s="39"/>
      <c r="C85" s="24" t="s">
        <v>195</v>
      </c>
      <c r="D85" s="40"/>
      <c r="E85" s="40"/>
      <c r="F85" s="40"/>
      <c r="G85" s="40"/>
      <c r="H85" s="40"/>
      <c r="I85" s="147"/>
      <c r="J85" s="40"/>
      <c r="K85" s="40"/>
      <c r="L85" s="44"/>
    </row>
    <row r="86" s="1" customFormat="1" ht="6.96" customHeight="1">
      <c r="B86" s="39"/>
      <c r="C86" s="40"/>
      <c r="D86" s="40"/>
      <c r="E86" s="40"/>
      <c r="F86" s="40"/>
      <c r="G86" s="40"/>
      <c r="H86" s="40"/>
      <c r="I86" s="147"/>
      <c r="J86" s="40"/>
      <c r="K86" s="40"/>
      <c r="L86" s="44"/>
    </row>
    <row r="87" s="1" customFormat="1" ht="12" customHeight="1">
      <c r="B87" s="39"/>
      <c r="C87" s="33" t="s">
        <v>17</v>
      </c>
      <c r="D87" s="40"/>
      <c r="E87" s="40"/>
      <c r="F87" s="40"/>
      <c r="G87" s="40"/>
      <c r="H87" s="40"/>
      <c r="I87" s="147"/>
      <c r="J87" s="40"/>
      <c r="K87" s="40"/>
      <c r="L87" s="44"/>
    </row>
    <row r="88" s="1" customFormat="1" ht="16.5" customHeight="1">
      <c r="B88" s="39"/>
      <c r="C88" s="40"/>
      <c r="D88" s="40"/>
      <c r="E88" s="176" t="str">
        <f>E7</f>
        <v>Multifunkční centrum sociálních služeb</v>
      </c>
      <c r="F88" s="33"/>
      <c r="G88" s="33"/>
      <c r="H88" s="33"/>
      <c r="I88" s="147"/>
      <c r="J88" s="40"/>
      <c r="K88" s="40"/>
      <c r="L88" s="44"/>
    </row>
    <row r="89" ht="12" customHeight="1">
      <c r="B89" s="22"/>
      <c r="C89" s="33" t="s">
        <v>188</v>
      </c>
      <c r="D89" s="23"/>
      <c r="E89" s="23"/>
      <c r="F89" s="23"/>
      <c r="G89" s="23"/>
      <c r="H89" s="23"/>
      <c r="I89" s="139"/>
      <c r="J89" s="23"/>
      <c r="K89" s="23"/>
      <c r="L89" s="21"/>
    </row>
    <row r="90" ht="16.5" customHeight="1">
      <c r="B90" s="22"/>
      <c r="C90" s="23"/>
      <c r="D90" s="23"/>
      <c r="E90" s="176" t="s">
        <v>235</v>
      </c>
      <c r="F90" s="23"/>
      <c r="G90" s="23"/>
      <c r="H90" s="23"/>
      <c r="I90" s="139"/>
      <c r="J90" s="23"/>
      <c r="K90" s="23"/>
      <c r="L90" s="21"/>
    </row>
    <row r="91" ht="12" customHeight="1">
      <c r="B91" s="22"/>
      <c r="C91" s="33" t="s">
        <v>236</v>
      </c>
      <c r="D91" s="23"/>
      <c r="E91" s="23"/>
      <c r="F91" s="23"/>
      <c r="G91" s="23"/>
      <c r="H91" s="23"/>
      <c r="I91" s="139"/>
      <c r="J91" s="23"/>
      <c r="K91" s="23"/>
      <c r="L91" s="21"/>
    </row>
    <row r="92" s="1" customFormat="1" ht="16.5" customHeight="1">
      <c r="B92" s="39"/>
      <c r="C92" s="40"/>
      <c r="D92" s="40"/>
      <c r="E92" s="232" t="s">
        <v>237</v>
      </c>
      <c r="F92" s="40"/>
      <c r="G92" s="40"/>
      <c r="H92" s="40"/>
      <c r="I92" s="147"/>
      <c r="J92" s="40"/>
      <c r="K92" s="40"/>
      <c r="L92" s="44"/>
    </row>
    <row r="93" s="1" customFormat="1" ht="12" customHeight="1">
      <c r="B93" s="39"/>
      <c r="C93" s="33" t="s">
        <v>238</v>
      </c>
      <c r="D93" s="40"/>
      <c r="E93" s="40"/>
      <c r="F93" s="40"/>
      <c r="G93" s="40"/>
      <c r="H93" s="40"/>
      <c r="I93" s="147"/>
      <c r="J93" s="40"/>
      <c r="K93" s="40"/>
      <c r="L93" s="44"/>
    </row>
    <row r="94" s="1" customFormat="1" ht="16.5" customHeight="1">
      <c r="B94" s="39"/>
      <c r="C94" s="40"/>
      <c r="D94" s="40"/>
      <c r="E94" s="69" t="str">
        <f>E13</f>
        <v>ZN-MAR - Měření a re - ZN-MAR - Měření a re - ZN...</v>
      </c>
      <c r="F94" s="40"/>
      <c r="G94" s="40"/>
      <c r="H94" s="40"/>
      <c r="I94" s="147"/>
      <c r="J94" s="40"/>
      <c r="K94" s="40"/>
      <c r="L94" s="44"/>
    </row>
    <row r="95" s="1" customFormat="1" ht="6.96" customHeight="1">
      <c r="B95" s="39"/>
      <c r="C95" s="40"/>
      <c r="D95" s="40"/>
      <c r="E95" s="40"/>
      <c r="F95" s="40"/>
      <c r="G95" s="40"/>
      <c r="H95" s="40"/>
      <c r="I95" s="147"/>
      <c r="J95" s="40"/>
      <c r="K95" s="40"/>
      <c r="L95" s="44"/>
    </row>
    <row r="96" s="1" customFormat="1" ht="12" customHeight="1">
      <c r="B96" s="39"/>
      <c r="C96" s="33" t="s">
        <v>22</v>
      </c>
      <c r="D96" s="40"/>
      <c r="E96" s="40"/>
      <c r="F96" s="28" t="str">
        <f>F16</f>
        <v xml:space="preserve"> </v>
      </c>
      <c r="G96" s="40"/>
      <c r="H96" s="40"/>
      <c r="I96" s="149" t="s">
        <v>24</v>
      </c>
      <c r="J96" s="72" t="str">
        <f>IF(J16="","",J16)</f>
        <v>11.2.2019</v>
      </c>
      <c r="K96" s="40"/>
      <c r="L96" s="44"/>
    </row>
    <row r="97" s="1" customFormat="1" ht="6.96" customHeight="1">
      <c r="B97" s="39"/>
      <c r="C97" s="40"/>
      <c r="D97" s="40"/>
      <c r="E97" s="40"/>
      <c r="F97" s="40"/>
      <c r="G97" s="40"/>
      <c r="H97" s="40"/>
      <c r="I97" s="147"/>
      <c r="J97" s="40"/>
      <c r="K97" s="40"/>
      <c r="L97" s="44"/>
    </row>
    <row r="98" s="1" customFormat="1" ht="15.15" customHeight="1">
      <c r="B98" s="39"/>
      <c r="C98" s="33" t="s">
        <v>26</v>
      </c>
      <c r="D98" s="40"/>
      <c r="E98" s="40"/>
      <c r="F98" s="28" t="str">
        <f>E19</f>
        <v xml:space="preserve"> </v>
      </c>
      <c r="G98" s="40"/>
      <c r="H98" s="40"/>
      <c r="I98" s="149" t="s">
        <v>31</v>
      </c>
      <c r="J98" s="37" t="str">
        <f>E25</f>
        <v xml:space="preserve"> </v>
      </c>
      <c r="K98" s="40"/>
      <c r="L98" s="44"/>
    </row>
    <row r="99" s="1" customFormat="1" ht="15.15" customHeight="1">
      <c r="B99" s="39"/>
      <c r="C99" s="33" t="s">
        <v>29</v>
      </c>
      <c r="D99" s="40"/>
      <c r="E99" s="40"/>
      <c r="F99" s="28" t="str">
        <f>IF(E22="","",E22)</f>
        <v>Vyplň údaj</v>
      </c>
      <c r="G99" s="40"/>
      <c r="H99" s="40"/>
      <c r="I99" s="149" t="s">
        <v>32</v>
      </c>
      <c r="J99" s="37" t="str">
        <f>E28</f>
        <v xml:space="preserve"> </v>
      </c>
      <c r="K99" s="40"/>
      <c r="L99" s="44"/>
    </row>
    <row r="100" s="1" customFormat="1" ht="10.32" customHeight="1">
      <c r="B100" s="39"/>
      <c r="C100" s="40"/>
      <c r="D100" s="40"/>
      <c r="E100" s="40"/>
      <c r="F100" s="40"/>
      <c r="G100" s="40"/>
      <c r="H100" s="40"/>
      <c r="I100" s="147"/>
      <c r="J100" s="40"/>
      <c r="K100" s="40"/>
      <c r="L100" s="44"/>
    </row>
    <row r="101" s="9" customFormat="1" ht="29.28" customHeight="1">
      <c r="B101" s="189"/>
      <c r="C101" s="190" t="s">
        <v>196</v>
      </c>
      <c r="D101" s="191" t="s">
        <v>55</v>
      </c>
      <c r="E101" s="191" t="s">
        <v>51</v>
      </c>
      <c r="F101" s="191" t="s">
        <v>52</v>
      </c>
      <c r="G101" s="191" t="s">
        <v>197</v>
      </c>
      <c r="H101" s="191" t="s">
        <v>198</v>
      </c>
      <c r="I101" s="192" t="s">
        <v>199</v>
      </c>
      <c r="J101" s="191" t="s">
        <v>192</v>
      </c>
      <c r="K101" s="193" t="s">
        <v>200</v>
      </c>
      <c r="L101" s="194"/>
      <c r="M101" s="92" t="s">
        <v>20</v>
      </c>
      <c r="N101" s="93" t="s">
        <v>40</v>
      </c>
      <c r="O101" s="93" t="s">
        <v>201</v>
      </c>
      <c r="P101" s="93" t="s">
        <v>202</v>
      </c>
      <c r="Q101" s="93" t="s">
        <v>203</v>
      </c>
      <c r="R101" s="93" t="s">
        <v>204</v>
      </c>
      <c r="S101" s="93" t="s">
        <v>205</v>
      </c>
      <c r="T101" s="94" t="s">
        <v>206</v>
      </c>
    </row>
    <row r="102" s="1" customFormat="1" ht="22.8" customHeight="1">
      <c r="B102" s="39"/>
      <c r="C102" s="99" t="s">
        <v>207</v>
      </c>
      <c r="D102" s="40"/>
      <c r="E102" s="40"/>
      <c r="F102" s="40"/>
      <c r="G102" s="40"/>
      <c r="H102" s="40"/>
      <c r="I102" s="147"/>
      <c r="J102" s="195">
        <f>BK102</f>
        <v>0</v>
      </c>
      <c r="K102" s="40"/>
      <c r="L102" s="44"/>
      <c r="M102" s="95"/>
      <c r="N102" s="96"/>
      <c r="O102" s="96"/>
      <c r="P102" s="196">
        <f>P103+P129+P148</f>
        <v>0</v>
      </c>
      <c r="Q102" s="96"/>
      <c r="R102" s="196">
        <f>R103+R129+R148</f>
        <v>0</v>
      </c>
      <c r="S102" s="96"/>
      <c r="T102" s="197">
        <f>T103+T129+T148</f>
        <v>0</v>
      </c>
      <c r="AT102" s="18" t="s">
        <v>69</v>
      </c>
      <c r="AU102" s="18" t="s">
        <v>193</v>
      </c>
      <c r="BK102" s="198">
        <f>BK103+BK129+BK148</f>
        <v>0</v>
      </c>
    </row>
    <row r="103" s="10" customFormat="1" ht="25.92" customHeight="1">
      <c r="B103" s="199"/>
      <c r="C103" s="200"/>
      <c r="D103" s="201" t="s">
        <v>69</v>
      </c>
      <c r="E103" s="202" t="s">
        <v>296</v>
      </c>
      <c r="F103" s="202" t="s">
        <v>297</v>
      </c>
      <c r="G103" s="200"/>
      <c r="H103" s="200"/>
      <c r="I103" s="203"/>
      <c r="J103" s="204">
        <f>BK103</f>
        <v>0</v>
      </c>
      <c r="K103" s="200"/>
      <c r="L103" s="205"/>
      <c r="M103" s="206"/>
      <c r="N103" s="207"/>
      <c r="O103" s="207"/>
      <c r="P103" s="208">
        <f>P104+P107+P111+P114</f>
        <v>0</v>
      </c>
      <c r="Q103" s="207"/>
      <c r="R103" s="208">
        <f>R104+R107+R111+R114</f>
        <v>0</v>
      </c>
      <c r="S103" s="207"/>
      <c r="T103" s="209">
        <f>T104+T107+T111+T114</f>
        <v>0</v>
      </c>
      <c r="AR103" s="210" t="s">
        <v>79</v>
      </c>
      <c r="AT103" s="211" t="s">
        <v>69</v>
      </c>
      <c r="AU103" s="211" t="s">
        <v>16</v>
      </c>
      <c r="AY103" s="210" t="s">
        <v>210</v>
      </c>
      <c r="BK103" s="212">
        <f>BK104+BK107+BK111+BK114</f>
        <v>0</v>
      </c>
    </row>
    <row r="104" s="10" customFormat="1" ht="22.8" customHeight="1">
      <c r="B104" s="199"/>
      <c r="C104" s="200"/>
      <c r="D104" s="201" t="s">
        <v>69</v>
      </c>
      <c r="E104" s="239" t="s">
        <v>1596</v>
      </c>
      <c r="F104" s="239" t="s">
        <v>1597</v>
      </c>
      <c r="G104" s="200"/>
      <c r="H104" s="200"/>
      <c r="I104" s="203"/>
      <c r="J104" s="240">
        <f>BK104</f>
        <v>0</v>
      </c>
      <c r="K104" s="200"/>
      <c r="L104" s="205"/>
      <c r="M104" s="206"/>
      <c r="N104" s="207"/>
      <c r="O104" s="207"/>
      <c r="P104" s="208">
        <f>SUM(P105:P106)</f>
        <v>0</v>
      </c>
      <c r="Q104" s="207"/>
      <c r="R104" s="208">
        <f>SUM(R105:R106)</f>
        <v>0</v>
      </c>
      <c r="S104" s="207"/>
      <c r="T104" s="209">
        <f>SUM(T105:T106)</f>
        <v>0</v>
      </c>
      <c r="AR104" s="210" t="s">
        <v>77</v>
      </c>
      <c r="AT104" s="211" t="s">
        <v>69</v>
      </c>
      <c r="AU104" s="211" t="s">
        <v>77</v>
      </c>
      <c r="AY104" s="210" t="s">
        <v>210</v>
      </c>
      <c r="BK104" s="212">
        <f>SUM(BK105:BK106)</f>
        <v>0</v>
      </c>
    </row>
    <row r="105" s="1" customFormat="1" ht="24" customHeight="1">
      <c r="B105" s="39"/>
      <c r="C105" s="213" t="s">
        <v>77</v>
      </c>
      <c r="D105" s="213" t="s">
        <v>211</v>
      </c>
      <c r="E105" s="214" t="s">
        <v>1240</v>
      </c>
      <c r="F105" s="215" t="s">
        <v>1241</v>
      </c>
      <c r="G105" s="216" t="s">
        <v>352</v>
      </c>
      <c r="H105" s="217">
        <v>1</v>
      </c>
      <c r="I105" s="218"/>
      <c r="J105" s="219">
        <f>ROUND(I105*H105,2)</f>
        <v>0</v>
      </c>
      <c r="K105" s="215" t="s">
        <v>20</v>
      </c>
      <c r="L105" s="44"/>
      <c r="M105" s="220" t="s">
        <v>20</v>
      </c>
      <c r="N105" s="221" t="s">
        <v>41</v>
      </c>
      <c r="O105" s="84"/>
      <c r="P105" s="222">
        <f>O105*H105</f>
        <v>0</v>
      </c>
      <c r="Q105" s="222">
        <v>0</v>
      </c>
      <c r="R105" s="222">
        <f>Q105*H105</f>
        <v>0</v>
      </c>
      <c r="S105" s="222">
        <v>0</v>
      </c>
      <c r="T105" s="223">
        <f>S105*H105</f>
        <v>0</v>
      </c>
      <c r="AR105" s="224" t="s">
        <v>215</v>
      </c>
      <c r="AT105" s="224" t="s">
        <v>211</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79</v>
      </c>
    </row>
    <row r="106" s="1" customFormat="1" ht="24" customHeight="1">
      <c r="B106" s="39"/>
      <c r="C106" s="241" t="s">
        <v>79</v>
      </c>
      <c r="D106" s="241" t="s">
        <v>263</v>
      </c>
      <c r="E106" s="242" t="s">
        <v>1598</v>
      </c>
      <c r="F106" s="243" t="s">
        <v>1599</v>
      </c>
      <c r="G106" s="244" t="s">
        <v>1021</v>
      </c>
      <c r="H106" s="245">
        <v>1</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215</v>
      </c>
    </row>
    <row r="107" s="10" customFormat="1" ht="22.8" customHeight="1">
      <c r="B107" s="199"/>
      <c r="C107" s="200"/>
      <c r="D107" s="201" t="s">
        <v>69</v>
      </c>
      <c r="E107" s="239" t="s">
        <v>1600</v>
      </c>
      <c r="F107" s="239" t="s">
        <v>1601</v>
      </c>
      <c r="G107" s="200"/>
      <c r="H107" s="200"/>
      <c r="I107" s="203"/>
      <c r="J107" s="240">
        <f>BK107</f>
        <v>0</v>
      </c>
      <c r="K107" s="200"/>
      <c r="L107" s="205"/>
      <c r="M107" s="206"/>
      <c r="N107" s="207"/>
      <c r="O107" s="207"/>
      <c r="P107" s="208">
        <f>SUM(P108:P110)</f>
        <v>0</v>
      </c>
      <c r="Q107" s="207"/>
      <c r="R107" s="208">
        <f>SUM(R108:R110)</f>
        <v>0</v>
      </c>
      <c r="S107" s="207"/>
      <c r="T107" s="209">
        <f>SUM(T108:T110)</f>
        <v>0</v>
      </c>
      <c r="AR107" s="210" t="s">
        <v>77</v>
      </c>
      <c r="AT107" s="211" t="s">
        <v>69</v>
      </c>
      <c r="AU107" s="211" t="s">
        <v>77</v>
      </c>
      <c r="AY107" s="210" t="s">
        <v>210</v>
      </c>
      <c r="BK107" s="212">
        <f>SUM(BK108:BK110)</f>
        <v>0</v>
      </c>
    </row>
    <row r="108" s="1" customFormat="1" ht="16.5" customHeight="1">
      <c r="B108" s="39"/>
      <c r="C108" s="213" t="s">
        <v>92</v>
      </c>
      <c r="D108" s="213" t="s">
        <v>211</v>
      </c>
      <c r="E108" s="214" t="s">
        <v>1602</v>
      </c>
      <c r="F108" s="215" t="s">
        <v>1603</v>
      </c>
      <c r="G108" s="216" t="s">
        <v>352</v>
      </c>
      <c r="H108" s="217">
        <v>2</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229</v>
      </c>
    </row>
    <row r="109" s="1" customFormat="1" ht="24" customHeight="1">
      <c r="B109" s="39"/>
      <c r="C109" s="241" t="s">
        <v>215</v>
      </c>
      <c r="D109" s="241" t="s">
        <v>263</v>
      </c>
      <c r="E109" s="242" t="s">
        <v>1604</v>
      </c>
      <c r="F109" s="243" t="s">
        <v>1605</v>
      </c>
      <c r="G109" s="244" t="s">
        <v>1021</v>
      </c>
      <c r="H109" s="245">
        <v>1</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233</v>
      </c>
    </row>
    <row r="110" s="1" customFormat="1" ht="16.5" customHeight="1">
      <c r="B110" s="39"/>
      <c r="C110" s="241" t="s">
        <v>269</v>
      </c>
      <c r="D110" s="241" t="s">
        <v>263</v>
      </c>
      <c r="E110" s="242" t="s">
        <v>1606</v>
      </c>
      <c r="F110" s="243" t="s">
        <v>1607</v>
      </c>
      <c r="G110" s="244" t="s">
        <v>1021</v>
      </c>
      <c r="H110" s="245">
        <v>1</v>
      </c>
      <c r="I110" s="246"/>
      <c r="J110" s="247">
        <f>ROUND(I110*H110,2)</f>
        <v>0</v>
      </c>
      <c r="K110" s="243" t="s">
        <v>20</v>
      </c>
      <c r="L110" s="248"/>
      <c r="M110" s="249" t="s">
        <v>20</v>
      </c>
      <c r="N110" s="250" t="s">
        <v>41</v>
      </c>
      <c r="O110" s="84"/>
      <c r="P110" s="222">
        <f>O110*H110</f>
        <v>0</v>
      </c>
      <c r="Q110" s="222">
        <v>0</v>
      </c>
      <c r="R110" s="222">
        <f>Q110*H110</f>
        <v>0</v>
      </c>
      <c r="S110" s="222">
        <v>0</v>
      </c>
      <c r="T110" s="223">
        <f>S110*H110</f>
        <v>0</v>
      </c>
      <c r="AR110" s="224" t="s">
        <v>233</v>
      </c>
      <c r="AT110" s="224" t="s">
        <v>263</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272</v>
      </c>
    </row>
    <row r="111" s="10" customFormat="1" ht="22.8" customHeight="1">
      <c r="B111" s="199"/>
      <c r="C111" s="200"/>
      <c r="D111" s="201" t="s">
        <v>69</v>
      </c>
      <c r="E111" s="239" t="s">
        <v>1532</v>
      </c>
      <c r="F111" s="239" t="s">
        <v>1608</v>
      </c>
      <c r="G111" s="200"/>
      <c r="H111" s="200"/>
      <c r="I111" s="203"/>
      <c r="J111" s="240">
        <f>BK111</f>
        <v>0</v>
      </c>
      <c r="K111" s="200"/>
      <c r="L111" s="205"/>
      <c r="M111" s="206"/>
      <c r="N111" s="207"/>
      <c r="O111" s="207"/>
      <c r="P111" s="208">
        <f>SUM(P112:P113)</f>
        <v>0</v>
      </c>
      <c r="Q111" s="207"/>
      <c r="R111" s="208">
        <f>SUM(R112:R113)</f>
        <v>0</v>
      </c>
      <c r="S111" s="207"/>
      <c r="T111" s="209">
        <f>SUM(T112:T113)</f>
        <v>0</v>
      </c>
      <c r="AR111" s="210" t="s">
        <v>77</v>
      </c>
      <c r="AT111" s="211" t="s">
        <v>69</v>
      </c>
      <c r="AU111" s="211" t="s">
        <v>77</v>
      </c>
      <c r="AY111" s="210" t="s">
        <v>210</v>
      </c>
      <c r="BK111" s="212">
        <f>SUM(BK112:BK113)</f>
        <v>0</v>
      </c>
    </row>
    <row r="112" s="1" customFormat="1" ht="16.5" customHeight="1">
      <c r="B112" s="39"/>
      <c r="C112" s="213" t="s">
        <v>229</v>
      </c>
      <c r="D112" s="213" t="s">
        <v>211</v>
      </c>
      <c r="E112" s="214" t="s">
        <v>918</v>
      </c>
      <c r="F112" s="215" t="s">
        <v>919</v>
      </c>
      <c r="G112" s="216" t="s">
        <v>640</v>
      </c>
      <c r="H112" s="217">
        <v>5</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275</v>
      </c>
    </row>
    <row r="113" s="1" customFormat="1" ht="24" customHeight="1">
      <c r="B113" s="39"/>
      <c r="C113" s="241" t="s">
        <v>276</v>
      </c>
      <c r="D113" s="241" t="s">
        <v>263</v>
      </c>
      <c r="E113" s="242" t="s">
        <v>1609</v>
      </c>
      <c r="F113" s="243" t="s">
        <v>1535</v>
      </c>
      <c r="G113" s="244" t="s">
        <v>922</v>
      </c>
      <c r="H113" s="245">
        <v>1</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279</v>
      </c>
    </row>
    <row r="114" s="10" customFormat="1" ht="22.8" customHeight="1">
      <c r="B114" s="199"/>
      <c r="C114" s="200"/>
      <c r="D114" s="201" t="s">
        <v>69</v>
      </c>
      <c r="E114" s="239" t="s">
        <v>1610</v>
      </c>
      <c r="F114" s="239" t="s">
        <v>1611</v>
      </c>
      <c r="G114" s="200"/>
      <c r="H114" s="200"/>
      <c r="I114" s="203"/>
      <c r="J114" s="240">
        <f>BK114</f>
        <v>0</v>
      </c>
      <c r="K114" s="200"/>
      <c r="L114" s="205"/>
      <c r="M114" s="206"/>
      <c r="N114" s="207"/>
      <c r="O114" s="207"/>
      <c r="P114" s="208">
        <f>SUM(P115:P128)</f>
        <v>0</v>
      </c>
      <c r="Q114" s="207"/>
      <c r="R114" s="208">
        <f>SUM(R115:R128)</f>
        <v>0</v>
      </c>
      <c r="S114" s="207"/>
      <c r="T114" s="209">
        <f>SUM(T115:T128)</f>
        <v>0</v>
      </c>
      <c r="AR114" s="210" t="s">
        <v>77</v>
      </c>
      <c r="AT114" s="211" t="s">
        <v>69</v>
      </c>
      <c r="AU114" s="211" t="s">
        <v>77</v>
      </c>
      <c r="AY114" s="210" t="s">
        <v>210</v>
      </c>
      <c r="BK114" s="212">
        <f>SUM(BK115:BK128)</f>
        <v>0</v>
      </c>
    </row>
    <row r="115" s="1" customFormat="1" ht="24" customHeight="1">
      <c r="B115" s="39"/>
      <c r="C115" s="213" t="s">
        <v>233</v>
      </c>
      <c r="D115" s="213" t="s">
        <v>211</v>
      </c>
      <c r="E115" s="214" t="s">
        <v>1376</v>
      </c>
      <c r="F115" s="215" t="s">
        <v>1377</v>
      </c>
      <c r="G115" s="216" t="s">
        <v>352</v>
      </c>
      <c r="H115" s="217">
        <v>1</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282</v>
      </c>
    </row>
    <row r="116" s="1" customFormat="1" ht="36" customHeight="1">
      <c r="B116" s="39"/>
      <c r="C116" s="241" t="s">
        <v>283</v>
      </c>
      <c r="D116" s="241" t="s">
        <v>263</v>
      </c>
      <c r="E116" s="242" t="s">
        <v>1612</v>
      </c>
      <c r="F116" s="243" t="s">
        <v>1613</v>
      </c>
      <c r="G116" s="244" t="s">
        <v>1021</v>
      </c>
      <c r="H116" s="245">
        <v>1</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285</v>
      </c>
    </row>
    <row r="117" s="1" customFormat="1" ht="24" customHeight="1">
      <c r="B117" s="39"/>
      <c r="C117" s="241" t="s">
        <v>272</v>
      </c>
      <c r="D117" s="241" t="s">
        <v>263</v>
      </c>
      <c r="E117" s="242" t="s">
        <v>1614</v>
      </c>
      <c r="F117" s="243" t="s">
        <v>1615</v>
      </c>
      <c r="G117" s="244" t="s">
        <v>1021</v>
      </c>
      <c r="H117" s="245">
        <v>1</v>
      </c>
      <c r="I117" s="246"/>
      <c r="J117" s="247">
        <f>ROUND(I117*H117,2)</f>
        <v>0</v>
      </c>
      <c r="K117" s="243" t="s">
        <v>20</v>
      </c>
      <c r="L117" s="248"/>
      <c r="M117" s="249" t="s">
        <v>20</v>
      </c>
      <c r="N117" s="250" t="s">
        <v>41</v>
      </c>
      <c r="O117" s="84"/>
      <c r="P117" s="222">
        <f>O117*H117</f>
        <v>0</v>
      </c>
      <c r="Q117" s="222">
        <v>0</v>
      </c>
      <c r="R117" s="222">
        <f>Q117*H117</f>
        <v>0</v>
      </c>
      <c r="S117" s="222">
        <v>0</v>
      </c>
      <c r="T117" s="223">
        <f>S117*H117</f>
        <v>0</v>
      </c>
      <c r="AR117" s="224" t="s">
        <v>233</v>
      </c>
      <c r="AT117" s="224" t="s">
        <v>263</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286</v>
      </c>
    </row>
    <row r="118" s="1" customFormat="1" ht="16.5" customHeight="1">
      <c r="B118" s="39"/>
      <c r="C118" s="241" t="s">
        <v>288</v>
      </c>
      <c r="D118" s="241" t="s">
        <v>263</v>
      </c>
      <c r="E118" s="242" t="s">
        <v>1616</v>
      </c>
      <c r="F118" s="243" t="s">
        <v>1617</v>
      </c>
      <c r="G118" s="244" t="s">
        <v>1021</v>
      </c>
      <c r="H118" s="245">
        <v>1</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292</v>
      </c>
    </row>
    <row r="119" s="1" customFormat="1" ht="24" customHeight="1">
      <c r="B119" s="39"/>
      <c r="C119" s="241" t="s">
        <v>275</v>
      </c>
      <c r="D119" s="241" t="s">
        <v>263</v>
      </c>
      <c r="E119" s="242" t="s">
        <v>1618</v>
      </c>
      <c r="F119" s="243" t="s">
        <v>1619</v>
      </c>
      <c r="G119" s="244" t="s">
        <v>1021</v>
      </c>
      <c r="H119" s="245">
        <v>1</v>
      </c>
      <c r="I119" s="246"/>
      <c r="J119" s="247">
        <f>ROUND(I119*H119,2)</f>
        <v>0</v>
      </c>
      <c r="K119" s="243" t="s">
        <v>20</v>
      </c>
      <c r="L119" s="248"/>
      <c r="M119" s="249" t="s">
        <v>20</v>
      </c>
      <c r="N119" s="250" t="s">
        <v>41</v>
      </c>
      <c r="O119" s="84"/>
      <c r="P119" s="222">
        <f>O119*H119</f>
        <v>0</v>
      </c>
      <c r="Q119" s="222">
        <v>0</v>
      </c>
      <c r="R119" s="222">
        <f>Q119*H119</f>
        <v>0</v>
      </c>
      <c r="S119" s="222">
        <v>0</v>
      </c>
      <c r="T119" s="223">
        <f>S119*H119</f>
        <v>0</v>
      </c>
      <c r="AR119" s="224" t="s">
        <v>233</v>
      </c>
      <c r="AT119" s="224" t="s">
        <v>263</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295</v>
      </c>
    </row>
    <row r="120" s="1" customFormat="1" ht="48" customHeight="1">
      <c r="B120" s="39"/>
      <c r="C120" s="241" t="s">
        <v>300</v>
      </c>
      <c r="D120" s="241" t="s">
        <v>263</v>
      </c>
      <c r="E120" s="242" t="s">
        <v>1620</v>
      </c>
      <c r="F120" s="243" t="s">
        <v>1621</v>
      </c>
      <c r="G120" s="244" t="s">
        <v>1021</v>
      </c>
      <c r="H120" s="245">
        <v>1</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233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304</v>
      </c>
    </row>
    <row r="121" s="1" customFormat="1" ht="24" customHeight="1">
      <c r="B121" s="39"/>
      <c r="C121" s="241" t="s">
        <v>279</v>
      </c>
      <c r="D121" s="241" t="s">
        <v>263</v>
      </c>
      <c r="E121" s="242" t="s">
        <v>1622</v>
      </c>
      <c r="F121" s="243" t="s">
        <v>1623</v>
      </c>
      <c r="G121" s="244" t="s">
        <v>1021</v>
      </c>
      <c r="H121" s="245">
        <v>2</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307</v>
      </c>
    </row>
    <row r="122" s="1" customFormat="1" ht="24" customHeight="1">
      <c r="B122" s="39"/>
      <c r="C122" s="241" t="s">
        <v>9</v>
      </c>
      <c r="D122" s="241" t="s">
        <v>263</v>
      </c>
      <c r="E122" s="242" t="s">
        <v>1624</v>
      </c>
      <c r="F122" s="243" t="s">
        <v>1625</v>
      </c>
      <c r="G122" s="244" t="s">
        <v>1021</v>
      </c>
      <c r="H122" s="245">
        <v>6</v>
      </c>
      <c r="I122" s="246"/>
      <c r="J122" s="247">
        <f>ROUND(I122*H122,2)</f>
        <v>0</v>
      </c>
      <c r="K122" s="243" t="s">
        <v>20</v>
      </c>
      <c r="L122" s="248"/>
      <c r="M122" s="249" t="s">
        <v>20</v>
      </c>
      <c r="N122" s="250" t="s">
        <v>41</v>
      </c>
      <c r="O122" s="84"/>
      <c r="P122" s="222">
        <f>O122*H122</f>
        <v>0</v>
      </c>
      <c r="Q122" s="222">
        <v>0</v>
      </c>
      <c r="R122" s="222">
        <f>Q122*H122</f>
        <v>0</v>
      </c>
      <c r="S122" s="222">
        <v>0</v>
      </c>
      <c r="T122" s="223">
        <f>S122*H122</f>
        <v>0</v>
      </c>
      <c r="AR122" s="224" t="s">
        <v>233</v>
      </c>
      <c r="AT122" s="224" t="s">
        <v>263</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310</v>
      </c>
    </row>
    <row r="123" s="1" customFormat="1" ht="36" customHeight="1">
      <c r="B123" s="39"/>
      <c r="C123" s="241" t="s">
        <v>282</v>
      </c>
      <c r="D123" s="241" t="s">
        <v>263</v>
      </c>
      <c r="E123" s="242" t="s">
        <v>1626</v>
      </c>
      <c r="F123" s="243" t="s">
        <v>1627</v>
      </c>
      <c r="G123" s="244" t="s">
        <v>1021</v>
      </c>
      <c r="H123" s="245">
        <v>1</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233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303</v>
      </c>
    </row>
    <row r="124" s="1" customFormat="1" ht="36" customHeight="1">
      <c r="B124" s="39"/>
      <c r="C124" s="241" t="s">
        <v>313</v>
      </c>
      <c r="D124" s="241" t="s">
        <v>263</v>
      </c>
      <c r="E124" s="242" t="s">
        <v>1628</v>
      </c>
      <c r="F124" s="243" t="s">
        <v>1629</v>
      </c>
      <c r="G124" s="244" t="s">
        <v>1021</v>
      </c>
      <c r="H124" s="245">
        <v>1</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316</v>
      </c>
    </row>
    <row r="125" s="1" customFormat="1" ht="24" customHeight="1">
      <c r="B125" s="39"/>
      <c r="C125" s="241" t="s">
        <v>285</v>
      </c>
      <c r="D125" s="241" t="s">
        <v>263</v>
      </c>
      <c r="E125" s="242" t="s">
        <v>1630</v>
      </c>
      <c r="F125" s="243" t="s">
        <v>1631</v>
      </c>
      <c r="G125" s="244" t="s">
        <v>1021</v>
      </c>
      <c r="H125" s="245">
        <v>1</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233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319</v>
      </c>
    </row>
    <row r="126" s="1" customFormat="1" ht="24" customHeight="1">
      <c r="B126" s="39"/>
      <c r="C126" s="241" t="s">
        <v>322</v>
      </c>
      <c r="D126" s="241" t="s">
        <v>263</v>
      </c>
      <c r="E126" s="242" t="s">
        <v>1632</v>
      </c>
      <c r="F126" s="243" t="s">
        <v>1633</v>
      </c>
      <c r="G126" s="244" t="s">
        <v>1021</v>
      </c>
      <c r="H126" s="245">
        <v>36</v>
      </c>
      <c r="I126" s="246"/>
      <c r="J126" s="247">
        <f>ROUND(I126*H126,2)</f>
        <v>0</v>
      </c>
      <c r="K126" s="243" t="s">
        <v>20</v>
      </c>
      <c r="L126" s="248"/>
      <c r="M126" s="249" t="s">
        <v>20</v>
      </c>
      <c r="N126" s="250" t="s">
        <v>41</v>
      </c>
      <c r="O126" s="84"/>
      <c r="P126" s="222">
        <f>O126*H126</f>
        <v>0</v>
      </c>
      <c r="Q126" s="222">
        <v>0</v>
      </c>
      <c r="R126" s="222">
        <f>Q126*H126</f>
        <v>0</v>
      </c>
      <c r="S126" s="222">
        <v>0</v>
      </c>
      <c r="T126" s="223">
        <f>S126*H126</f>
        <v>0</v>
      </c>
      <c r="AR126" s="224" t="s">
        <v>233</v>
      </c>
      <c r="AT126" s="224" t="s">
        <v>263</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325</v>
      </c>
    </row>
    <row r="127" s="1" customFormat="1" ht="24" customHeight="1">
      <c r="B127" s="39"/>
      <c r="C127" s="241" t="s">
        <v>286</v>
      </c>
      <c r="D127" s="241" t="s">
        <v>263</v>
      </c>
      <c r="E127" s="242" t="s">
        <v>1634</v>
      </c>
      <c r="F127" s="243" t="s">
        <v>1635</v>
      </c>
      <c r="G127" s="244" t="s">
        <v>1021</v>
      </c>
      <c r="H127" s="245">
        <v>3</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328</v>
      </c>
    </row>
    <row r="128" s="1" customFormat="1" ht="16.5" customHeight="1">
      <c r="B128" s="39"/>
      <c r="C128" s="213" t="s">
        <v>7</v>
      </c>
      <c r="D128" s="213" t="s">
        <v>211</v>
      </c>
      <c r="E128" s="214" t="s">
        <v>918</v>
      </c>
      <c r="F128" s="215" t="s">
        <v>919</v>
      </c>
      <c r="G128" s="216" t="s">
        <v>640</v>
      </c>
      <c r="H128" s="217">
        <v>14</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215</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331</v>
      </c>
    </row>
    <row r="129" s="10" customFormat="1" ht="25.92" customHeight="1">
      <c r="B129" s="199"/>
      <c r="C129" s="200"/>
      <c r="D129" s="201" t="s">
        <v>69</v>
      </c>
      <c r="E129" s="202" t="s">
        <v>263</v>
      </c>
      <c r="F129" s="202" t="s">
        <v>1403</v>
      </c>
      <c r="G129" s="200"/>
      <c r="H129" s="200"/>
      <c r="I129" s="203"/>
      <c r="J129" s="204">
        <f>BK129</f>
        <v>0</v>
      </c>
      <c r="K129" s="200"/>
      <c r="L129" s="205"/>
      <c r="M129" s="206"/>
      <c r="N129" s="207"/>
      <c r="O129" s="207"/>
      <c r="P129" s="208">
        <f>P130</f>
        <v>0</v>
      </c>
      <c r="Q129" s="207"/>
      <c r="R129" s="208">
        <f>R130</f>
        <v>0</v>
      </c>
      <c r="S129" s="207"/>
      <c r="T129" s="209">
        <f>T130</f>
        <v>0</v>
      </c>
      <c r="AR129" s="210" t="s">
        <v>92</v>
      </c>
      <c r="AT129" s="211" t="s">
        <v>69</v>
      </c>
      <c r="AU129" s="211" t="s">
        <v>16</v>
      </c>
      <c r="AY129" s="210" t="s">
        <v>210</v>
      </c>
      <c r="BK129" s="212">
        <f>BK130</f>
        <v>0</v>
      </c>
    </row>
    <row r="130" s="10" customFormat="1" ht="22.8" customHeight="1">
      <c r="B130" s="199"/>
      <c r="C130" s="200"/>
      <c r="D130" s="201" t="s">
        <v>69</v>
      </c>
      <c r="E130" s="239" t="s">
        <v>1636</v>
      </c>
      <c r="F130" s="239" t="s">
        <v>1637</v>
      </c>
      <c r="G130" s="200"/>
      <c r="H130" s="200"/>
      <c r="I130" s="203"/>
      <c r="J130" s="240">
        <f>BK130</f>
        <v>0</v>
      </c>
      <c r="K130" s="200"/>
      <c r="L130" s="205"/>
      <c r="M130" s="206"/>
      <c r="N130" s="207"/>
      <c r="O130" s="207"/>
      <c r="P130" s="208">
        <f>SUM(P131:P147)</f>
        <v>0</v>
      </c>
      <c r="Q130" s="207"/>
      <c r="R130" s="208">
        <f>SUM(R131:R147)</f>
        <v>0</v>
      </c>
      <c r="S130" s="207"/>
      <c r="T130" s="209">
        <f>SUM(T131:T147)</f>
        <v>0</v>
      </c>
      <c r="AR130" s="210" t="s">
        <v>77</v>
      </c>
      <c r="AT130" s="211" t="s">
        <v>69</v>
      </c>
      <c r="AU130" s="211" t="s">
        <v>77</v>
      </c>
      <c r="AY130" s="210" t="s">
        <v>210</v>
      </c>
      <c r="BK130" s="212">
        <f>SUM(BK131:BK147)</f>
        <v>0</v>
      </c>
    </row>
    <row r="131" s="1" customFormat="1" ht="16.5" customHeight="1">
      <c r="B131" s="39"/>
      <c r="C131" s="213" t="s">
        <v>292</v>
      </c>
      <c r="D131" s="213" t="s">
        <v>211</v>
      </c>
      <c r="E131" s="214" t="s">
        <v>1638</v>
      </c>
      <c r="F131" s="215" t="s">
        <v>1639</v>
      </c>
      <c r="G131" s="216" t="s">
        <v>352</v>
      </c>
      <c r="H131" s="217">
        <v>1</v>
      </c>
      <c r="I131" s="218"/>
      <c r="J131" s="219">
        <f>ROUND(I131*H131,2)</f>
        <v>0</v>
      </c>
      <c r="K131" s="215" t="s">
        <v>20</v>
      </c>
      <c r="L131" s="44"/>
      <c r="M131" s="220" t="s">
        <v>20</v>
      </c>
      <c r="N131" s="221" t="s">
        <v>41</v>
      </c>
      <c r="O131" s="84"/>
      <c r="P131" s="222">
        <f>O131*H131</f>
        <v>0</v>
      </c>
      <c r="Q131" s="222">
        <v>0</v>
      </c>
      <c r="R131" s="222">
        <f>Q131*H131</f>
        <v>0</v>
      </c>
      <c r="S131" s="222">
        <v>0</v>
      </c>
      <c r="T131" s="223">
        <f>S131*H131</f>
        <v>0</v>
      </c>
      <c r="AR131" s="224" t="s">
        <v>215</v>
      </c>
      <c r="AT131" s="224" t="s">
        <v>211</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334</v>
      </c>
    </row>
    <row r="132" s="1" customFormat="1" ht="24" customHeight="1">
      <c r="B132" s="39"/>
      <c r="C132" s="213" t="s">
        <v>335</v>
      </c>
      <c r="D132" s="213" t="s">
        <v>211</v>
      </c>
      <c r="E132" s="214" t="s">
        <v>1640</v>
      </c>
      <c r="F132" s="215" t="s">
        <v>1641</v>
      </c>
      <c r="G132" s="216" t="s">
        <v>352</v>
      </c>
      <c r="H132" s="217">
        <v>1</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215</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338</v>
      </c>
    </row>
    <row r="133" s="1" customFormat="1" ht="16.5" customHeight="1">
      <c r="B133" s="39"/>
      <c r="C133" s="213" t="s">
        <v>295</v>
      </c>
      <c r="D133" s="213" t="s">
        <v>211</v>
      </c>
      <c r="E133" s="214" t="s">
        <v>1642</v>
      </c>
      <c r="F133" s="215" t="s">
        <v>1643</v>
      </c>
      <c r="G133" s="216" t="s">
        <v>352</v>
      </c>
      <c r="H133" s="217">
        <v>1</v>
      </c>
      <c r="I133" s="218"/>
      <c r="J133" s="219">
        <f>ROUND(I133*H133,2)</f>
        <v>0</v>
      </c>
      <c r="K133" s="215" t="s">
        <v>20</v>
      </c>
      <c r="L133" s="44"/>
      <c r="M133" s="220" t="s">
        <v>20</v>
      </c>
      <c r="N133" s="221" t="s">
        <v>41</v>
      </c>
      <c r="O133" s="84"/>
      <c r="P133" s="222">
        <f>O133*H133</f>
        <v>0</v>
      </c>
      <c r="Q133" s="222">
        <v>0</v>
      </c>
      <c r="R133" s="222">
        <f>Q133*H133</f>
        <v>0</v>
      </c>
      <c r="S133" s="222">
        <v>0</v>
      </c>
      <c r="T133" s="223">
        <f>S133*H133</f>
        <v>0</v>
      </c>
      <c r="AR133" s="224" t="s">
        <v>215</v>
      </c>
      <c r="AT133" s="224" t="s">
        <v>211</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341</v>
      </c>
    </row>
    <row r="134" s="1" customFormat="1" ht="16.5" customHeight="1">
      <c r="B134" s="39"/>
      <c r="C134" s="213" t="s">
        <v>342</v>
      </c>
      <c r="D134" s="213" t="s">
        <v>211</v>
      </c>
      <c r="E134" s="214" t="s">
        <v>1644</v>
      </c>
      <c r="F134" s="215" t="s">
        <v>1645</v>
      </c>
      <c r="G134" s="216" t="s">
        <v>352</v>
      </c>
      <c r="H134" s="217">
        <v>1</v>
      </c>
      <c r="I134" s="218"/>
      <c r="J134" s="219">
        <f>ROUND(I134*H134,2)</f>
        <v>0</v>
      </c>
      <c r="K134" s="215" t="s">
        <v>20</v>
      </c>
      <c r="L134" s="44"/>
      <c r="M134" s="220" t="s">
        <v>20</v>
      </c>
      <c r="N134" s="221" t="s">
        <v>41</v>
      </c>
      <c r="O134" s="84"/>
      <c r="P134" s="222">
        <f>O134*H134</f>
        <v>0</v>
      </c>
      <c r="Q134" s="222">
        <v>0</v>
      </c>
      <c r="R134" s="222">
        <f>Q134*H134</f>
        <v>0</v>
      </c>
      <c r="S134" s="222">
        <v>0</v>
      </c>
      <c r="T134" s="223">
        <f>S134*H134</f>
        <v>0</v>
      </c>
      <c r="AR134" s="224" t="s">
        <v>215</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345</v>
      </c>
    </row>
    <row r="135" s="1" customFormat="1" ht="16.5" customHeight="1">
      <c r="B135" s="39"/>
      <c r="C135" s="213" t="s">
        <v>304</v>
      </c>
      <c r="D135" s="213" t="s">
        <v>211</v>
      </c>
      <c r="E135" s="214" t="s">
        <v>1646</v>
      </c>
      <c r="F135" s="215" t="s">
        <v>1647</v>
      </c>
      <c r="G135" s="216" t="s">
        <v>352</v>
      </c>
      <c r="H135" s="217">
        <v>1</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215</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348</v>
      </c>
    </row>
    <row r="136" s="1" customFormat="1" ht="24" customHeight="1">
      <c r="B136" s="39"/>
      <c r="C136" s="213" t="s">
        <v>349</v>
      </c>
      <c r="D136" s="213" t="s">
        <v>211</v>
      </c>
      <c r="E136" s="214" t="s">
        <v>1648</v>
      </c>
      <c r="F136" s="215" t="s">
        <v>1649</v>
      </c>
      <c r="G136" s="216" t="s">
        <v>352</v>
      </c>
      <c r="H136" s="217">
        <v>1</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215</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215</v>
      </c>
      <c r="BM136" s="224" t="s">
        <v>353</v>
      </c>
    </row>
    <row r="137" s="1" customFormat="1" ht="16.5" customHeight="1">
      <c r="B137" s="39"/>
      <c r="C137" s="213" t="s">
        <v>307</v>
      </c>
      <c r="D137" s="213" t="s">
        <v>211</v>
      </c>
      <c r="E137" s="214" t="s">
        <v>1650</v>
      </c>
      <c r="F137" s="215" t="s">
        <v>1651</v>
      </c>
      <c r="G137" s="216" t="s">
        <v>352</v>
      </c>
      <c r="H137" s="217">
        <v>2</v>
      </c>
      <c r="I137" s="218"/>
      <c r="J137" s="219">
        <f>ROUND(I137*H137,2)</f>
        <v>0</v>
      </c>
      <c r="K137" s="215" t="s">
        <v>20</v>
      </c>
      <c r="L137" s="44"/>
      <c r="M137" s="220" t="s">
        <v>20</v>
      </c>
      <c r="N137" s="221" t="s">
        <v>41</v>
      </c>
      <c r="O137" s="84"/>
      <c r="P137" s="222">
        <f>O137*H137</f>
        <v>0</v>
      </c>
      <c r="Q137" s="222">
        <v>0</v>
      </c>
      <c r="R137" s="222">
        <f>Q137*H137</f>
        <v>0</v>
      </c>
      <c r="S137" s="222">
        <v>0</v>
      </c>
      <c r="T137" s="223">
        <f>S137*H137</f>
        <v>0</v>
      </c>
      <c r="AR137" s="224" t="s">
        <v>215</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356</v>
      </c>
    </row>
    <row r="138" s="1" customFormat="1" ht="16.5" customHeight="1">
      <c r="B138" s="39"/>
      <c r="C138" s="213" t="s">
        <v>357</v>
      </c>
      <c r="D138" s="213" t="s">
        <v>211</v>
      </c>
      <c r="E138" s="214" t="s">
        <v>1652</v>
      </c>
      <c r="F138" s="215" t="s">
        <v>1653</v>
      </c>
      <c r="G138" s="216" t="s">
        <v>352</v>
      </c>
      <c r="H138" s="217">
        <v>1</v>
      </c>
      <c r="I138" s="218"/>
      <c r="J138" s="219">
        <f>ROUND(I138*H138,2)</f>
        <v>0</v>
      </c>
      <c r="K138" s="215" t="s">
        <v>20</v>
      </c>
      <c r="L138" s="44"/>
      <c r="M138" s="220" t="s">
        <v>20</v>
      </c>
      <c r="N138" s="221" t="s">
        <v>41</v>
      </c>
      <c r="O138" s="84"/>
      <c r="P138" s="222">
        <f>O138*H138</f>
        <v>0</v>
      </c>
      <c r="Q138" s="222">
        <v>0</v>
      </c>
      <c r="R138" s="222">
        <f>Q138*H138</f>
        <v>0</v>
      </c>
      <c r="S138" s="222">
        <v>0</v>
      </c>
      <c r="T138" s="223">
        <f>S138*H138</f>
        <v>0</v>
      </c>
      <c r="AR138" s="224" t="s">
        <v>215</v>
      </c>
      <c r="AT138" s="224" t="s">
        <v>211</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360</v>
      </c>
    </row>
    <row r="139" s="1" customFormat="1" ht="36" customHeight="1">
      <c r="B139" s="39"/>
      <c r="C139" s="241" t="s">
        <v>310</v>
      </c>
      <c r="D139" s="241" t="s">
        <v>263</v>
      </c>
      <c r="E139" s="242" t="s">
        <v>1654</v>
      </c>
      <c r="F139" s="243" t="s">
        <v>1655</v>
      </c>
      <c r="G139" s="244" t="s">
        <v>1021</v>
      </c>
      <c r="H139" s="245">
        <v>1</v>
      </c>
      <c r="I139" s="246"/>
      <c r="J139" s="247">
        <f>ROUND(I139*H139,2)</f>
        <v>0</v>
      </c>
      <c r="K139" s="243" t="s">
        <v>20</v>
      </c>
      <c r="L139" s="248"/>
      <c r="M139" s="249" t="s">
        <v>20</v>
      </c>
      <c r="N139" s="250" t="s">
        <v>41</v>
      </c>
      <c r="O139" s="84"/>
      <c r="P139" s="222">
        <f>O139*H139</f>
        <v>0</v>
      </c>
      <c r="Q139" s="222">
        <v>0</v>
      </c>
      <c r="R139" s="222">
        <f>Q139*H139</f>
        <v>0</v>
      </c>
      <c r="S139" s="222">
        <v>0</v>
      </c>
      <c r="T139" s="223">
        <f>S139*H139</f>
        <v>0</v>
      </c>
      <c r="AR139" s="224" t="s">
        <v>233</v>
      </c>
      <c r="AT139" s="224" t="s">
        <v>263</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363</v>
      </c>
    </row>
    <row r="140" s="1" customFormat="1" ht="36" customHeight="1">
      <c r="B140" s="39"/>
      <c r="C140" s="241" t="s">
        <v>364</v>
      </c>
      <c r="D140" s="241" t="s">
        <v>263</v>
      </c>
      <c r="E140" s="242" t="s">
        <v>1656</v>
      </c>
      <c r="F140" s="243" t="s">
        <v>1657</v>
      </c>
      <c r="G140" s="244" t="s">
        <v>1021</v>
      </c>
      <c r="H140" s="245">
        <v>1</v>
      </c>
      <c r="I140" s="246"/>
      <c r="J140" s="247">
        <f>ROUND(I140*H140,2)</f>
        <v>0</v>
      </c>
      <c r="K140" s="243" t="s">
        <v>20</v>
      </c>
      <c r="L140" s="248"/>
      <c r="M140" s="249" t="s">
        <v>20</v>
      </c>
      <c r="N140" s="250" t="s">
        <v>41</v>
      </c>
      <c r="O140" s="84"/>
      <c r="P140" s="222">
        <f>O140*H140</f>
        <v>0</v>
      </c>
      <c r="Q140" s="222">
        <v>0</v>
      </c>
      <c r="R140" s="222">
        <f>Q140*H140</f>
        <v>0</v>
      </c>
      <c r="S140" s="222">
        <v>0</v>
      </c>
      <c r="T140" s="223">
        <f>S140*H140</f>
        <v>0</v>
      </c>
      <c r="AR140" s="224" t="s">
        <v>233</v>
      </c>
      <c r="AT140" s="224" t="s">
        <v>263</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367</v>
      </c>
    </row>
    <row r="141" s="1" customFormat="1" ht="48" customHeight="1">
      <c r="B141" s="39"/>
      <c r="C141" s="241" t="s">
        <v>303</v>
      </c>
      <c r="D141" s="241" t="s">
        <v>263</v>
      </c>
      <c r="E141" s="242" t="s">
        <v>1658</v>
      </c>
      <c r="F141" s="243" t="s">
        <v>1659</v>
      </c>
      <c r="G141" s="244" t="s">
        <v>1021</v>
      </c>
      <c r="H141" s="245">
        <v>1</v>
      </c>
      <c r="I141" s="246"/>
      <c r="J141" s="247">
        <f>ROUND(I141*H141,2)</f>
        <v>0</v>
      </c>
      <c r="K141" s="243" t="s">
        <v>20</v>
      </c>
      <c r="L141" s="248"/>
      <c r="M141" s="249" t="s">
        <v>20</v>
      </c>
      <c r="N141" s="250" t="s">
        <v>41</v>
      </c>
      <c r="O141" s="84"/>
      <c r="P141" s="222">
        <f>O141*H141</f>
        <v>0</v>
      </c>
      <c r="Q141" s="222">
        <v>0</v>
      </c>
      <c r="R141" s="222">
        <f>Q141*H141</f>
        <v>0</v>
      </c>
      <c r="S141" s="222">
        <v>0</v>
      </c>
      <c r="T141" s="223">
        <f>S141*H141</f>
        <v>0</v>
      </c>
      <c r="AR141" s="224" t="s">
        <v>233</v>
      </c>
      <c r="AT141" s="224" t="s">
        <v>263</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370</v>
      </c>
    </row>
    <row r="142" s="1" customFormat="1" ht="36" customHeight="1">
      <c r="B142" s="39"/>
      <c r="C142" s="241" t="s">
        <v>371</v>
      </c>
      <c r="D142" s="241" t="s">
        <v>263</v>
      </c>
      <c r="E142" s="242" t="s">
        <v>1660</v>
      </c>
      <c r="F142" s="243" t="s">
        <v>1661</v>
      </c>
      <c r="G142" s="244" t="s">
        <v>1021</v>
      </c>
      <c r="H142" s="245">
        <v>1</v>
      </c>
      <c r="I142" s="246"/>
      <c r="J142" s="247">
        <f>ROUND(I142*H142,2)</f>
        <v>0</v>
      </c>
      <c r="K142" s="243" t="s">
        <v>20</v>
      </c>
      <c r="L142" s="248"/>
      <c r="M142" s="249" t="s">
        <v>20</v>
      </c>
      <c r="N142" s="250" t="s">
        <v>41</v>
      </c>
      <c r="O142" s="84"/>
      <c r="P142" s="222">
        <f>O142*H142</f>
        <v>0</v>
      </c>
      <c r="Q142" s="222">
        <v>0</v>
      </c>
      <c r="R142" s="222">
        <f>Q142*H142</f>
        <v>0</v>
      </c>
      <c r="S142" s="222">
        <v>0</v>
      </c>
      <c r="T142" s="223">
        <f>S142*H142</f>
        <v>0</v>
      </c>
      <c r="AR142" s="224" t="s">
        <v>233</v>
      </c>
      <c r="AT142" s="224" t="s">
        <v>263</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374</v>
      </c>
    </row>
    <row r="143" s="1" customFormat="1" ht="36" customHeight="1">
      <c r="B143" s="39"/>
      <c r="C143" s="241" t="s">
        <v>316</v>
      </c>
      <c r="D143" s="241" t="s">
        <v>263</v>
      </c>
      <c r="E143" s="242" t="s">
        <v>1662</v>
      </c>
      <c r="F143" s="243" t="s">
        <v>1663</v>
      </c>
      <c r="G143" s="244" t="s">
        <v>1021</v>
      </c>
      <c r="H143" s="245">
        <v>1</v>
      </c>
      <c r="I143" s="246"/>
      <c r="J143" s="247">
        <f>ROUND(I143*H143,2)</f>
        <v>0</v>
      </c>
      <c r="K143" s="243" t="s">
        <v>20</v>
      </c>
      <c r="L143" s="248"/>
      <c r="M143" s="249" t="s">
        <v>20</v>
      </c>
      <c r="N143" s="250" t="s">
        <v>41</v>
      </c>
      <c r="O143" s="84"/>
      <c r="P143" s="222">
        <f>O143*H143</f>
        <v>0</v>
      </c>
      <c r="Q143" s="222">
        <v>0</v>
      </c>
      <c r="R143" s="222">
        <f>Q143*H143</f>
        <v>0</v>
      </c>
      <c r="S143" s="222">
        <v>0</v>
      </c>
      <c r="T143" s="223">
        <f>S143*H143</f>
        <v>0</v>
      </c>
      <c r="AR143" s="224" t="s">
        <v>233</v>
      </c>
      <c r="AT143" s="224" t="s">
        <v>263</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377</v>
      </c>
    </row>
    <row r="144" s="1" customFormat="1" ht="48" customHeight="1">
      <c r="B144" s="39"/>
      <c r="C144" s="241" t="s">
        <v>378</v>
      </c>
      <c r="D144" s="241" t="s">
        <v>263</v>
      </c>
      <c r="E144" s="242" t="s">
        <v>1664</v>
      </c>
      <c r="F144" s="243" t="s">
        <v>1665</v>
      </c>
      <c r="G144" s="244" t="s">
        <v>1021</v>
      </c>
      <c r="H144" s="245">
        <v>1</v>
      </c>
      <c r="I144" s="246"/>
      <c r="J144" s="247">
        <f>ROUND(I144*H144,2)</f>
        <v>0</v>
      </c>
      <c r="K144" s="243" t="s">
        <v>20</v>
      </c>
      <c r="L144" s="248"/>
      <c r="M144" s="249" t="s">
        <v>20</v>
      </c>
      <c r="N144" s="250" t="s">
        <v>41</v>
      </c>
      <c r="O144" s="84"/>
      <c r="P144" s="222">
        <f>O144*H144</f>
        <v>0</v>
      </c>
      <c r="Q144" s="222">
        <v>0</v>
      </c>
      <c r="R144" s="222">
        <f>Q144*H144</f>
        <v>0</v>
      </c>
      <c r="S144" s="222">
        <v>0</v>
      </c>
      <c r="T144" s="223">
        <f>S144*H144</f>
        <v>0</v>
      </c>
      <c r="AR144" s="224" t="s">
        <v>233</v>
      </c>
      <c r="AT144" s="224" t="s">
        <v>263</v>
      </c>
      <c r="AU144" s="224" t="s">
        <v>79</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215</v>
      </c>
      <c r="BM144" s="224" t="s">
        <v>381</v>
      </c>
    </row>
    <row r="145" s="1" customFormat="1" ht="48" customHeight="1">
      <c r="B145" s="39"/>
      <c r="C145" s="241" t="s">
        <v>319</v>
      </c>
      <c r="D145" s="241" t="s">
        <v>263</v>
      </c>
      <c r="E145" s="242" t="s">
        <v>1666</v>
      </c>
      <c r="F145" s="243" t="s">
        <v>1667</v>
      </c>
      <c r="G145" s="244" t="s">
        <v>1021</v>
      </c>
      <c r="H145" s="245">
        <v>1</v>
      </c>
      <c r="I145" s="246"/>
      <c r="J145" s="247">
        <f>ROUND(I145*H145,2)</f>
        <v>0</v>
      </c>
      <c r="K145" s="243" t="s">
        <v>20</v>
      </c>
      <c r="L145" s="248"/>
      <c r="M145" s="249" t="s">
        <v>20</v>
      </c>
      <c r="N145" s="250" t="s">
        <v>41</v>
      </c>
      <c r="O145" s="84"/>
      <c r="P145" s="222">
        <f>O145*H145</f>
        <v>0</v>
      </c>
      <c r="Q145" s="222">
        <v>0</v>
      </c>
      <c r="R145" s="222">
        <f>Q145*H145</f>
        <v>0</v>
      </c>
      <c r="S145" s="222">
        <v>0</v>
      </c>
      <c r="T145" s="223">
        <f>S145*H145</f>
        <v>0</v>
      </c>
      <c r="AR145" s="224" t="s">
        <v>233</v>
      </c>
      <c r="AT145" s="224" t="s">
        <v>263</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386</v>
      </c>
    </row>
    <row r="146" s="1" customFormat="1" ht="48" customHeight="1">
      <c r="B146" s="39"/>
      <c r="C146" s="241" t="s">
        <v>387</v>
      </c>
      <c r="D146" s="241" t="s">
        <v>263</v>
      </c>
      <c r="E146" s="242" t="s">
        <v>1668</v>
      </c>
      <c r="F146" s="243" t="s">
        <v>1669</v>
      </c>
      <c r="G146" s="244" t="s">
        <v>1021</v>
      </c>
      <c r="H146" s="245">
        <v>1</v>
      </c>
      <c r="I146" s="246"/>
      <c r="J146" s="247">
        <f>ROUND(I146*H146,2)</f>
        <v>0</v>
      </c>
      <c r="K146" s="243" t="s">
        <v>20</v>
      </c>
      <c r="L146" s="248"/>
      <c r="M146" s="249" t="s">
        <v>20</v>
      </c>
      <c r="N146" s="250" t="s">
        <v>41</v>
      </c>
      <c r="O146" s="84"/>
      <c r="P146" s="222">
        <f>O146*H146</f>
        <v>0</v>
      </c>
      <c r="Q146" s="222">
        <v>0</v>
      </c>
      <c r="R146" s="222">
        <f>Q146*H146</f>
        <v>0</v>
      </c>
      <c r="S146" s="222">
        <v>0</v>
      </c>
      <c r="T146" s="223">
        <f>S146*H146</f>
        <v>0</v>
      </c>
      <c r="AR146" s="224" t="s">
        <v>233</v>
      </c>
      <c r="AT146" s="224" t="s">
        <v>263</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390</v>
      </c>
    </row>
    <row r="147" s="1" customFormat="1" ht="36" customHeight="1">
      <c r="B147" s="39"/>
      <c r="C147" s="241" t="s">
        <v>325</v>
      </c>
      <c r="D147" s="241" t="s">
        <v>263</v>
      </c>
      <c r="E147" s="242" t="s">
        <v>1670</v>
      </c>
      <c r="F147" s="243" t="s">
        <v>1671</v>
      </c>
      <c r="G147" s="244" t="s">
        <v>1021</v>
      </c>
      <c r="H147" s="245">
        <v>1</v>
      </c>
      <c r="I147" s="246"/>
      <c r="J147" s="247">
        <f>ROUND(I147*H147,2)</f>
        <v>0</v>
      </c>
      <c r="K147" s="243" t="s">
        <v>20</v>
      </c>
      <c r="L147" s="248"/>
      <c r="M147" s="249" t="s">
        <v>20</v>
      </c>
      <c r="N147" s="250" t="s">
        <v>41</v>
      </c>
      <c r="O147" s="84"/>
      <c r="P147" s="222">
        <f>O147*H147</f>
        <v>0</v>
      </c>
      <c r="Q147" s="222">
        <v>0</v>
      </c>
      <c r="R147" s="222">
        <f>Q147*H147</f>
        <v>0</v>
      </c>
      <c r="S147" s="222">
        <v>0</v>
      </c>
      <c r="T147" s="223">
        <f>S147*H147</f>
        <v>0</v>
      </c>
      <c r="AR147" s="224" t="s">
        <v>233</v>
      </c>
      <c r="AT147" s="224" t="s">
        <v>263</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393</v>
      </c>
    </row>
    <row r="148" s="10" customFormat="1" ht="25.92" customHeight="1">
      <c r="B148" s="199"/>
      <c r="C148" s="200"/>
      <c r="D148" s="201" t="s">
        <v>69</v>
      </c>
      <c r="E148" s="202" t="s">
        <v>635</v>
      </c>
      <c r="F148" s="202" t="s">
        <v>636</v>
      </c>
      <c r="G148" s="200"/>
      <c r="H148" s="200"/>
      <c r="I148" s="203"/>
      <c r="J148" s="204">
        <f>BK148</f>
        <v>0</v>
      </c>
      <c r="K148" s="200"/>
      <c r="L148" s="205"/>
      <c r="M148" s="206"/>
      <c r="N148" s="207"/>
      <c r="O148" s="207"/>
      <c r="P148" s="208">
        <f>P149+P151+P153</f>
        <v>0</v>
      </c>
      <c r="Q148" s="207"/>
      <c r="R148" s="208">
        <f>R149+R151+R153</f>
        <v>0</v>
      </c>
      <c r="S148" s="207"/>
      <c r="T148" s="209">
        <f>T149+T151+T153</f>
        <v>0</v>
      </c>
      <c r="AR148" s="210" t="s">
        <v>215</v>
      </c>
      <c r="AT148" s="211" t="s">
        <v>69</v>
      </c>
      <c r="AU148" s="211" t="s">
        <v>16</v>
      </c>
      <c r="AY148" s="210" t="s">
        <v>210</v>
      </c>
      <c r="BK148" s="212">
        <f>BK149+BK151+BK153</f>
        <v>0</v>
      </c>
    </row>
    <row r="149" s="10" customFormat="1" ht="22.8" customHeight="1">
      <c r="B149" s="199"/>
      <c r="C149" s="200"/>
      <c r="D149" s="201" t="s">
        <v>69</v>
      </c>
      <c r="E149" s="239" t="s">
        <v>1672</v>
      </c>
      <c r="F149" s="239" t="s">
        <v>1673</v>
      </c>
      <c r="G149" s="200"/>
      <c r="H149" s="200"/>
      <c r="I149" s="203"/>
      <c r="J149" s="240">
        <f>BK149</f>
        <v>0</v>
      </c>
      <c r="K149" s="200"/>
      <c r="L149" s="205"/>
      <c r="M149" s="206"/>
      <c r="N149" s="207"/>
      <c r="O149" s="207"/>
      <c r="P149" s="208">
        <f>P150</f>
        <v>0</v>
      </c>
      <c r="Q149" s="207"/>
      <c r="R149" s="208">
        <f>R150</f>
        <v>0</v>
      </c>
      <c r="S149" s="207"/>
      <c r="T149" s="209">
        <f>T150</f>
        <v>0</v>
      </c>
      <c r="AR149" s="210" t="s">
        <v>77</v>
      </c>
      <c r="AT149" s="211" t="s">
        <v>69</v>
      </c>
      <c r="AU149" s="211" t="s">
        <v>77</v>
      </c>
      <c r="AY149" s="210" t="s">
        <v>210</v>
      </c>
      <c r="BK149" s="212">
        <f>BK150</f>
        <v>0</v>
      </c>
    </row>
    <row r="150" s="1" customFormat="1" ht="24" customHeight="1">
      <c r="B150" s="39"/>
      <c r="C150" s="213" t="s">
        <v>394</v>
      </c>
      <c r="D150" s="213" t="s">
        <v>211</v>
      </c>
      <c r="E150" s="214" t="s">
        <v>935</v>
      </c>
      <c r="F150" s="215" t="s">
        <v>936</v>
      </c>
      <c r="G150" s="216" t="s">
        <v>640</v>
      </c>
      <c r="H150" s="217">
        <v>10</v>
      </c>
      <c r="I150" s="218"/>
      <c r="J150" s="219">
        <f>ROUND(I150*H150,2)</f>
        <v>0</v>
      </c>
      <c r="K150" s="215" t="s">
        <v>20</v>
      </c>
      <c r="L150" s="44"/>
      <c r="M150" s="220" t="s">
        <v>20</v>
      </c>
      <c r="N150" s="221" t="s">
        <v>41</v>
      </c>
      <c r="O150" s="84"/>
      <c r="P150" s="222">
        <f>O150*H150</f>
        <v>0</v>
      </c>
      <c r="Q150" s="222">
        <v>0</v>
      </c>
      <c r="R150" s="222">
        <f>Q150*H150</f>
        <v>0</v>
      </c>
      <c r="S150" s="222">
        <v>0</v>
      </c>
      <c r="T150" s="223">
        <f>S150*H150</f>
        <v>0</v>
      </c>
      <c r="AR150" s="224" t="s">
        <v>215</v>
      </c>
      <c r="AT150" s="224" t="s">
        <v>211</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397</v>
      </c>
    </row>
    <row r="151" s="10" customFormat="1" ht="22.8" customHeight="1">
      <c r="B151" s="199"/>
      <c r="C151" s="200"/>
      <c r="D151" s="201" t="s">
        <v>69</v>
      </c>
      <c r="E151" s="239" t="s">
        <v>937</v>
      </c>
      <c r="F151" s="239" t="s">
        <v>1674</v>
      </c>
      <c r="G151" s="200"/>
      <c r="H151" s="200"/>
      <c r="I151" s="203"/>
      <c r="J151" s="240">
        <f>BK151</f>
        <v>0</v>
      </c>
      <c r="K151" s="200"/>
      <c r="L151" s="205"/>
      <c r="M151" s="206"/>
      <c r="N151" s="207"/>
      <c r="O151" s="207"/>
      <c r="P151" s="208">
        <f>P152</f>
        <v>0</v>
      </c>
      <c r="Q151" s="207"/>
      <c r="R151" s="208">
        <f>R152</f>
        <v>0</v>
      </c>
      <c r="S151" s="207"/>
      <c r="T151" s="209">
        <f>T152</f>
        <v>0</v>
      </c>
      <c r="AR151" s="210" t="s">
        <v>77</v>
      </c>
      <c r="AT151" s="211" t="s">
        <v>69</v>
      </c>
      <c r="AU151" s="211" t="s">
        <v>77</v>
      </c>
      <c r="AY151" s="210" t="s">
        <v>210</v>
      </c>
      <c r="BK151" s="212">
        <f>BK152</f>
        <v>0</v>
      </c>
    </row>
    <row r="152" s="1" customFormat="1" ht="16.5" customHeight="1">
      <c r="B152" s="39"/>
      <c r="C152" s="213" t="s">
        <v>328</v>
      </c>
      <c r="D152" s="213" t="s">
        <v>211</v>
      </c>
      <c r="E152" s="214" t="s">
        <v>650</v>
      </c>
      <c r="F152" s="215" t="s">
        <v>939</v>
      </c>
      <c r="G152" s="216" t="s">
        <v>640</v>
      </c>
      <c r="H152" s="217">
        <v>16</v>
      </c>
      <c r="I152" s="218"/>
      <c r="J152" s="219">
        <f>ROUND(I152*H152,2)</f>
        <v>0</v>
      </c>
      <c r="K152" s="215" t="s">
        <v>20</v>
      </c>
      <c r="L152" s="44"/>
      <c r="M152" s="220" t="s">
        <v>20</v>
      </c>
      <c r="N152" s="221" t="s">
        <v>41</v>
      </c>
      <c r="O152" s="84"/>
      <c r="P152" s="222">
        <f>O152*H152</f>
        <v>0</v>
      </c>
      <c r="Q152" s="222">
        <v>0</v>
      </c>
      <c r="R152" s="222">
        <f>Q152*H152</f>
        <v>0</v>
      </c>
      <c r="S152" s="222">
        <v>0</v>
      </c>
      <c r="T152" s="223">
        <f>S152*H152</f>
        <v>0</v>
      </c>
      <c r="AR152" s="224" t="s">
        <v>215</v>
      </c>
      <c r="AT152" s="224" t="s">
        <v>211</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400</v>
      </c>
    </row>
    <row r="153" s="10" customFormat="1" ht="22.8" customHeight="1">
      <c r="B153" s="199"/>
      <c r="C153" s="200"/>
      <c r="D153" s="201" t="s">
        <v>69</v>
      </c>
      <c r="E153" s="239" t="s">
        <v>940</v>
      </c>
      <c r="F153" s="239" t="s">
        <v>1675</v>
      </c>
      <c r="G153" s="200"/>
      <c r="H153" s="200"/>
      <c r="I153" s="203"/>
      <c r="J153" s="240">
        <f>BK153</f>
        <v>0</v>
      </c>
      <c r="K153" s="200"/>
      <c r="L153" s="205"/>
      <c r="M153" s="206"/>
      <c r="N153" s="207"/>
      <c r="O153" s="207"/>
      <c r="P153" s="208">
        <f>P154</f>
        <v>0</v>
      </c>
      <c r="Q153" s="207"/>
      <c r="R153" s="208">
        <f>R154</f>
        <v>0</v>
      </c>
      <c r="S153" s="207"/>
      <c r="T153" s="209">
        <f>T154</f>
        <v>0</v>
      </c>
      <c r="AR153" s="210" t="s">
        <v>77</v>
      </c>
      <c r="AT153" s="211" t="s">
        <v>69</v>
      </c>
      <c r="AU153" s="211" t="s">
        <v>77</v>
      </c>
      <c r="AY153" s="210" t="s">
        <v>210</v>
      </c>
      <c r="BK153" s="212">
        <f>BK154</f>
        <v>0</v>
      </c>
    </row>
    <row r="154" s="1" customFormat="1" ht="16.5" customHeight="1">
      <c r="B154" s="39"/>
      <c r="C154" s="213" t="s">
        <v>401</v>
      </c>
      <c r="D154" s="213" t="s">
        <v>211</v>
      </c>
      <c r="E154" s="214" t="s">
        <v>837</v>
      </c>
      <c r="F154" s="215" t="s">
        <v>838</v>
      </c>
      <c r="G154" s="216" t="s">
        <v>640</v>
      </c>
      <c r="H154" s="217">
        <v>10</v>
      </c>
      <c r="I154" s="218"/>
      <c r="J154" s="219">
        <f>ROUND(I154*H154,2)</f>
        <v>0</v>
      </c>
      <c r="K154" s="215" t="s">
        <v>20</v>
      </c>
      <c r="L154" s="44"/>
      <c r="M154" s="251" t="s">
        <v>20</v>
      </c>
      <c r="N154" s="252" t="s">
        <v>41</v>
      </c>
      <c r="O154" s="229"/>
      <c r="P154" s="253">
        <f>O154*H154</f>
        <v>0</v>
      </c>
      <c r="Q154" s="253">
        <v>0</v>
      </c>
      <c r="R154" s="253">
        <f>Q154*H154</f>
        <v>0</v>
      </c>
      <c r="S154" s="253">
        <v>0</v>
      </c>
      <c r="T154" s="254">
        <f>S154*H154</f>
        <v>0</v>
      </c>
      <c r="AR154" s="224" t="s">
        <v>215</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404</v>
      </c>
    </row>
    <row r="155" s="1" customFormat="1" ht="6.96" customHeight="1">
      <c r="B155" s="59"/>
      <c r="C155" s="60"/>
      <c r="D155" s="60"/>
      <c r="E155" s="60"/>
      <c r="F155" s="60"/>
      <c r="G155" s="60"/>
      <c r="H155" s="60"/>
      <c r="I155" s="172"/>
      <c r="J155" s="60"/>
      <c r="K155" s="60"/>
      <c r="L155" s="44"/>
    </row>
  </sheetData>
  <sheetProtection sheet="1" autoFilter="0" formatColumns="0" formatRows="0" objects="1" scenarios="1" spinCount="100000" saltValue="kPlq230UrrGsN5xy+3gIc1o8lKh3qwc+N7PrhtjNbCiSKoPlUmZTa1YoG+fDUpm5I/4fSHAySeRx+63eqYb6oA==" hashValue="wPxKKbbCiKq35NqtCzmvcy4W3PoM8KdrJKK9rH3vb3GOEWz2oWDp2s5jlVDz68tVS2rd8/TcxIm/YEzaQcnCVg==" algorithmName="SHA-512" password="CC35"/>
  <autoFilter ref="C101:K154"/>
  <mergeCells count="15">
    <mergeCell ref="E7:H7"/>
    <mergeCell ref="E11:H11"/>
    <mergeCell ref="E9:H9"/>
    <mergeCell ref="E13:H13"/>
    <mergeCell ref="E22:H22"/>
    <mergeCell ref="E31:H31"/>
    <mergeCell ref="E52:H52"/>
    <mergeCell ref="E56:H56"/>
    <mergeCell ref="E54:H54"/>
    <mergeCell ref="E58:H58"/>
    <mergeCell ref="E88:H88"/>
    <mergeCell ref="E92:H92"/>
    <mergeCell ref="E90:H90"/>
    <mergeCell ref="E94:H94"/>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117</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1676</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ROUNDUP(J100,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ROUNDUP((SUM(BE100:BE119)),  2)</f>
        <v>0</v>
      </c>
      <c r="I37" s="161">
        <v>0.20999999999999999</v>
      </c>
      <c r="J37" s="160">
        <f>ROUNDUP(((SUM(BE100:BE119))*I37),  2)</f>
        <v>0</v>
      </c>
      <c r="L37" s="44"/>
    </row>
    <row r="38" s="1" customFormat="1" ht="14.4" customHeight="1">
      <c r="B38" s="44"/>
      <c r="E38" s="145" t="s">
        <v>42</v>
      </c>
      <c r="F38" s="160">
        <f>ROUNDUP((SUM(BF100:BF119)),  2)</f>
        <v>0</v>
      </c>
      <c r="I38" s="161">
        <v>0.14999999999999999</v>
      </c>
      <c r="J38" s="160">
        <f>ROUNDUP(((SUM(BF100:BF119))*I38),  2)</f>
        <v>0</v>
      </c>
      <c r="L38" s="44"/>
    </row>
    <row r="39" hidden="1" s="1" customFormat="1" ht="14.4" customHeight="1">
      <c r="B39" s="44"/>
      <c r="E39" s="145" t="s">
        <v>43</v>
      </c>
      <c r="F39" s="160">
        <f>ROUNDUP((SUM(BG100:BG119)),  2)</f>
        <v>0</v>
      </c>
      <c r="I39" s="161">
        <v>0.20999999999999999</v>
      </c>
      <c r="J39" s="160">
        <f>0</f>
        <v>0</v>
      </c>
      <c r="L39" s="44"/>
    </row>
    <row r="40" hidden="1" s="1" customFormat="1" ht="14.4" customHeight="1">
      <c r="B40" s="44"/>
      <c r="E40" s="145" t="s">
        <v>44</v>
      </c>
      <c r="F40" s="160">
        <f>ROUNDUP((SUM(BH100:BH119)),  2)</f>
        <v>0</v>
      </c>
      <c r="I40" s="161">
        <v>0.14999999999999999</v>
      </c>
      <c r="J40" s="160">
        <f>0</f>
        <v>0</v>
      </c>
      <c r="L40" s="44"/>
    </row>
    <row r="41" hidden="1" s="1" customFormat="1" ht="14.4" customHeight="1">
      <c r="B41" s="44"/>
      <c r="E41" s="145" t="s">
        <v>45</v>
      </c>
      <c r="F41" s="160">
        <f>ROUNDUP((SUM(BI100:BI119)),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ZN-D 1.4.F - Zařízen - ZN-D 1.4.F - Zařízen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J100</f>
        <v>0</v>
      </c>
      <c r="K67" s="40"/>
      <c r="L67" s="44"/>
      <c r="AU67" s="18" t="s">
        <v>193</v>
      </c>
    </row>
    <row r="68" s="8" customFormat="1" ht="24.96" customHeight="1">
      <c r="B68" s="182"/>
      <c r="C68" s="183"/>
      <c r="D68" s="184" t="s">
        <v>243</v>
      </c>
      <c r="E68" s="185"/>
      <c r="F68" s="185"/>
      <c r="G68" s="185"/>
      <c r="H68" s="185"/>
      <c r="I68" s="186"/>
      <c r="J68" s="187">
        <f>J101</f>
        <v>0</v>
      </c>
      <c r="K68" s="183"/>
      <c r="L68" s="188"/>
    </row>
    <row r="69" s="11" customFormat="1" ht="19.92" customHeight="1">
      <c r="B69" s="233"/>
      <c r="C69" s="125"/>
      <c r="D69" s="234" t="s">
        <v>899</v>
      </c>
      <c r="E69" s="235"/>
      <c r="F69" s="235"/>
      <c r="G69" s="235"/>
      <c r="H69" s="235"/>
      <c r="I69" s="236"/>
      <c r="J69" s="237">
        <f>J102</f>
        <v>0</v>
      </c>
      <c r="K69" s="125"/>
      <c r="L69" s="238"/>
    </row>
    <row r="70" s="11" customFormat="1" ht="19.92" customHeight="1">
      <c r="B70" s="233"/>
      <c r="C70" s="125"/>
      <c r="D70" s="234" t="s">
        <v>900</v>
      </c>
      <c r="E70" s="235"/>
      <c r="F70" s="235"/>
      <c r="G70" s="235"/>
      <c r="H70" s="235"/>
      <c r="I70" s="236"/>
      <c r="J70" s="237">
        <f>J106</f>
        <v>0</v>
      </c>
      <c r="K70" s="125"/>
      <c r="L70" s="238"/>
    </row>
    <row r="71" s="11" customFormat="1" ht="19.92" customHeight="1">
      <c r="B71" s="233"/>
      <c r="C71" s="125"/>
      <c r="D71" s="234" t="s">
        <v>1677</v>
      </c>
      <c r="E71" s="235"/>
      <c r="F71" s="235"/>
      <c r="G71" s="235"/>
      <c r="H71" s="235"/>
      <c r="I71" s="236"/>
      <c r="J71" s="237">
        <f>J109</f>
        <v>0</v>
      </c>
      <c r="K71" s="125"/>
      <c r="L71" s="238"/>
    </row>
    <row r="72" s="8" customFormat="1" ht="24.96" customHeight="1">
      <c r="B72" s="182"/>
      <c r="C72" s="183"/>
      <c r="D72" s="184" t="s">
        <v>901</v>
      </c>
      <c r="E72" s="185"/>
      <c r="F72" s="185"/>
      <c r="G72" s="185"/>
      <c r="H72" s="185"/>
      <c r="I72" s="186"/>
      <c r="J72" s="187">
        <f>J112</f>
        <v>0</v>
      </c>
      <c r="K72" s="183"/>
      <c r="L72" s="188"/>
    </row>
    <row r="73" s="11" customFormat="1" ht="19.92" customHeight="1">
      <c r="B73" s="233"/>
      <c r="C73" s="125"/>
      <c r="D73" s="234" t="s">
        <v>902</v>
      </c>
      <c r="E73" s="235"/>
      <c r="F73" s="235"/>
      <c r="G73" s="235"/>
      <c r="H73" s="235"/>
      <c r="I73" s="236"/>
      <c r="J73" s="237">
        <f>J113</f>
        <v>0</v>
      </c>
      <c r="K73" s="125"/>
      <c r="L73" s="238"/>
    </row>
    <row r="74" s="11" customFormat="1" ht="19.92" customHeight="1">
      <c r="B74" s="233"/>
      <c r="C74" s="125"/>
      <c r="D74" s="234" t="s">
        <v>903</v>
      </c>
      <c r="E74" s="235"/>
      <c r="F74" s="235"/>
      <c r="G74" s="235"/>
      <c r="H74" s="235"/>
      <c r="I74" s="236"/>
      <c r="J74" s="237">
        <f>J115</f>
        <v>0</v>
      </c>
      <c r="K74" s="125"/>
      <c r="L74" s="238"/>
    </row>
    <row r="75" s="8" customFormat="1" ht="24.96" customHeight="1">
      <c r="B75" s="182"/>
      <c r="C75" s="183"/>
      <c r="D75" s="184" t="s">
        <v>254</v>
      </c>
      <c r="E75" s="185"/>
      <c r="F75" s="185"/>
      <c r="G75" s="185"/>
      <c r="H75" s="185"/>
      <c r="I75" s="186"/>
      <c r="J75" s="187">
        <f>J117</f>
        <v>0</v>
      </c>
      <c r="K75" s="183"/>
      <c r="L75" s="188"/>
    </row>
    <row r="76" s="11" customFormat="1" ht="19.92" customHeight="1">
      <c r="B76" s="233"/>
      <c r="C76" s="125"/>
      <c r="D76" s="234" t="s">
        <v>904</v>
      </c>
      <c r="E76" s="235"/>
      <c r="F76" s="235"/>
      <c r="G76" s="235"/>
      <c r="H76" s="235"/>
      <c r="I76" s="236"/>
      <c r="J76" s="237">
        <f>J118</f>
        <v>0</v>
      </c>
      <c r="K76" s="125"/>
      <c r="L76" s="238"/>
    </row>
    <row r="77" s="1" customFormat="1" ht="21.84" customHeight="1">
      <c r="B77" s="39"/>
      <c r="C77" s="40"/>
      <c r="D77" s="40"/>
      <c r="E77" s="40"/>
      <c r="F77" s="40"/>
      <c r="G77" s="40"/>
      <c r="H77" s="40"/>
      <c r="I77" s="147"/>
      <c r="J77" s="40"/>
      <c r="K77" s="40"/>
      <c r="L77" s="44"/>
    </row>
    <row r="78" s="1" customFormat="1" ht="6.96" customHeight="1">
      <c r="B78" s="59"/>
      <c r="C78" s="60"/>
      <c r="D78" s="60"/>
      <c r="E78" s="60"/>
      <c r="F78" s="60"/>
      <c r="G78" s="60"/>
      <c r="H78" s="60"/>
      <c r="I78" s="172"/>
      <c r="J78" s="60"/>
      <c r="K78" s="60"/>
      <c r="L78" s="44"/>
    </row>
    <row r="82" s="1" customFormat="1" ht="6.96" customHeight="1">
      <c r="B82" s="61"/>
      <c r="C82" s="62"/>
      <c r="D82" s="62"/>
      <c r="E82" s="62"/>
      <c r="F82" s="62"/>
      <c r="G82" s="62"/>
      <c r="H82" s="62"/>
      <c r="I82" s="175"/>
      <c r="J82" s="62"/>
      <c r="K82" s="62"/>
      <c r="L82" s="44"/>
    </row>
    <row r="83" s="1" customFormat="1" ht="24.96" customHeight="1">
      <c r="B83" s="39"/>
      <c r="C83" s="24" t="s">
        <v>195</v>
      </c>
      <c r="D83" s="40"/>
      <c r="E83" s="40"/>
      <c r="F83" s="40"/>
      <c r="G83" s="40"/>
      <c r="H83" s="40"/>
      <c r="I83" s="147"/>
      <c r="J83" s="40"/>
      <c r="K83" s="40"/>
      <c r="L83" s="44"/>
    </row>
    <row r="84" s="1" customFormat="1" ht="6.96" customHeight="1">
      <c r="B84" s="39"/>
      <c r="C84" s="40"/>
      <c r="D84" s="40"/>
      <c r="E84" s="40"/>
      <c r="F84" s="40"/>
      <c r="G84" s="40"/>
      <c r="H84" s="40"/>
      <c r="I84" s="147"/>
      <c r="J84" s="40"/>
      <c r="K84" s="40"/>
      <c r="L84" s="44"/>
    </row>
    <row r="85" s="1" customFormat="1" ht="12" customHeight="1">
      <c r="B85" s="39"/>
      <c r="C85" s="33" t="s">
        <v>17</v>
      </c>
      <c r="D85" s="40"/>
      <c r="E85" s="40"/>
      <c r="F85" s="40"/>
      <c r="G85" s="40"/>
      <c r="H85" s="40"/>
      <c r="I85" s="147"/>
      <c r="J85" s="40"/>
      <c r="K85" s="40"/>
      <c r="L85" s="44"/>
    </row>
    <row r="86" s="1" customFormat="1" ht="16.5" customHeight="1">
      <c r="B86" s="39"/>
      <c r="C86" s="40"/>
      <c r="D86" s="40"/>
      <c r="E86" s="176" t="str">
        <f>E7</f>
        <v>Multifunkční centrum sociálních služeb</v>
      </c>
      <c r="F86" s="33"/>
      <c r="G86" s="33"/>
      <c r="H86" s="33"/>
      <c r="I86" s="147"/>
      <c r="J86" s="40"/>
      <c r="K86" s="40"/>
      <c r="L86" s="44"/>
    </row>
    <row r="87" ht="12" customHeight="1">
      <c r="B87" s="22"/>
      <c r="C87" s="33" t="s">
        <v>188</v>
      </c>
      <c r="D87" s="23"/>
      <c r="E87" s="23"/>
      <c r="F87" s="23"/>
      <c r="G87" s="23"/>
      <c r="H87" s="23"/>
      <c r="I87" s="139"/>
      <c r="J87" s="23"/>
      <c r="K87" s="23"/>
      <c r="L87" s="21"/>
    </row>
    <row r="88" ht="16.5" customHeight="1">
      <c r="B88" s="22"/>
      <c r="C88" s="23"/>
      <c r="D88" s="23"/>
      <c r="E88" s="176" t="s">
        <v>235</v>
      </c>
      <c r="F88" s="23"/>
      <c r="G88" s="23"/>
      <c r="H88" s="23"/>
      <c r="I88" s="139"/>
      <c r="J88" s="23"/>
      <c r="K88" s="23"/>
      <c r="L88" s="21"/>
    </row>
    <row r="89" ht="12" customHeight="1">
      <c r="B89" s="22"/>
      <c r="C89" s="33" t="s">
        <v>236</v>
      </c>
      <c r="D89" s="23"/>
      <c r="E89" s="23"/>
      <c r="F89" s="23"/>
      <c r="G89" s="23"/>
      <c r="H89" s="23"/>
      <c r="I89" s="139"/>
      <c r="J89" s="23"/>
      <c r="K89" s="23"/>
      <c r="L89" s="21"/>
    </row>
    <row r="90" s="1" customFormat="1" ht="16.5" customHeight="1">
      <c r="B90" s="39"/>
      <c r="C90" s="40"/>
      <c r="D90" s="40"/>
      <c r="E90" s="232" t="s">
        <v>237</v>
      </c>
      <c r="F90" s="40"/>
      <c r="G90" s="40"/>
      <c r="H90" s="40"/>
      <c r="I90" s="147"/>
      <c r="J90" s="40"/>
      <c r="K90" s="40"/>
      <c r="L90" s="44"/>
    </row>
    <row r="91" s="1" customFormat="1" ht="12" customHeight="1">
      <c r="B91" s="39"/>
      <c r="C91" s="33" t="s">
        <v>238</v>
      </c>
      <c r="D91" s="40"/>
      <c r="E91" s="40"/>
      <c r="F91" s="40"/>
      <c r="G91" s="40"/>
      <c r="H91" s="40"/>
      <c r="I91" s="147"/>
      <c r="J91" s="40"/>
      <c r="K91" s="40"/>
      <c r="L91" s="44"/>
    </row>
    <row r="92" s="1" customFormat="1" ht="16.5" customHeight="1">
      <c r="B92" s="39"/>
      <c r="C92" s="40"/>
      <c r="D92" s="40"/>
      <c r="E92" s="69" t="str">
        <f>E13</f>
        <v>ZN-D 1.4.F - Zařízen - ZN-D 1.4.F - Zařízen - ZN...</v>
      </c>
      <c r="F92" s="40"/>
      <c r="G92" s="40"/>
      <c r="H92" s="40"/>
      <c r="I92" s="147"/>
      <c r="J92" s="40"/>
      <c r="K92" s="40"/>
      <c r="L92" s="44"/>
    </row>
    <row r="93" s="1" customFormat="1" ht="6.96" customHeight="1">
      <c r="B93" s="39"/>
      <c r="C93" s="40"/>
      <c r="D93" s="40"/>
      <c r="E93" s="40"/>
      <c r="F93" s="40"/>
      <c r="G93" s="40"/>
      <c r="H93" s="40"/>
      <c r="I93" s="147"/>
      <c r="J93" s="40"/>
      <c r="K93" s="40"/>
      <c r="L93" s="44"/>
    </row>
    <row r="94" s="1" customFormat="1" ht="12" customHeight="1">
      <c r="B94" s="39"/>
      <c r="C94" s="33" t="s">
        <v>22</v>
      </c>
      <c r="D94" s="40"/>
      <c r="E94" s="40"/>
      <c r="F94" s="28" t="str">
        <f>F16</f>
        <v xml:space="preserve"> </v>
      </c>
      <c r="G94" s="40"/>
      <c r="H94" s="40"/>
      <c r="I94" s="149" t="s">
        <v>24</v>
      </c>
      <c r="J94" s="72" t="str">
        <f>IF(J16="","",J16)</f>
        <v>11.2.2019</v>
      </c>
      <c r="K94" s="40"/>
      <c r="L94" s="44"/>
    </row>
    <row r="95" s="1" customFormat="1" ht="6.96" customHeight="1">
      <c r="B95" s="39"/>
      <c r="C95" s="40"/>
      <c r="D95" s="40"/>
      <c r="E95" s="40"/>
      <c r="F95" s="40"/>
      <c r="G95" s="40"/>
      <c r="H95" s="40"/>
      <c r="I95" s="147"/>
      <c r="J95" s="40"/>
      <c r="K95" s="40"/>
      <c r="L95" s="44"/>
    </row>
    <row r="96" s="1" customFormat="1" ht="15.15" customHeight="1">
      <c r="B96" s="39"/>
      <c r="C96" s="33" t="s">
        <v>26</v>
      </c>
      <c r="D96" s="40"/>
      <c r="E96" s="40"/>
      <c r="F96" s="28" t="str">
        <f>E19</f>
        <v xml:space="preserve"> </v>
      </c>
      <c r="G96" s="40"/>
      <c r="H96" s="40"/>
      <c r="I96" s="149" t="s">
        <v>31</v>
      </c>
      <c r="J96" s="37" t="str">
        <f>E25</f>
        <v xml:space="preserve"> </v>
      </c>
      <c r="K96" s="40"/>
      <c r="L96" s="44"/>
    </row>
    <row r="97" s="1" customFormat="1" ht="15.15" customHeight="1">
      <c r="B97" s="39"/>
      <c r="C97" s="33" t="s">
        <v>29</v>
      </c>
      <c r="D97" s="40"/>
      <c r="E97" s="40"/>
      <c r="F97" s="28" t="str">
        <f>IF(E22="","",E22)</f>
        <v>Vyplň údaj</v>
      </c>
      <c r="G97" s="40"/>
      <c r="H97" s="40"/>
      <c r="I97" s="149" t="s">
        <v>32</v>
      </c>
      <c r="J97" s="37" t="str">
        <f>E28</f>
        <v xml:space="preserve"> </v>
      </c>
      <c r="K97" s="40"/>
      <c r="L97" s="44"/>
    </row>
    <row r="98" s="1" customFormat="1" ht="10.32" customHeight="1">
      <c r="B98" s="39"/>
      <c r="C98" s="40"/>
      <c r="D98" s="40"/>
      <c r="E98" s="40"/>
      <c r="F98" s="40"/>
      <c r="G98" s="40"/>
      <c r="H98" s="40"/>
      <c r="I98" s="147"/>
      <c r="J98" s="40"/>
      <c r="K98" s="40"/>
      <c r="L98" s="44"/>
    </row>
    <row r="99" s="9" customFormat="1" ht="29.28" customHeight="1">
      <c r="B99" s="189"/>
      <c r="C99" s="190" t="s">
        <v>196</v>
      </c>
      <c r="D99" s="191" t="s">
        <v>55</v>
      </c>
      <c r="E99" s="191" t="s">
        <v>51</v>
      </c>
      <c r="F99" s="191" t="s">
        <v>52</v>
      </c>
      <c r="G99" s="191" t="s">
        <v>197</v>
      </c>
      <c r="H99" s="191" t="s">
        <v>198</v>
      </c>
      <c r="I99" s="192" t="s">
        <v>199</v>
      </c>
      <c r="J99" s="191" t="s">
        <v>192</v>
      </c>
      <c r="K99" s="193" t="s">
        <v>200</v>
      </c>
      <c r="L99" s="194"/>
      <c r="M99" s="92" t="s">
        <v>20</v>
      </c>
      <c r="N99" s="93" t="s">
        <v>40</v>
      </c>
      <c r="O99" s="93" t="s">
        <v>201</v>
      </c>
      <c r="P99" s="93" t="s">
        <v>202</v>
      </c>
      <c r="Q99" s="93" t="s">
        <v>203</v>
      </c>
      <c r="R99" s="93" t="s">
        <v>204</v>
      </c>
      <c r="S99" s="93" t="s">
        <v>205</v>
      </c>
      <c r="T99" s="94" t="s">
        <v>206</v>
      </c>
    </row>
    <row r="100" s="1" customFormat="1" ht="22.8" customHeight="1">
      <c r="B100" s="39"/>
      <c r="C100" s="99" t="s">
        <v>207</v>
      </c>
      <c r="D100" s="40"/>
      <c r="E100" s="40"/>
      <c r="F100" s="40"/>
      <c r="G100" s="40"/>
      <c r="H100" s="40"/>
      <c r="I100" s="147"/>
      <c r="J100" s="195">
        <f>BK100</f>
        <v>0</v>
      </c>
      <c r="K100" s="40"/>
      <c r="L100" s="44"/>
      <c r="M100" s="95"/>
      <c r="N100" s="96"/>
      <c r="O100" s="96"/>
      <c r="P100" s="196">
        <f>P101+P112+P117</f>
        <v>0</v>
      </c>
      <c r="Q100" s="96"/>
      <c r="R100" s="196">
        <f>R101+R112+R117</f>
        <v>0</v>
      </c>
      <c r="S100" s="96"/>
      <c r="T100" s="197">
        <f>T101+T112+T117</f>
        <v>0</v>
      </c>
      <c r="AT100" s="18" t="s">
        <v>69</v>
      </c>
      <c r="AU100" s="18" t="s">
        <v>193</v>
      </c>
      <c r="BK100" s="198">
        <f>BK101+BK112+BK117</f>
        <v>0</v>
      </c>
    </row>
    <row r="101" s="10" customFormat="1" ht="25.92" customHeight="1">
      <c r="B101" s="199"/>
      <c r="C101" s="200"/>
      <c r="D101" s="201" t="s">
        <v>69</v>
      </c>
      <c r="E101" s="202" t="s">
        <v>296</v>
      </c>
      <c r="F101" s="202" t="s">
        <v>297</v>
      </c>
      <c r="G101" s="200"/>
      <c r="H101" s="200"/>
      <c r="I101" s="203"/>
      <c r="J101" s="204">
        <f>BK101</f>
        <v>0</v>
      </c>
      <c r="K101" s="200"/>
      <c r="L101" s="205"/>
      <c r="M101" s="206"/>
      <c r="N101" s="207"/>
      <c r="O101" s="207"/>
      <c r="P101" s="208">
        <f>P102+P106+P109</f>
        <v>0</v>
      </c>
      <c r="Q101" s="207"/>
      <c r="R101" s="208">
        <f>R102+R106+R109</f>
        <v>0</v>
      </c>
      <c r="S101" s="207"/>
      <c r="T101" s="209">
        <f>T102+T106+T109</f>
        <v>0</v>
      </c>
      <c r="AR101" s="210" t="s">
        <v>79</v>
      </c>
      <c r="AT101" s="211" t="s">
        <v>69</v>
      </c>
      <c r="AU101" s="211" t="s">
        <v>16</v>
      </c>
      <c r="AY101" s="210" t="s">
        <v>210</v>
      </c>
      <c r="BK101" s="212">
        <f>BK102+BK106+BK109</f>
        <v>0</v>
      </c>
    </row>
    <row r="102" s="10" customFormat="1" ht="22.8" customHeight="1">
      <c r="B102" s="199"/>
      <c r="C102" s="200"/>
      <c r="D102" s="201" t="s">
        <v>69</v>
      </c>
      <c r="E102" s="239" t="s">
        <v>907</v>
      </c>
      <c r="F102" s="239" t="s">
        <v>908</v>
      </c>
      <c r="G102" s="200"/>
      <c r="H102" s="200"/>
      <c r="I102" s="203"/>
      <c r="J102" s="240">
        <f>BK102</f>
        <v>0</v>
      </c>
      <c r="K102" s="200"/>
      <c r="L102" s="205"/>
      <c r="M102" s="206"/>
      <c r="N102" s="207"/>
      <c r="O102" s="207"/>
      <c r="P102" s="208">
        <f>SUM(P103:P105)</f>
        <v>0</v>
      </c>
      <c r="Q102" s="207"/>
      <c r="R102" s="208">
        <f>SUM(R103:R105)</f>
        <v>0</v>
      </c>
      <c r="S102" s="207"/>
      <c r="T102" s="209">
        <f>SUM(T103:T105)</f>
        <v>0</v>
      </c>
      <c r="AR102" s="210" t="s">
        <v>77</v>
      </c>
      <c r="AT102" s="211" t="s">
        <v>69</v>
      </c>
      <c r="AU102" s="211" t="s">
        <v>77</v>
      </c>
      <c r="AY102" s="210" t="s">
        <v>210</v>
      </c>
      <c r="BK102" s="212">
        <f>SUM(BK103:BK105)</f>
        <v>0</v>
      </c>
    </row>
    <row r="103" s="1" customFormat="1" ht="24" customHeight="1">
      <c r="B103" s="39"/>
      <c r="C103" s="213" t="s">
        <v>77</v>
      </c>
      <c r="D103" s="213" t="s">
        <v>211</v>
      </c>
      <c r="E103" s="214" t="s">
        <v>909</v>
      </c>
      <c r="F103" s="215" t="s">
        <v>910</v>
      </c>
      <c r="G103" s="216" t="s">
        <v>911</v>
      </c>
      <c r="H103" s="217">
        <v>0.40000000000000002</v>
      </c>
      <c r="I103" s="218"/>
      <c r="J103" s="219">
        <f>ROUND(I103*H103,2)</f>
        <v>0</v>
      </c>
      <c r="K103" s="215" t="s">
        <v>20</v>
      </c>
      <c r="L103" s="44"/>
      <c r="M103" s="220" t="s">
        <v>20</v>
      </c>
      <c r="N103" s="221" t="s">
        <v>41</v>
      </c>
      <c r="O103" s="84"/>
      <c r="P103" s="222">
        <f>O103*H103</f>
        <v>0</v>
      </c>
      <c r="Q103" s="222">
        <v>0</v>
      </c>
      <c r="R103" s="222">
        <f>Q103*H103</f>
        <v>0</v>
      </c>
      <c r="S103" s="222">
        <v>0</v>
      </c>
      <c r="T103" s="223">
        <f>S103*H103</f>
        <v>0</v>
      </c>
      <c r="AR103" s="224" t="s">
        <v>215</v>
      </c>
      <c r="AT103" s="224" t="s">
        <v>211</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79</v>
      </c>
    </row>
    <row r="104" s="1" customFormat="1" ht="24" customHeight="1">
      <c r="B104" s="39"/>
      <c r="C104" s="241" t="s">
        <v>79</v>
      </c>
      <c r="D104" s="241" t="s">
        <v>263</v>
      </c>
      <c r="E104" s="242" t="s">
        <v>912</v>
      </c>
      <c r="F104" s="243" t="s">
        <v>1678</v>
      </c>
      <c r="G104" s="244" t="s">
        <v>911</v>
      </c>
      <c r="H104" s="245">
        <v>0.40000000000000002</v>
      </c>
      <c r="I104" s="246"/>
      <c r="J104" s="247">
        <f>ROUND(I104*H104,2)</f>
        <v>0</v>
      </c>
      <c r="K104" s="243" t="s">
        <v>20</v>
      </c>
      <c r="L104" s="248"/>
      <c r="M104" s="249" t="s">
        <v>20</v>
      </c>
      <c r="N104" s="250" t="s">
        <v>41</v>
      </c>
      <c r="O104" s="84"/>
      <c r="P104" s="222">
        <f>O104*H104</f>
        <v>0</v>
      </c>
      <c r="Q104" s="222">
        <v>0</v>
      </c>
      <c r="R104" s="222">
        <f>Q104*H104</f>
        <v>0</v>
      </c>
      <c r="S104" s="222">
        <v>0</v>
      </c>
      <c r="T104" s="223">
        <f>S104*H104</f>
        <v>0</v>
      </c>
      <c r="AR104" s="224" t="s">
        <v>233</v>
      </c>
      <c r="AT104" s="224" t="s">
        <v>263</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215</v>
      </c>
    </row>
    <row r="105" s="1" customFormat="1" ht="24" customHeight="1">
      <c r="B105" s="39"/>
      <c r="C105" s="241" t="s">
        <v>92</v>
      </c>
      <c r="D105" s="241" t="s">
        <v>263</v>
      </c>
      <c r="E105" s="242" t="s">
        <v>914</v>
      </c>
      <c r="F105" s="243" t="s">
        <v>1679</v>
      </c>
      <c r="G105" s="244" t="s">
        <v>555</v>
      </c>
      <c r="H105" s="245">
        <v>40</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229</v>
      </c>
    </row>
    <row r="106" s="10" customFormat="1" ht="22.8" customHeight="1">
      <c r="B106" s="199"/>
      <c r="C106" s="200"/>
      <c r="D106" s="201" t="s">
        <v>69</v>
      </c>
      <c r="E106" s="239" t="s">
        <v>916</v>
      </c>
      <c r="F106" s="239" t="s">
        <v>917</v>
      </c>
      <c r="G106" s="200"/>
      <c r="H106" s="200"/>
      <c r="I106" s="203"/>
      <c r="J106" s="240">
        <f>BK106</f>
        <v>0</v>
      </c>
      <c r="K106" s="200"/>
      <c r="L106" s="205"/>
      <c r="M106" s="206"/>
      <c r="N106" s="207"/>
      <c r="O106" s="207"/>
      <c r="P106" s="208">
        <f>SUM(P107:P108)</f>
        <v>0</v>
      </c>
      <c r="Q106" s="207"/>
      <c r="R106" s="208">
        <f>SUM(R107:R108)</f>
        <v>0</v>
      </c>
      <c r="S106" s="207"/>
      <c r="T106" s="209">
        <f>SUM(T107:T108)</f>
        <v>0</v>
      </c>
      <c r="AR106" s="210" t="s">
        <v>77</v>
      </c>
      <c r="AT106" s="211" t="s">
        <v>69</v>
      </c>
      <c r="AU106" s="211" t="s">
        <v>77</v>
      </c>
      <c r="AY106" s="210" t="s">
        <v>210</v>
      </c>
      <c r="BK106" s="212">
        <f>SUM(BK107:BK108)</f>
        <v>0</v>
      </c>
    </row>
    <row r="107" s="1" customFormat="1" ht="16.5" customHeight="1">
      <c r="B107" s="39"/>
      <c r="C107" s="213" t="s">
        <v>215</v>
      </c>
      <c r="D107" s="213" t="s">
        <v>211</v>
      </c>
      <c r="E107" s="214" t="s">
        <v>918</v>
      </c>
      <c r="F107" s="215" t="s">
        <v>919</v>
      </c>
      <c r="G107" s="216" t="s">
        <v>640</v>
      </c>
      <c r="H107" s="217">
        <v>80</v>
      </c>
      <c r="I107" s="218"/>
      <c r="J107" s="219">
        <f>ROUND(I107*H107,2)</f>
        <v>0</v>
      </c>
      <c r="K107" s="215" t="s">
        <v>20</v>
      </c>
      <c r="L107" s="44"/>
      <c r="M107" s="220" t="s">
        <v>20</v>
      </c>
      <c r="N107" s="221" t="s">
        <v>41</v>
      </c>
      <c r="O107" s="84"/>
      <c r="P107" s="222">
        <f>O107*H107</f>
        <v>0</v>
      </c>
      <c r="Q107" s="222">
        <v>0</v>
      </c>
      <c r="R107" s="222">
        <f>Q107*H107</f>
        <v>0</v>
      </c>
      <c r="S107" s="222">
        <v>0</v>
      </c>
      <c r="T107" s="223">
        <f>S107*H107</f>
        <v>0</v>
      </c>
      <c r="AR107" s="224" t="s">
        <v>215</v>
      </c>
      <c r="AT107" s="224" t="s">
        <v>211</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233</v>
      </c>
    </row>
    <row r="108" s="1" customFormat="1" ht="24" customHeight="1">
      <c r="B108" s="39"/>
      <c r="C108" s="241" t="s">
        <v>269</v>
      </c>
      <c r="D108" s="241" t="s">
        <v>263</v>
      </c>
      <c r="E108" s="242" t="s">
        <v>1680</v>
      </c>
      <c r="F108" s="243" t="s">
        <v>921</v>
      </c>
      <c r="G108" s="244" t="s">
        <v>922</v>
      </c>
      <c r="H108" s="245">
        <v>1</v>
      </c>
      <c r="I108" s="246"/>
      <c r="J108" s="247">
        <f>ROUND(I108*H108,2)</f>
        <v>0</v>
      </c>
      <c r="K108" s="243" t="s">
        <v>20</v>
      </c>
      <c r="L108" s="248"/>
      <c r="M108" s="249" t="s">
        <v>20</v>
      </c>
      <c r="N108" s="250" t="s">
        <v>41</v>
      </c>
      <c r="O108" s="84"/>
      <c r="P108" s="222">
        <f>O108*H108</f>
        <v>0</v>
      </c>
      <c r="Q108" s="222">
        <v>0</v>
      </c>
      <c r="R108" s="222">
        <f>Q108*H108</f>
        <v>0</v>
      </c>
      <c r="S108" s="222">
        <v>0</v>
      </c>
      <c r="T108" s="223">
        <f>S108*H108</f>
        <v>0</v>
      </c>
      <c r="AR108" s="224" t="s">
        <v>233</v>
      </c>
      <c r="AT108" s="224" t="s">
        <v>263</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272</v>
      </c>
    </row>
    <row r="109" s="10" customFormat="1" ht="22.8" customHeight="1">
      <c r="B109" s="199"/>
      <c r="C109" s="200"/>
      <c r="D109" s="201" t="s">
        <v>69</v>
      </c>
      <c r="E109" s="239" t="s">
        <v>1532</v>
      </c>
      <c r="F109" s="239" t="s">
        <v>1681</v>
      </c>
      <c r="G109" s="200"/>
      <c r="H109" s="200"/>
      <c r="I109" s="203"/>
      <c r="J109" s="240">
        <f>BK109</f>
        <v>0</v>
      </c>
      <c r="K109" s="200"/>
      <c r="L109" s="205"/>
      <c r="M109" s="206"/>
      <c r="N109" s="207"/>
      <c r="O109" s="207"/>
      <c r="P109" s="208">
        <f>SUM(P110:P111)</f>
        <v>0</v>
      </c>
      <c r="Q109" s="207"/>
      <c r="R109" s="208">
        <f>SUM(R110:R111)</f>
        <v>0</v>
      </c>
      <c r="S109" s="207"/>
      <c r="T109" s="209">
        <f>SUM(T110:T111)</f>
        <v>0</v>
      </c>
      <c r="AR109" s="210" t="s">
        <v>77</v>
      </c>
      <c r="AT109" s="211" t="s">
        <v>69</v>
      </c>
      <c r="AU109" s="211" t="s">
        <v>77</v>
      </c>
      <c r="AY109" s="210" t="s">
        <v>210</v>
      </c>
      <c r="BK109" s="212">
        <f>SUM(BK110:BK111)</f>
        <v>0</v>
      </c>
    </row>
    <row r="110" s="1" customFormat="1" ht="16.5" customHeight="1">
      <c r="B110" s="39"/>
      <c r="C110" s="213" t="s">
        <v>229</v>
      </c>
      <c r="D110" s="213" t="s">
        <v>211</v>
      </c>
      <c r="E110" s="214" t="s">
        <v>918</v>
      </c>
      <c r="F110" s="215" t="s">
        <v>919</v>
      </c>
      <c r="G110" s="216" t="s">
        <v>640</v>
      </c>
      <c r="H110" s="217">
        <v>25</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275</v>
      </c>
    </row>
    <row r="111" s="1" customFormat="1" ht="24" customHeight="1">
      <c r="B111" s="39"/>
      <c r="C111" s="241" t="s">
        <v>276</v>
      </c>
      <c r="D111" s="241" t="s">
        <v>263</v>
      </c>
      <c r="E111" s="242" t="s">
        <v>1682</v>
      </c>
      <c r="F111" s="243" t="s">
        <v>1535</v>
      </c>
      <c r="G111" s="244" t="s">
        <v>922</v>
      </c>
      <c r="H111" s="245">
        <v>1</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233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279</v>
      </c>
    </row>
    <row r="112" s="10" customFormat="1" ht="25.92" customHeight="1">
      <c r="B112" s="199"/>
      <c r="C112" s="200"/>
      <c r="D112" s="201" t="s">
        <v>69</v>
      </c>
      <c r="E112" s="202" t="s">
        <v>923</v>
      </c>
      <c r="F112" s="202" t="s">
        <v>924</v>
      </c>
      <c r="G112" s="200"/>
      <c r="H112" s="200"/>
      <c r="I112" s="203"/>
      <c r="J112" s="204">
        <f>BK112</f>
        <v>0</v>
      </c>
      <c r="K112" s="200"/>
      <c r="L112" s="205"/>
      <c r="M112" s="206"/>
      <c r="N112" s="207"/>
      <c r="O112" s="207"/>
      <c r="P112" s="208">
        <f>P113+P115</f>
        <v>0</v>
      </c>
      <c r="Q112" s="207"/>
      <c r="R112" s="208">
        <f>R113+R115</f>
        <v>0</v>
      </c>
      <c r="S112" s="207"/>
      <c r="T112" s="209">
        <f>T113+T115</f>
        <v>0</v>
      </c>
      <c r="AR112" s="210" t="s">
        <v>92</v>
      </c>
      <c r="AT112" s="211" t="s">
        <v>69</v>
      </c>
      <c r="AU112" s="211" t="s">
        <v>16</v>
      </c>
      <c r="AY112" s="210" t="s">
        <v>210</v>
      </c>
      <c r="BK112" s="212">
        <f>BK113+BK115</f>
        <v>0</v>
      </c>
    </row>
    <row r="113" s="10" customFormat="1" ht="22.8" customHeight="1">
      <c r="B113" s="199"/>
      <c r="C113" s="200"/>
      <c r="D113" s="201" t="s">
        <v>69</v>
      </c>
      <c r="E113" s="239" t="s">
        <v>925</v>
      </c>
      <c r="F113" s="239" t="s">
        <v>926</v>
      </c>
      <c r="G113" s="200"/>
      <c r="H113" s="200"/>
      <c r="I113" s="203"/>
      <c r="J113" s="240">
        <f>BK113</f>
        <v>0</v>
      </c>
      <c r="K113" s="200"/>
      <c r="L113" s="205"/>
      <c r="M113" s="206"/>
      <c r="N113" s="207"/>
      <c r="O113" s="207"/>
      <c r="P113" s="208">
        <f>P114</f>
        <v>0</v>
      </c>
      <c r="Q113" s="207"/>
      <c r="R113" s="208">
        <f>R114</f>
        <v>0</v>
      </c>
      <c r="S113" s="207"/>
      <c r="T113" s="209">
        <f>T114</f>
        <v>0</v>
      </c>
      <c r="AR113" s="210" t="s">
        <v>77</v>
      </c>
      <c r="AT113" s="211" t="s">
        <v>69</v>
      </c>
      <c r="AU113" s="211" t="s">
        <v>77</v>
      </c>
      <c r="AY113" s="210" t="s">
        <v>210</v>
      </c>
      <c r="BK113" s="212">
        <f>BK114</f>
        <v>0</v>
      </c>
    </row>
    <row r="114" s="1" customFormat="1" ht="24" customHeight="1">
      <c r="B114" s="39"/>
      <c r="C114" s="213" t="s">
        <v>233</v>
      </c>
      <c r="D114" s="213" t="s">
        <v>211</v>
      </c>
      <c r="E114" s="214" t="s">
        <v>927</v>
      </c>
      <c r="F114" s="215" t="s">
        <v>928</v>
      </c>
      <c r="G114" s="216" t="s">
        <v>352</v>
      </c>
      <c r="H114" s="217">
        <v>180</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282</v>
      </c>
    </row>
    <row r="115" s="10" customFormat="1" ht="22.8" customHeight="1">
      <c r="B115" s="199"/>
      <c r="C115" s="200"/>
      <c r="D115" s="201" t="s">
        <v>69</v>
      </c>
      <c r="E115" s="239" t="s">
        <v>929</v>
      </c>
      <c r="F115" s="239" t="s">
        <v>930</v>
      </c>
      <c r="G115" s="200"/>
      <c r="H115" s="200"/>
      <c r="I115" s="203"/>
      <c r="J115" s="240">
        <f>BK115</f>
        <v>0</v>
      </c>
      <c r="K115" s="200"/>
      <c r="L115" s="205"/>
      <c r="M115" s="206"/>
      <c r="N115" s="207"/>
      <c r="O115" s="207"/>
      <c r="P115" s="208">
        <f>P116</f>
        <v>0</v>
      </c>
      <c r="Q115" s="207"/>
      <c r="R115" s="208">
        <f>R116</f>
        <v>0</v>
      </c>
      <c r="S115" s="207"/>
      <c r="T115" s="209">
        <f>T116</f>
        <v>0</v>
      </c>
      <c r="AR115" s="210" t="s">
        <v>77</v>
      </c>
      <c r="AT115" s="211" t="s">
        <v>69</v>
      </c>
      <c r="AU115" s="211" t="s">
        <v>77</v>
      </c>
      <c r="AY115" s="210" t="s">
        <v>210</v>
      </c>
      <c r="BK115" s="212">
        <f>BK116</f>
        <v>0</v>
      </c>
    </row>
    <row r="116" s="1" customFormat="1" ht="24" customHeight="1">
      <c r="B116" s="39"/>
      <c r="C116" s="213" t="s">
        <v>283</v>
      </c>
      <c r="D116" s="213" t="s">
        <v>211</v>
      </c>
      <c r="E116" s="214" t="s">
        <v>931</v>
      </c>
      <c r="F116" s="215" t="s">
        <v>932</v>
      </c>
      <c r="G116" s="216" t="s">
        <v>291</v>
      </c>
      <c r="H116" s="217">
        <v>1100</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285</v>
      </c>
    </row>
    <row r="117" s="10" customFormat="1" ht="25.92" customHeight="1">
      <c r="B117" s="199"/>
      <c r="C117" s="200"/>
      <c r="D117" s="201" t="s">
        <v>69</v>
      </c>
      <c r="E117" s="202" t="s">
        <v>635</v>
      </c>
      <c r="F117" s="202" t="s">
        <v>636</v>
      </c>
      <c r="G117" s="200"/>
      <c r="H117" s="200"/>
      <c r="I117" s="203"/>
      <c r="J117" s="204">
        <f>BK117</f>
        <v>0</v>
      </c>
      <c r="K117" s="200"/>
      <c r="L117" s="205"/>
      <c r="M117" s="206"/>
      <c r="N117" s="207"/>
      <c r="O117" s="207"/>
      <c r="P117" s="208">
        <f>P118</f>
        <v>0</v>
      </c>
      <c r="Q117" s="207"/>
      <c r="R117" s="208">
        <f>R118</f>
        <v>0</v>
      </c>
      <c r="S117" s="207"/>
      <c r="T117" s="209">
        <f>T118</f>
        <v>0</v>
      </c>
      <c r="AR117" s="210" t="s">
        <v>215</v>
      </c>
      <c r="AT117" s="211" t="s">
        <v>69</v>
      </c>
      <c r="AU117" s="211" t="s">
        <v>16</v>
      </c>
      <c r="AY117" s="210" t="s">
        <v>210</v>
      </c>
      <c r="BK117" s="212">
        <f>BK118</f>
        <v>0</v>
      </c>
    </row>
    <row r="118" s="10" customFormat="1" ht="22.8" customHeight="1">
      <c r="B118" s="199"/>
      <c r="C118" s="200"/>
      <c r="D118" s="201" t="s">
        <v>69</v>
      </c>
      <c r="E118" s="239" t="s">
        <v>933</v>
      </c>
      <c r="F118" s="239" t="s">
        <v>934</v>
      </c>
      <c r="G118" s="200"/>
      <c r="H118" s="200"/>
      <c r="I118" s="203"/>
      <c r="J118" s="240">
        <f>BK118</f>
        <v>0</v>
      </c>
      <c r="K118" s="200"/>
      <c r="L118" s="205"/>
      <c r="M118" s="206"/>
      <c r="N118" s="207"/>
      <c r="O118" s="207"/>
      <c r="P118" s="208">
        <f>P119</f>
        <v>0</v>
      </c>
      <c r="Q118" s="207"/>
      <c r="R118" s="208">
        <f>R119</f>
        <v>0</v>
      </c>
      <c r="S118" s="207"/>
      <c r="T118" s="209">
        <f>T119</f>
        <v>0</v>
      </c>
      <c r="AR118" s="210" t="s">
        <v>77</v>
      </c>
      <c r="AT118" s="211" t="s">
        <v>69</v>
      </c>
      <c r="AU118" s="211" t="s">
        <v>77</v>
      </c>
      <c r="AY118" s="210" t="s">
        <v>210</v>
      </c>
      <c r="BK118" s="212">
        <f>BK119</f>
        <v>0</v>
      </c>
    </row>
    <row r="119" s="1" customFormat="1" ht="24" customHeight="1">
      <c r="B119" s="39"/>
      <c r="C119" s="213" t="s">
        <v>272</v>
      </c>
      <c r="D119" s="213" t="s">
        <v>211</v>
      </c>
      <c r="E119" s="214" t="s">
        <v>935</v>
      </c>
      <c r="F119" s="215" t="s">
        <v>936</v>
      </c>
      <c r="G119" s="216" t="s">
        <v>640</v>
      </c>
      <c r="H119" s="217">
        <v>35</v>
      </c>
      <c r="I119" s="218"/>
      <c r="J119" s="219">
        <f>ROUND(I119*H119,2)</f>
        <v>0</v>
      </c>
      <c r="K119" s="215" t="s">
        <v>20</v>
      </c>
      <c r="L119" s="44"/>
      <c r="M119" s="251" t="s">
        <v>20</v>
      </c>
      <c r="N119" s="252" t="s">
        <v>41</v>
      </c>
      <c r="O119" s="229"/>
      <c r="P119" s="253">
        <f>O119*H119</f>
        <v>0</v>
      </c>
      <c r="Q119" s="253">
        <v>0</v>
      </c>
      <c r="R119" s="253">
        <f>Q119*H119</f>
        <v>0</v>
      </c>
      <c r="S119" s="253">
        <v>0</v>
      </c>
      <c r="T119" s="254">
        <f>S119*H119</f>
        <v>0</v>
      </c>
      <c r="AR119" s="224" t="s">
        <v>215</v>
      </c>
      <c r="AT119" s="224" t="s">
        <v>211</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286</v>
      </c>
    </row>
    <row r="120" s="1" customFormat="1" ht="6.96" customHeight="1">
      <c r="B120" s="59"/>
      <c r="C120" s="60"/>
      <c r="D120" s="60"/>
      <c r="E120" s="60"/>
      <c r="F120" s="60"/>
      <c r="G120" s="60"/>
      <c r="H120" s="60"/>
      <c r="I120" s="172"/>
      <c r="J120" s="60"/>
      <c r="K120" s="60"/>
      <c r="L120" s="44"/>
    </row>
  </sheetData>
  <sheetProtection sheet="1" autoFilter="0" formatColumns="0" formatRows="0" objects="1" scenarios="1" spinCount="100000" saltValue="8ImCtaDh94JqUtD62PRh0d4oXK2x4iPQQkrQW4s37I7zp6AEsZm2Fkq508jlWaNaF1IEWJ1oijUEa19F7DhgGA==" hashValue="lmJqyz78pCcRjyNC5sj425vT/cqjVoAs5/apoYiZS4F2s1KeiJRlpBXb7fhfyYKBINOMKdbgdUdcqS7w2NKvQw==" algorithmName="SHA-512" password="CC35"/>
  <autoFilter ref="C99:K119"/>
  <mergeCells count="15">
    <mergeCell ref="E7:H7"/>
    <mergeCell ref="E11:H11"/>
    <mergeCell ref="E9:H9"/>
    <mergeCell ref="E13:H13"/>
    <mergeCell ref="E22:H22"/>
    <mergeCell ref="E31:H31"/>
    <mergeCell ref="E52:H52"/>
    <mergeCell ref="E56:H56"/>
    <mergeCell ref="E54:H54"/>
    <mergeCell ref="E58:H58"/>
    <mergeCell ref="E86:H86"/>
    <mergeCell ref="E90:H90"/>
    <mergeCell ref="E88:H88"/>
    <mergeCell ref="E92:H9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120</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1683</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ROUNDUP(J99,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ROUNDUP((SUM(BE99:BE137)),  2)</f>
        <v>0</v>
      </c>
      <c r="I37" s="161">
        <v>0.20999999999999999</v>
      </c>
      <c r="J37" s="160">
        <f>ROUNDUP(((SUM(BE99:BE137))*I37),  2)</f>
        <v>0</v>
      </c>
      <c r="L37" s="44"/>
    </row>
    <row r="38" s="1" customFormat="1" ht="14.4" customHeight="1">
      <c r="B38" s="44"/>
      <c r="E38" s="145" t="s">
        <v>42</v>
      </c>
      <c r="F38" s="160">
        <f>ROUNDUP((SUM(BF99:BF137)),  2)</f>
        <v>0</v>
      </c>
      <c r="I38" s="161">
        <v>0.14999999999999999</v>
      </c>
      <c r="J38" s="160">
        <f>ROUNDUP(((SUM(BF99:BF137))*I38),  2)</f>
        <v>0</v>
      </c>
      <c r="L38" s="44"/>
    </row>
    <row r="39" hidden="1" s="1" customFormat="1" ht="14.4" customHeight="1">
      <c r="B39" s="44"/>
      <c r="E39" s="145" t="s">
        <v>43</v>
      </c>
      <c r="F39" s="160">
        <f>ROUNDUP((SUM(BG99:BG137)),  2)</f>
        <v>0</v>
      </c>
      <c r="I39" s="161">
        <v>0.20999999999999999</v>
      </c>
      <c r="J39" s="160">
        <f>0</f>
        <v>0</v>
      </c>
      <c r="L39" s="44"/>
    </row>
    <row r="40" hidden="1" s="1" customFormat="1" ht="14.4" customHeight="1">
      <c r="B40" s="44"/>
      <c r="E40" s="145" t="s">
        <v>44</v>
      </c>
      <c r="F40" s="160">
        <f>ROUNDUP((SUM(BH99:BH137)),  2)</f>
        <v>0</v>
      </c>
      <c r="I40" s="161">
        <v>0.14999999999999999</v>
      </c>
      <c r="J40" s="160">
        <f>0</f>
        <v>0</v>
      </c>
      <c r="L40" s="44"/>
    </row>
    <row r="41" hidden="1" s="1" customFormat="1" ht="14.4" customHeight="1">
      <c r="B41" s="44"/>
      <c r="E41" s="145" t="s">
        <v>45</v>
      </c>
      <c r="F41" s="160">
        <f>ROUNDUP((SUM(BI99:BI137)),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ZN-DVC - Dveřní tele - ZN-DVC - Dveřní tele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J99</f>
        <v>0</v>
      </c>
      <c r="K67" s="40"/>
      <c r="L67" s="44"/>
      <c r="AU67" s="18" t="s">
        <v>193</v>
      </c>
    </row>
    <row r="68" s="8" customFormat="1" ht="24.96" customHeight="1">
      <c r="B68" s="182"/>
      <c r="C68" s="183"/>
      <c r="D68" s="184" t="s">
        <v>243</v>
      </c>
      <c r="E68" s="185"/>
      <c r="F68" s="185"/>
      <c r="G68" s="185"/>
      <c r="H68" s="185"/>
      <c r="I68" s="186"/>
      <c r="J68" s="187">
        <f>J100</f>
        <v>0</v>
      </c>
      <c r="K68" s="183"/>
      <c r="L68" s="188"/>
    </row>
    <row r="69" s="11" customFormat="1" ht="19.92" customHeight="1">
      <c r="B69" s="233"/>
      <c r="C69" s="125"/>
      <c r="D69" s="234" t="s">
        <v>1684</v>
      </c>
      <c r="E69" s="235"/>
      <c r="F69" s="235"/>
      <c r="G69" s="235"/>
      <c r="H69" s="235"/>
      <c r="I69" s="236"/>
      <c r="J69" s="237">
        <f>J101</f>
        <v>0</v>
      </c>
      <c r="K69" s="125"/>
      <c r="L69" s="238"/>
    </row>
    <row r="70" s="11" customFormat="1" ht="19.92" customHeight="1">
      <c r="B70" s="233"/>
      <c r="C70" s="125"/>
      <c r="D70" s="234" t="s">
        <v>1685</v>
      </c>
      <c r="E70" s="235"/>
      <c r="F70" s="235"/>
      <c r="G70" s="235"/>
      <c r="H70" s="235"/>
      <c r="I70" s="236"/>
      <c r="J70" s="237">
        <f>J104</f>
        <v>0</v>
      </c>
      <c r="K70" s="125"/>
      <c r="L70" s="238"/>
    </row>
    <row r="71" s="8" customFormat="1" ht="24.96" customHeight="1">
      <c r="B71" s="182"/>
      <c r="C71" s="183"/>
      <c r="D71" s="184" t="s">
        <v>997</v>
      </c>
      <c r="E71" s="185"/>
      <c r="F71" s="185"/>
      <c r="G71" s="185"/>
      <c r="H71" s="185"/>
      <c r="I71" s="186"/>
      <c r="J71" s="187">
        <f>J108</f>
        <v>0</v>
      </c>
      <c r="K71" s="183"/>
      <c r="L71" s="188"/>
    </row>
    <row r="72" s="11" customFormat="1" ht="19.92" customHeight="1">
      <c r="B72" s="233"/>
      <c r="C72" s="125"/>
      <c r="D72" s="234" t="s">
        <v>1686</v>
      </c>
      <c r="E72" s="235"/>
      <c r="F72" s="235"/>
      <c r="G72" s="235"/>
      <c r="H72" s="235"/>
      <c r="I72" s="236"/>
      <c r="J72" s="237">
        <f>J109</f>
        <v>0</v>
      </c>
      <c r="K72" s="125"/>
      <c r="L72" s="238"/>
    </row>
    <row r="73" s="11" customFormat="1" ht="19.92" customHeight="1">
      <c r="B73" s="233"/>
      <c r="C73" s="125"/>
      <c r="D73" s="234" t="s">
        <v>1687</v>
      </c>
      <c r="E73" s="235"/>
      <c r="F73" s="235"/>
      <c r="G73" s="235"/>
      <c r="H73" s="235"/>
      <c r="I73" s="236"/>
      <c r="J73" s="237">
        <f>J121</f>
        <v>0</v>
      </c>
      <c r="K73" s="125"/>
      <c r="L73" s="238"/>
    </row>
    <row r="74" s="8" customFormat="1" ht="24.96" customHeight="1">
      <c r="B74" s="182"/>
      <c r="C74" s="183"/>
      <c r="D74" s="184" t="s">
        <v>254</v>
      </c>
      <c r="E74" s="185"/>
      <c r="F74" s="185"/>
      <c r="G74" s="185"/>
      <c r="H74" s="185"/>
      <c r="I74" s="186"/>
      <c r="J74" s="187">
        <f>J130</f>
        <v>0</v>
      </c>
      <c r="K74" s="183"/>
      <c r="L74" s="188"/>
    </row>
    <row r="75" s="11" customFormat="1" ht="19.92" customHeight="1">
      <c r="B75" s="233"/>
      <c r="C75" s="125"/>
      <c r="D75" s="234" t="s">
        <v>1688</v>
      </c>
      <c r="E75" s="235"/>
      <c r="F75" s="235"/>
      <c r="G75" s="235"/>
      <c r="H75" s="235"/>
      <c r="I75" s="236"/>
      <c r="J75" s="237">
        <f>J131</f>
        <v>0</v>
      </c>
      <c r="K75" s="125"/>
      <c r="L75" s="238"/>
    </row>
    <row r="76" s="1" customFormat="1" ht="21.84" customHeight="1">
      <c r="B76" s="39"/>
      <c r="C76" s="40"/>
      <c r="D76" s="40"/>
      <c r="E76" s="40"/>
      <c r="F76" s="40"/>
      <c r="G76" s="40"/>
      <c r="H76" s="40"/>
      <c r="I76" s="147"/>
      <c r="J76" s="40"/>
      <c r="K76" s="40"/>
      <c r="L76" s="44"/>
    </row>
    <row r="77" s="1" customFormat="1" ht="6.96" customHeight="1">
      <c r="B77" s="59"/>
      <c r="C77" s="60"/>
      <c r="D77" s="60"/>
      <c r="E77" s="60"/>
      <c r="F77" s="60"/>
      <c r="G77" s="60"/>
      <c r="H77" s="60"/>
      <c r="I77" s="172"/>
      <c r="J77" s="60"/>
      <c r="K77" s="60"/>
      <c r="L77" s="44"/>
    </row>
    <row r="81" s="1" customFormat="1" ht="6.96" customHeight="1">
      <c r="B81" s="61"/>
      <c r="C81" s="62"/>
      <c r="D81" s="62"/>
      <c r="E81" s="62"/>
      <c r="F81" s="62"/>
      <c r="G81" s="62"/>
      <c r="H81" s="62"/>
      <c r="I81" s="175"/>
      <c r="J81" s="62"/>
      <c r="K81" s="62"/>
      <c r="L81" s="44"/>
    </row>
    <row r="82" s="1" customFormat="1" ht="24.96" customHeight="1">
      <c r="B82" s="39"/>
      <c r="C82" s="24" t="s">
        <v>195</v>
      </c>
      <c r="D82" s="40"/>
      <c r="E82" s="40"/>
      <c r="F82" s="40"/>
      <c r="G82" s="40"/>
      <c r="H82" s="40"/>
      <c r="I82" s="147"/>
      <c r="J82" s="40"/>
      <c r="K82" s="40"/>
      <c r="L82" s="44"/>
    </row>
    <row r="83" s="1" customFormat="1" ht="6.96" customHeight="1">
      <c r="B83" s="39"/>
      <c r="C83" s="40"/>
      <c r="D83" s="40"/>
      <c r="E83" s="40"/>
      <c r="F83" s="40"/>
      <c r="G83" s="40"/>
      <c r="H83" s="40"/>
      <c r="I83" s="147"/>
      <c r="J83" s="40"/>
      <c r="K83" s="40"/>
      <c r="L83" s="44"/>
    </row>
    <row r="84" s="1" customFormat="1" ht="12" customHeight="1">
      <c r="B84" s="39"/>
      <c r="C84" s="33" t="s">
        <v>17</v>
      </c>
      <c r="D84" s="40"/>
      <c r="E84" s="40"/>
      <c r="F84" s="40"/>
      <c r="G84" s="40"/>
      <c r="H84" s="40"/>
      <c r="I84" s="147"/>
      <c r="J84" s="40"/>
      <c r="K84" s="40"/>
      <c r="L84" s="44"/>
    </row>
    <row r="85" s="1" customFormat="1" ht="16.5" customHeight="1">
      <c r="B85" s="39"/>
      <c r="C85" s="40"/>
      <c r="D85" s="40"/>
      <c r="E85" s="176" t="str">
        <f>E7</f>
        <v>Multifunkční centrum sociálních služeb</v>
      </c>
      <c r="F85" s="33"/>
      <c r="G85" s="33"/>
      <c r="H85" s="33"/>
      <c r="I85" s="147"/>
      <c r="J85" s="40"/>
      <c r="K85" s="40"/>
      <c r="L85" s="44"/>
    </row>
    <row r="86" ht="12" customHeight="1">
      <c r="B86" s="22"/>
      <c r="C86" s="33" t="s">
        <v>188</v>
      </c>
      <c r="D86" s="23"/>
      <c r="E86" s="23"/>
      <c r="F86" s="23"/>
      <c r="G86" s="23"/>
      <c r="H86" s="23"/>
      <c r="I86" s="139"/>
      <c r="J86" s="23"/>
      <c r="K86" s="23"/>
      <c r="L86" s="21"/>
    </row>
    <row r="87" ht="16.5" customHeight="1">
      <c r="B87" s="22"/>
      <c r="C87" s="23"/>
      <c r="D87" s="23"/>
      <c r="E87" s="176" t="s">
        <v>235</v>
      </c>
      <c r="F87" s="23"/>
      <c r="G87" s="23"/>
      <c r="H87" s="23"/>
      <c r="I87" s="139"/>
      <c r="J87" s="23"/>
      <c r="K87" s="23"/>
      <c r="L87" s="21"/>
    </row>
    <row r="88" ht="12" customHeight="1">
      <c r="B88" s="22"/>
      <c r="C88" s="33" t="s">
        <v>236</v>
      </c>
      <c r="D88" s="23"/>
      <c r="E88" s="23"/>
      <c r="F88" s="23"/>
      <c r="G88" s="23"/>
      <c r="H88" s="23"/>
      <c r="I88" s="139"/>
      <c r="J88" s="23"/>
      <c r="K88" s="23"/>
      <c r="L88" s="21"/>
    </row>
    <row r="89" s="1" customFormat="1" ht="16.5" customHeight="1">
      <c r="B89" s="39"/>
      <c r="C89" s="40"/>
      <c r="D89" s="40"/>
      <c r="E89" s="232" t="s">
        <v>237</v>
      </c>
      <c r="F89" s="40"/>
      <c r="G89" s="40"/>
      <c r="H89" s="40"/>
      <c r="I89" s="147"/>
      <c r="J89" s="40"/>
      <c r="K89" s="40"/>
      <c r="L89" s="44"/>
    </row>
    <row r="90" s="1" customFormat="1" ht="12" customHeight="1">
      <c r="B90" s="39"/>
      <c r="C90" s="33" t="s">
        <v>238</v>
      </c>
      <c r="D90" s="40"/>
      <c r="E90" s="40"/>
      <c r="F90" s="40"/>
      <c r="G90" s="40"/>
      <c r="H90" s="40"/>
      <c r="I90" s="147"/>
      <c r="J90" s="40"/>
      <c r="K90" s="40"/>
      <c r="L90" s="44"/>
    </row>
    <row r="91" s="1" customFormat="1" ht="16.5" customHeight="1">
      <c r="B91" s="39"/>
      <c r="C91" s="40"/>
      <c r="D91" s="40"/>
      <c r="E91" s="69" t="str">
        <f>E13</f>
        <v>ZN-DVC - Dveřní tele - ZN-DVC - Dveřní tele - ZN...</v>
      </c>
      <c r="F91" s="40"/>
      <c r="G91" s="40"/>
      <c r="H91" s="40"/>
      <c r="I91" s="147"/>
      <c r="J91" s="40"/>
      <c r="K91" s="40"/>
      <c r="L91" s="44"/>
    </row>
    <row r="92" s="1" customFormat="1" ht="6.96" customHeight="1">
      <c r="B92" s="39"/>
      <c r="C92" s="40"/>
      <c r="D92" s="40"/>
      <c r="E92" s="40"/>
      <c r="F92" s="40"/>
      <c r="G92" s="40"/>
      <c r="H92" s="40"/>
      <c r="I92" s="147"/>
      <c r="J92" s="40"/>
      <c r="K92" s="40"/>
      <c r="L92" s="44"/>
    </row>
    <row r="93" s="1" customFormat="1" ht="12" customHeight="1">
      <c r="B93" s="39"/>
      <c r="C93" s="33" t="s">
        <v>22</v>
      </c>
      <c r="D93" s="40"/>
      <c r="E93" s="40"/>
      <c r="F93" s="28" t="str">
        <f>F16</f>
        <v xml:space="preserve"> </v>
      </c>
      <c r="G93" s="40"/>
      <c r="H93" s="40"/>
      <c r="I93" s="149" t="s">
        <v>24</v>
      </c>
      <c r="J93" s="72" t="str">
        <f>IF(J16="","",J16)</f>
        <v>11.2.2019</v>
      </c>
      <c r="K93" s="40"/>
      <c r="L93" s="44"/>
    </row>
    <row r="94" s="1" customFormat="1" ht="6.96" customHeight="1">
      <c r="B94" s="39"/>
      <c r="C94" s="40"/>
      <c r="D94" s="40"/>
      <c r="E94" s="40"/>
      <c r="F94" s="40"/>
      <c r="G94" s="40"/>
      <c r="H94" s="40"/>
      <c r="I94" s="147"/>
      <c r="J94" s="40"/>
      <c r="K94" s="40"/>
      <c r="L94" s="44"/>
    </row>
    <row r="95" s="1" customFormat="1" ht="15.15" customHeight="1">
      <c r="B95" s="39"/>
      <c r="C95" s="33" t="s">
        <v>26</v>
      </c>
      <c r="D95" s="40"/>
      <c r="E95" s="40"/>
      <c r="F95" s="28" t="str">
        <f>E19</f>
        <v xml:space="preserve"> </v>
      </c>
      <c r="G95" s="40"/>
      <c r="H95" s="40"/>
      <c r="I95" s="149" t="s">
        <v>31</v>
      </c>
      <c r="J95" s="37" t="str">
        <f>E25</f>
        <v xml:space="preserve"> </v>
      </c>
      <c r="K95" s="40"/>
      <c r="L95" s="44"/>
    </row>
    <row r="96" s="1" customFormat="1" ht="15.15" customHeight="1">
      <c r="B96" s="39"/>
      <c r="C96" s="33" t="s">
        <v>29</v>
      </c>
      <c r="D96" s="40"/>
      <c r="E96" s="40"/>
      <c r="F96" s="28" t="str">
        <f>IF(E22="","",E22)</f>
        <v>Vyplň údaj</v>
      </c>
      <c r="G96" s="40"/>
      <c r="H96" s="40"/>
      <c r="I96" s="149" t="s">
        <v>32</v>
      </c>
      <c r="J96" s="37" t="str">
        <f>E28</f>
        <v xml:space="preserve"> </v>
      </c>
      <c r="K96" s="40"/>
      <c r="L96" s="44"/>
    </row>
    <row r="97" s="1" customFormat="1" ht="10.32" customHeight="1">
      <c r="B97" s="39"/>
      <c r="C97" s="40"/>
      <c r="D97" s="40"/>
      <c r="E97" s="40"/>
      <c r="F97" s="40"/>
      <c r="G97" s="40"/>
      <c r="H97" s="40"/>
      <c r="I97" s="147"/>
      <c r="J97" s="40"/>
      <c r="K97" s="40"/>
      <c r="L97" s="44"/>
    </row>
    <row r="98" s="9" customFormat="1" ht="29.28" customHeight="1">
      <c r="B98" s="189"/>
      <c r="C98" s="190" t="s">
        <v>196</v>
      </c>
      <c r="D98" s="191" t="s">
        <v>55</v>
      </c>
      <c r="E98" s="191" t="s">
        <v>51</v>
      </c>
      <c r="F98" s="191" t="s">
        <v>52</v>
      </c>
      <c r="G98" s="191" t="s">
        <v>197</v>
      </c>
      <c r="H98" s="191" t="s">
        <v>198</v>
      </c>
      <c r="I98" s="192" t="s">
        <v>199</v>
      </c>
      <c r="J98" s="191" t="s">
        <v>192</v>
      </c>
      <c r="K98" s="193" t="s">
        <v>200</v>
      </c>
      <c r="L98" s="194"/>
      <c r="M98" s="92" t="s">
        <v>20</v>
      </c>
      <c r="N98" s="93" t="s">
        <v>40</v>
      </c>
      <c r="O98" s="93" t="s">
        <v>201</v>
      </c>
      <c r="P98" s="93" t="s">
        <v>202</v>
      </c>
      <c r="Q98" s="93" t="s">
        <v>203</v>
      </c>
      <c r="R98" s="93" t="s">
        <v>204</v>
      </c>
      <c r="S98" s="93" t="s">
        <v>205</v>
      </c>
      <c r="T98" s="94" t="s">
        <v>206</v>
      </c>
    </row>
    <row r="99" s="1" customFormat="1" ht="22.8" customHeight="1">
      <c r="B99" s="39"/>
      <c r="C99" s="99" t="s">
        <v>207</v>
      </c>
      <c r="D99" s="40"/>
      <c r="E99" s="40"/>
      <c r="F99" s="40"/>
      <c r="G99" s="40"/>
      <c r="H99" s="40"/>
      <c r="I99" s="147"/>
      <c r="J99" s="195">
        <f>BK99</f>
        <v>0</v>
      </c>
      <c r="K99" s="40"/>
      <c r="L99" s="44"/>
      <c r="M99" s="95"/>
      <c r="N99" s="96"/>
      <c r="O99" s="96"/>
      <c r="P99" s="196">
        <f>P100+P108+P130</f>
        <v>0</v>
      </c>
      <c r="Q99" s="96"/>
      <c r="R99" s="196">
        <f>R100+R108+R130</f>
        <v>0</v>
      </c>
      <c r="S99" s="96"/>
      <c r="T99" s="197">
        <f>T100+T108+T130</f>
        <v>0</v>
      </c>
      <c r="AT99" s="18" t="s">
        <v>69</v>
      </c>
      <c r="AU99" s="18" t="s">
        <v>193</v>
      </c>
      <c r="BK99" s="198">
        <f>BK100+BK108+BK130</f>
        <v>0</v>
      </c>
    </row>
    <row r="100" s="10" customFormat="1" ht="25.92" customHeight="1">
      <c r="B100" s="199"/>
      <c r="C100" s="200"/>
      <c r="D100" s="201" t="s">
        <v>69</v>
      </c>
      <c r="E100" s="202" t="s">
        <v>296</v>
      </c>
      <c r="F100" s="202" t="s">
        <v>297</v>
      </c>
      <c r="G100" s="200"/>
      <c r="H100" s="200"/>
      <c r="I100" s="203"/>
      <c r="J100" s="204">
        <f>BK100</f>
        <v>0</v>
      </c>
      <c r="K100" s="200"/>
      <c r="L100" s="205"/>
      <c r="M100" s="206"/>
      <c r="N100" s="207"/>
      <c r="O100" s="207"/>
      <c r="P100" s="208">
        <f>P101+P104</f>
        <v>0</v>
      </c>
      <c r="Q100" s="207"/>
      <c r="R100" s="208">
        <f>R101+R104</f>
        <v>0</v>
      </c>
      <c r="S100" s="207"/>
      <c r="T100" s="209">
        <f>T101+T104</f>
        <v>0</v>
      </c>
      <c r="AR100" s="210" t="s">
        <v>79</v>
      </c>
      <c r="AT100" s="211" t="s">
        <v>69</v>
      </c>
      <c r="AU100" s="211" t="s">
        <v>16</v>
      </c>
      <c r="AY100" s="210" t="s">
        <v>210</v>
      </c>
      <c r="BK100" s="212">
        <f>BK101+BK104</f>
        <v>0</v>
      </c>
    </row>
    <row r="101" s="10" customFormat="1" ht="22.8" customHeight="1">
      <c r="B101" s="199"/>
      <c r="C101" s="200"/>
      <c r="D101" s="201" t="s">
        <v>69</v>
      </c>
      <c r="E101" s="239" t="s">
        <v>1689</v>
      </c>
      <c r="F101" s="239" t="s">
        <v>1690</v>
      </c>
      <c r="G101" s="200"/>
      <c r="H101" s="200"/>
      <c r="I101" s="203"/>
      <c r="J101" s="240">
        <f>BK101</f>
        <v>0</v>
      </c>
      <c r="K101" s="200"/>
      <c r="L101" s="205"/>
      <c r="M101" s="206"/>
      <c r="N101" s="207"/>
      <c r="O101" s="207"/>
      <c r="P101" s="208">
        <f>SUM(P102:P103)</f>
        <v>0</v>
      </c>
      <c r="Q101" s="207"/>
      <c r="R101" s="208">
        <f>SUM(R102:R103)</f>
        <v>0</v>
      </c>
      <c r="S101" s="207"/>
      <c r="T101" s="209">
        <f>SUM(T102:T103)</f>
        <v>0</v>
      </c>
      <c r="AR101" s="210" t="s">
        <v>77</v>
      </c>
      <c r="AT101" s="211" t="s">
        <v>69</v>
      </c>
      <c r="AU101" s="211" t="s">
        <v>77</v>
      </c>
      <c r="AY101" s="210" t="s">
        <v>210</v>
      </c>
      <c r="BK101" s="212">
        <f>SUM(BK102:BK103)</f>
        <v>0</v>
      </c>
    </row>
    <row r="102" s="1" customFormat="1" ht="24" customHeight="1">
      <c r="B102" s="39"/>
      <c r="C102" s="213" t="s">
        <v>77</v>
      </c>
      <c r="D102" s="213" t="s">
        <v>211</v>
      </c>
      <c r="E102" s="214" t="s">
        <v>1691</v>
      </c>
      <c r="F102" s="215" t="s">
        <v>1692</v>
      </c>
      <c r="G102" s="216" t="s">
        <v>291</v>
      </c>
      <c r="H102" s="217">
        <v>500</v>
      </c>
      <c r="I102" s="218"/>
      <c r="J102" s="219">
        <f>ROUND(I102*H102,2)</f>
        <v>0</v>
      </c>
      <c r="K102" s="215" t="s">
        <v>20</v>
      </c>
      <c r="L102" s="44"/>
      <c r="M102" s="220" t="s">
        <v>20</v>
      </c>
      <c r="N102" s="221" t="s">
        <v>41</v>
      </c>
      <c r="O102" s="84"/>
      <c r="P102" s="222">
        <f>O102*H102</f>
        <v>0</v>
      </c>
      <c r="Q102" s="222">
        <v>0</v>
      </c>
      <c r="R102" s="222">
        <f>Q102*H102</f>
        <v>0</v>
      </c>
      <c r="S102" s="222">
        <v>0</v>
      </c>
      <c r="T102" s="223">
        <f>S102*H102</f>
        <v>0</v>
      </c>
      <c r="AR102" s="224" t="s">
        <v>215</v>
      </c>
      <c r="AT102" s="224" t="s">
        <v>211</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215</v>
      </c>
      <c r="BM102" s="224" t="s">
        <v>79</v>
      </c>
    </row>
    <row r="103" s="1" customFormat="1" ht="48" customHeight="1">
      <c r="B103" s="39"/>
      <c r="C103" s="241" t="s">
        <v>79</v>
      </c>
      <c r="D103" s="241" t="s">
        <v>263</v>
      </c>
      <c r="E103" s="242" t="s">
        <v>1693</v>
      </c>
      <c r="F103" s="243" t="s">
        <v>1694</v>
      </c>
      <c r="G103" s="244" t="s">
        <v>263</v>
      </c>
      <c r="H103" s="245">
        <v>500</v>
      </c>
      <c r="I103" s="246"/>
      <c r="J103" s="247">
        <f>ROUND(I103*H103,2)</f>
        <v>0</v>
      </c>
      <c r="K103" s="243" t="s">
        <v>20</v>
      </c>
      <c r="L103" s="248"/>
      <c r="M103" s="249" t="s">
        <v>20</v>
      </c>
      <c r="N103" s="250" t="s">
        <v>41</v>
      </c>
      <c r="O103" s="84"/>
      <c r="P103" s="222">
        <f>O103*H103</f>
        <v>0</v>
      </c>
      <c r="Q103" s="222">
        <v>0</v>
      </c>
      <c r="R103" s="222">
        <f>Q103*H103</f>
        <v>0</v>
      </c>
      <c r="S103" s="222">
        <v>0</v>
      </c>
      <c r="T103" s="223">
        <f>S103*H103</f>
        <v>0</v>
      </c>
      <c r="AR103" s="224" t="s">
        <v>233</v>
      </c>
      <c r="AT103" s="224" t="s">
        <v>263</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215</v>
      </c>
    </row>
    <row r="104" s="10" customFormat="1" ht="22.8" customHeight="1">
      <c r="B104" s="199"/>
      <c r="C104" s="200"/>
      <c r="D104" s="201" t="s">
        <v>69</v>
      </c>
      <c r="E104" s="239" t="s">
        <v>1695</v>
      </c>
      <c r="F104" s="239" t="s">
        <v>1696</v>
      </c>
      <c r="G104" s="200"/>
      <c r="H104" s="200"/>
      <c r="I104" s="203"/>
      <c r="J104" s="240">
        <f>BK104</f>
        <v>0</v>
      </c>
      <c r="K104" s="200"/>
      <c r="L104" s="205"/>
      <c r="M104" s="206"/>
      <c r="N104" s="207"/>
      <c r="O104" s="207"/>
      <c r="P104" s="208">
        <f>SUM(P105:P107)</f>
        <v>0</v>
      </c>
      <c r="Q104" s="207"/>
      <c r="R104" s="208">
        <f>SUM(R105:R107)</f>
        <v>0</v>
      </c>
      <c r="S104" s="207"/>
      <c r="T104" s="209">
        <f>SUM(T105:T107)</f>
        <v>0</v>
      </c>
      <c r="AR104" s="210" t="s">
        <v>77</v>
      </c>
      <c r="AT104" s="211" t="s">
        <v>69</v>
      </c>
      <c r="AU104" s="211" t="s">
        <v>77</v>
      </c>
      <c r="AY104" s="210" t="s">
        <v>210</v>
      </c>
      <c r="BK104" s="212">
        <f>SUM(BK105:BK107)</f>
        <v>0</v>
      </c>
    </row>
    <row r="105" s="1" customFormat="1" ht="24" customHeight="1">
      <c r="B105" s="39"/>
      <c r="C105" s="213" t="s">
        <v>92</v>
      </c>
      <c r="D105" s="213" t="s">
        <v>211</v>
      </c>
      <c r="E105" s="214" t="s">
        <v>1697</v>
      </c>
      <c r="F105" s="215" t="s">
        <v>1698</v>
      </c>
      <c r="G105" s="216" t="s">
        <v>291</v>
      </c>
      <c r="H105" s="217">
        <v>1200</v>
      </c>
      <c r="I105" s="218"/>
      <c r="J105" s="219">
        <f>ROUND(I105*H105,2)</f>
        <v>0</v>
      </c>
      <c r="K105" s="215" t="s">
        <v>20</v>
      </c>
      <c r="L105" s="44"/>
      <c r="M105" s="220" t="s">
        <v>20</v>
      </c>
      <c r="N105" s="221" t="s">
        <v>41</v>
      </c>
      <c r="O105" s="84"/>
      <c r="P105" s="222">
        <f>O105*H105</f>
        <v>0</v>
      </c>
      <c r="Q105" s="222">
        <v>0</v>
      </c>
      <c r="R105" s="222">
        <f>Q105*H105</f>
        <v>0</v>
      </c>
      <c r="S105" s="222">
        <v>0</v>
      </c>
      <c r="T105" s="223">
        <f>S105*H105</f>
        <v>0</v>
      </c>
      <c r="AR105" s="224" t="s">
        <v>215</v>
      </c>
      <c r="AT105" s="224" t="s">
        <v>211</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229</v>
      </c>
    </row>
    <row r="106" s="1" customFormat="1" ht="36" customHeight="1">
      <c r="B106" s="39"/>
      <c r="C106" s="241" t="s">
        <v>215</v>
      </c>
      <c r="D106" s="241" t="s">
        <v>263</v>
      </c>
      <c r="E106" s="242" t="s">
        <v>1699</v>
      </c>
      <c r="F106" s="243" t="s">
        <v>1700</v>
      </c>
      <c r="G106" s="244" t="s">
        <v>263</v>
      </c>
      <c r="H106" s="245">
        <v>1200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233</v>
      </c>
    </row>
    <row r="107" s="1" customFormat="1" ht="16.5" customHeight="1">
      <c r="B107" s="39"/>
      <c r="C107" s="241" t="s">
        <v>269</v>
      </c>
      <c r="D107" s="241" t="s">
        <v>263</v>
      </c>
      <c r="E107" s="242" t="s">
        <v>1701</v>
      </c>
      <c r="F107" s="243" t="s">
        <v>1702</v>
      </c>
      <c r="G107" s="244" t="s">
        <v>1021</v>
      </c>
      <c r="H107" s="245">
        <v>24</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272</v>
      </c>
    </row>
    <row r="108" s="10" customFormat="1" ht="25.92" customHeight="1">
      <c r="B108" s="199"/>
      <c r="C108" s="200"/>
      <c r="D108" s="201" t="s">
        <v>69</v>
      </c>
      <c r="E108" s="202" t="s">
        <v>263</v>
      </c>
      <c r="F108" s="202" t="s">
        <v>1403</v>
      </c>
      <c r="G108" s="200"/>
      <c r="H108" s="200"/>
      <c r="I108" s="203"/>
      <c r="J108" s="204">
        <f>BK108</f>
        <v>0</v>
      </c>
      <c r="K108" s="200"/>
      <c r="L108" s="205"/>
      <c r="M108" s="206"/>
      <c r="N108" s="207"/>
      <c r="O108" s="207"/>
      <c r="P108" s="208">
        <f>P109+P121</f>
        <v>0</v>
      </c>
      <c r="Q108" s="207"/>
      <c r="R108" s="208">
        <f>R109+R121</f>
        <v>0</v>
      </c>
      <c r="S108" s="207"/>
      <c r="T108" s="209">
        <f>T109+T121</f>
        <v>0</v>
      </c>
      <c r="AR108" s="210" t="s">
        <v>92</v>
      </c>
      <c r="AT108" s="211" t="s">
        <v>69</v>
      </c>
      <c r="AU108" s="211" t="s">
        <v>16</v>
      </c>
      <c r="AY108" s="210" t="s">
        <v>210</v>
      </c>
      <c r="BK108" s="212">
        <f>BK109+BK121</f>
        <v>0</v>
      </c>
    </row>
    <row r="109" s="10" customFormat="1" ht="22.8" customHeight="1">
      <c r="B109" s="199"/>
      <c r="C109" s="200"/>
      <c r="D109" s="201" t="s">
        <v>69</v>
      </c>
      <c r="E109" s="239" t="s">
        <v>1703</v>
      </c>
      <c r="F109" s="239" t="s">
        <v>1704</v>
      </c>
      <c r="G109" s="200"/>
      <c r="H109" s="200"/>
      <c r="I109" s="203"/>
      <c r="J109" s="240">
        <f>BK109</f>
        <v>0</v>
      </c>
      <c r="K109" s="200"/>
      <c r="L109" s="205"/>
      <c r="M109" s="206"/>
      <c r="N109" s="207"/>
      <c r="O109" s="207"/>
      <c r="P109" s="208">
        <f>SUM(P110:P120)</f>
        <v>0</v>
      </c>
      <c r="Q109" s="207"/>
      <c r="R109" s="208">
        <f>SUM(R110:R120)</f>
        <v>0</v>
      </c>
      <c r="S109" s="207"/>
      <c r="T109" s="209">
        <f>SUM(T110:T120)</f>
        <v>0</v>
      </c>
      <c r="AR109" s="210" t="s">
        <v>77</v>
      </c>
      <c r="AT109" s="211" t="s">
        <v>69</v>
      </c>
      <c r="AU109" s="211" t="s">
        <v>77</v>
      </c>
      <c r="AY109" s="210" t="s">
        <v>210</v>
      </c>
      <c r="BK109" s="212">
        <f>SUM(BK110:BK120)</f>
        <v>0</v>
      </c>
    </row>
    <row r="110" s="1" customFormat="1" ht="16.5" customHeight="1">
      <c r="B110" s="39"/>
      <c r="C110" s="213" t="s">
        <v>229</v>
      </c>
      <c r="D110" s="213" t="s">
        <v>211</v>
      </c>
      <c r="E110" s="214" t="s">
        <v>1705</v>
      </c>
      <c r="F110" s="215" t="s">
        <v>1706</v>
      </c>
      <c r="G110" s="216" t="s">
        <v>352</v>
      </c>
      <c r="H110" s="217">
        <v>11</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275</v>
      </c>
    </row>
    <row r="111" s="1" customFormat="1" ht="72" customHeight="1">
      <c r="B111" s="39"/>
      <c r="C111" s="241" t="s">
        <v>276</v>
      </c>
      <c r="D111" s="241" t="s">
        <v>263</v>
      </c>
      <c r="E111" s="242" t="s">
        <v>1707</v>
      </c>
      <c r="F111" s="243" t="s">
        <v>1708</v>
      </c>
      <c r="G111" s="244" t="s">
        <v>1021</v>
      </c>
      <c r="H111" s="245">
        <v>1</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233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279</v>
      </c>
    </row>
    <row r="112" s="1" customFormat="1" ht="72" customHeight="1">
      <c r="B112" s="39"/>
      <c r="C112" s="241" t="s">
        <v>233</v>
      </c>
      <c r="D112" s="241" t="s">
        <v>263</v>
      </c>
      <c r="E112" s="242" t="s">
        <v>1709</v>
      </c>
      <c r="F112" s="243" t="s">
        <v>1708</v>
      </c>
      <c r="G112" s="244" t="s">
        <v>1021</v>
      </c>
      <c r="H112" s="245">
        <v>10</v>
      </c>
      <c r="I112" s="246"/>
      <c r="J112" s="247">
        <f>ROUND(I112*H112,2)</f>
        <v>0</v>
      </c>
      <c r="K112" s="243" t="s">
        <v>20</v>
      </c>
      <c r="L112" s="248"/>
      <c r="M112" s="249" t="s">
        <v>20</v>
      </c>
      <c r="N112" s="250" t="s">
        <v>41</v>
      </c>
      <c r="O112" s="84"/>
      <c r="P112" s="222">
        <f>O112*H112</f>
        <v>0</v>
      </c>
      <c r="Q112" s="222">
        <v>0</v>
      </c>
      <c r="R112" s="222">
        <f>Q112*H112</f>
        <v>0</v>
      </c>
      <c r="S112" s="222">
        <v>0</v>
      </c>
      <c r="T112" s="223">
        <f>S112*H112</f>
        <v>0</v>
      </c>
      <c r="AR112" s="224" t="s">
        <v>233</v>
      </c>
      <c r="AT112" s="224" t="s">
        <v>263</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282</v>
      </c>
    </row>
    <row r="113" s="1" customFormat="1" ht="72" customHeight="1">
      <c r="B113" s="39"/>
      <c r="C113" s="241" t="s">
        <v>283</v>
      </c>
      <c r="D113" s="241" t="s">
        <v>263</v>
      </c>
      <c r="E113" s="242" t="s">
        <v>1710</v>
      </c>
      <c r="F113" s="243" t="s">
        <v>1711</v>
      </c>
      <c r="G113" s="244" t="s">
        <v>1021</v>
      </c>
      <c r="H113" s="245">
        <v>1</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285</v>
      </c>
    </row>
    <row r="114" s="1" customFormat="1" ht="36" customHeight="1">
      <c r="B114" s="39"/>
      <c r="C114" s="241" t="s">
        <v>272</v>
      </c>
      <c r="D114" s="241" t="s">
        <v>263</v>
      </c>
      <c r="E114" s="242" t="s">
        <v>1712</v>
      </c>
      <c r="F114" s="243" t="s">
        <v>1713</v>
      </c>
      <c r="G114" s="244" t="s">
        <v>1021</v>
      </c>
      <c r="H114" s="245">
        <v>1</v>
      </c>
      <c r="I114" s="246"/>
      <c r="J114" s="247">
        <f>ROUND(I114*H114,2)</f>
        <v>0</v>
      </c>
      <c r="K114" s="243" t="s">
        <v>20</v>
      </c>
      <c r="L114" s="248"/>
      <c r="M114" s="249" t="s">
        <v>20</v>
      </c>
      <c r="N114" s="250" t="s">
        <v>41</v>
      </c>
      <c r="O114" s="84"/>
      <c r="P114" s="222">
        <f>O114*H114</f>
        <v>0</v>
      </c>
      <c r="Q114" s="222">
        <v>0</v>
      </c>
      <c r="R114" s="222">
        <f>Q114*H114</f>
        <v>0</v>
      </c>
      <c r="S114" s="222">
        <v>0</v>
      </c>
      <c r="T114" s="223">
        <f>S114*H114</f>
        <v>0</v>
      </c>
      <c r="AR114" s="224" t="s">
        <v>233</v>
      </c>
      <c r="AT114" s="224" t="s">
        <v>263</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286</v>
      </c>
    </row>
    <row r="115" s="1" customFormat="1" ht="24" customHeight="1">
      <c r="B115" s="39"/>
      <c r="C115" s="241" t="s">
        <v>288</v>
      </c>
      <c r="D115" s="241" t="s">
        <v>263</v>
      </c>
      <c r="E115" s="242" t="s">
        <v>1714</v>
      </c>
      <c r="F115" s="243" t="s">
        <v>1715</v>
      </c>
      <c r="G115" s="244" t="s">
        <v>1021</v>
      </c>
      <c r="H115" s="245">
        <v>1</v>
      </c>
      <c r="I115" s="246"/>
      <c r="J115" s="247">
        <f>ROUND(I115*H115,2)</f>
        <v>0</v>
      </c>
      <c r="K115" s="243" t="s">
        <v>20</v>
      </c>
      <c r="L115" s="248"/>
      <c r="M115" s="249" t="s">
        <v>20</v>
      </c>
      <c r="N115" s="250" t="s">
        <v>41</v>
      </c>
      <c r="O115" s="84"/>
      <c r="P115" s="222">
        <f>O115*H115</f>
        <v>0</v>
      </c>
      <c r="Q115" s="222">
        <v>0</v>
      </c>
      <c r="R115" s="222">
        <f>Q115*H115</f>
        <v>0</v>
      </c>
      <c r="S115" s="222">
        <v>0</v>
      </c>
      <c r="T115" s="223">
        <f>S115*H115</f>
        <v>0</v>
      </c>
      <c r="AR115" s="224" t="s">
        <v>233</v>
      </c>
      <c r="AT115" s="224" t="s">
        <v>263</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292</v>
      </c>
    </row>
    <row r="116" s="1" customFormat="1" ht="16.5" customHeight="1">
      <c r="B116" s="39"/>
      <c r="C116" s="241" t="s">
        <v>275</v>
      </c>
      <c r="D116" s="241" t="s">
        <v>263</v>
      </c>
      <c r="E116" s="242" t="s">
        <v>1716</v>
      </c>
      <c r="F116" s="243" t="s">
        <v>1717</v>
      </c>
      <c r="G116" s="244" t="s">
        <v>1021</v>
      </c>
      <c r="H116" s="245">
        <v>1</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295</v>
      </c>
    </row>
    <row r="117" s="1" customFormat="1" ht="16.5" customHeight="1">
      <c r="B117" s="39"/>
      <c r="C117" s="241" t="s">
        <v>300</v>
      </c>
      <c r="D117" s="241" t="s">
        <v>263</v>
      </c>
      <c r="E117" s="242" t="s">
        <v>1718</v>
      </c>
      <c r="F117" s="243" t="s">
        <v>1719</v>
      </c>
      <c r="G117" s="244" t="s">
        <v>1021</v>
      </c>
      <c r="H117" s="245">
        <v>1</v>
      </c>
      <c r="I117" s="246"/>
      <c r="J117" s="247">
        <f>ROUND(I117*H117,2)</f>
        <v>0</v>
      </c>
      <c r="K117" s="243" t="s">
        <v>20</v>
      </c>
      <c r="L117" s="248"/>
      <c r="M117" s="249" t="s">
        <v>20</v>
      </c>
      <c r="N117" s="250" t="s">
        <v>41</v>
      </c>
      <c r="O117" s="84"/>
      <c r="P117" s="222">
        <f>O117*H117</f>
        <v>0</v>
      </c>
      <c r="Q117" s="222">
        <v>0</v>
      </c>
      <c r="R117" s="222">
        <f>Q117*H117</f>
        <v>0</v>
      </c>
      <c r="S117" s="222">
        <v>0</v>
      </c>
      <c r="T117" s="223">
        <f>S117*H117</f>
        <v>0</v>
      </c>
      <c r="AR117" s="224" t="s">
        <v>233</v>
      </c>
      <c r="AT117" s="224" t="s">
        <v>263</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304</v>
      </c>
    </row>
    <row r="118" s="1" customFormat="1" ht="16.5" customHeight="1">
      <c r="B118" s="39"/>
      <c r="C118" s="241" t="s">
        <v>279</v>
      </c>
      <c r="D118" s="241" t="s">
        <v>263</v>
      </c>
      <c r="E118" s="242" t="s">
        <v>1720</v>
      </c>
      <c r="F118" s="243" t="s">
        <v>1721</v>
      </c>
      <c r="G118" s="244" t="s">
        <v>1021</v>
      </c>
      <c r="H118" s="245">
        <v>2</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307</v>
      </c>
    </row>
    <row r="119" s="1" customFormat="1" ht="24" customHeight="1">
      <c r="B119" s="39"/>
      <c r="C119" s="241" t="s">
        <v>9</v>
      </c>
      <c r="D119" s="241" t="s">
        <v>263</v>
      </c>
      <c r="E119" s="242" t="s">
        <v>1722</v>
      </c>
      <c r="F119" s="243" t="s">
        <v>1723</v>
      </c>
      <c r="G119" s="244" t="s">
        <v>1021</v>
      </c>
      <c r="H119" s="245">
        <v>1</v>
      </c>
      <c r="I119" s="246"/>
      <c r="J119" s="247">
        <f>ROUND(I119*H119,2)</f>
        <v>0</v>
      </c>
      <c r="K119" s="243" t="s">
        <v>20</v>
      </c>
      <c r="L119" s="248"/>
      <c r="M119" s="249" t="s">
        <v>20</v>
      </c>
      <c r="N119" s="250" t="s">
        <v>41</v>
      </c>
      <c r="O119" s="84"/>
      <c r="P119" s="222">
        <f>O119*H119</f>
        <v>0</v>
      </c>
      <c r="Q119" s="222">
        <v>0</v>
      </c>
      <c r="R119" s="222">
        <f>Q119*H119</f>
        <v>0</v>
      </c>
      <c r="S119" s="222">
        <v>0</v>
      </c>
      <c r="T119" s="223">
        <f>S119*H119</f>
        <v>0</v>
      </c>
      <c r="AR119" s="224" t="s">
        <v>233</v>
      </c>
      <c r="AT119" s="224" t="s">
        <v>263</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310</v>
      </c>
    </row>
    <row r="120" s="1" customFormat="1" ht="16.5" customHeight="1">
      <c r="B120" s="39"/>
      <c r="C120" s="241" t="s">
        <v>282</v>
      </c>
      <c r="D120" s="241" t="s">
        <v>263</v>
      </c>
      <c r="E120" s="242" t="s">
        <v>1724</v>
      </c>
      <c r="F120" s="243" t="s">
        <v>1725</v>
      </c>
      <c r="G120" s="244" t="s">
        <v>1021</v>
      </c>
      <c r="H120" s="245">
        <v>16</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233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303</v>
      </c>
    </row>
    <row r="121" s="10" customFormat="1" ht="22.8" customHeight="1">
      <c r="B121" s="199"/>
      <c r="C121" s="200"/>
      <c r="D121" s="201" t="s">
        <v>69</v>
      </c>
      <c r="E121" s="239" t="s">
        <v>1726</v>
      </c>
      <c r="F121" s="239" t="s">
        <v>1727</v>
      </c>
      <c r="G121" s="200"/>
      <c r="H121" s="200"/>
      <c r="I121" s="203"/>
      <c r="J121" s="240">
        <f>BK121</f>
        <v>0</v>
      </c>
      <c r="K121" s="200"/>
      <c r="L121" s="205"/>
      <c r="M121" s="206"/>
      <c r="N121" s="207"/>
      <c r="O121" s="207"/>
      <c r="P121" s="208">
        <f>SUM(P122:P129)</f>
        <v>0</v>
      </c>
      <c r="Q121" s="207"/>
      <c r="R121" s="208">
        <f>SUM(R122:R129)</f>
        <v>0</v>
      </c>
      <c r="S121" s="207"/>
      <c r="T121" s="209">
        <f>SUM(T122:T129)</f>
        <v>0</v>
      </c>
      <c r="AR121" s="210" t="s">
        <v>77</v>
      </c>
      <c r="AT121" s="211" t="s">
        <v>69</v>
      </c>
      <c r="AU121" s="211" t="s">
        <v>77</v>
      </c>
      <c r="AY121" s="210" t="s">
        <v>210</v>
      </c>
      <c r="BK121" s="212">
        <f>SUM(BK122:BK129)</f>
        <v>0</v>
      </c>
    </row>
    <row r="122" s="1" customFormat="1" ht="16.5" customHeight="1">
      <c r="B122" s="39"/>
      <c r="C122" s="213" t="s">
        <v>313</v>
      </c>
      <c r="D122" s="213" t="s">
        <v>211</v>
      </c>
      <c r="E122" s="214" t="s">
        <v>1705</v>
      </c>
      <c r="F122" s="215" t="s">
        <v>1706</v>
      </c>
      <c r="G122" s="216" t="s">
        <v>352</v>
      </c>
      <c r="H122" s="217">
        <v>2</v>
      </c>
      <c r="I122" s="218"/>
      <c r="J122" s="219">
        <f>ROUND(I122*H122,2)</f>
        <v>0</v>
      </c>
      <c r="K122" s="215" t="s">
        <v>20</v>
      </c>
      <c r="L122" s="44"/>
      <c r="M122" s="220" t="s">
        <v>20</v>
      </c>
      <c r="N122" s="221" t="s">
        <v>41</v>
      </c>
      <c r="O122" s="84"/>
      <c r="P122" s="222">
        <f>O122*H122</f>
        <v>0</v>
      </c>
      <c r="Q122" s="222">
        <v>0</v>
      </c>
      <c r="R122" s="222">
        <f>Q122*H122</f>
        <v>0</v>
      </c>
      <c r="S122" s="222">
        <v>0</v>
      </c>
      <c r="T122" s="223">
        <f>S122*H122</f>
        <v>0</v>
      </c>
      <c r="AR122" s="224" t="s">
        <v>215</v>
      </c>
      <c r="AT122" s="224" t="s">
        <v>211</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316</v>
      </c>
    </row>
    <row r="123" s="1" customFormat="1" ht="16.5" customHeight="1">
      <c r="B123" s="39"/>
      <c r="C123" s="213" t="s">
        <v>285</v>
      </c>
      <c r="D123" s="213" t="s">
        <v>211</v>
      </c>
      <c r="E123" s="214" t="s">
        <v>1728</v>
      </c>
      <c r="F123" s="215" t="s">
        <v>1729</v>
      </c>
      <c r="G123" s="216" t="s">
        <v>352</v>
      </c>
      <c r="H123" s="217">
        <v>2</v>
      </c>
      <c r="I123" s="218"/>
      <c r="J123" s="219">
        <f>ROUND(I123*H123,2)</f>
        <v>0</v>
      </c>
      <c r="K123" s="215" t="s">
        <v>20</v>
      </c>
      <c r="L123" s="44"/>
      <c r="M123" s="220" t="s">
        <v>20</v>
      </c>
      <c r="N123" s="221" t="s">
        <v>41</v>
      </c>
      <c r="O123" s="84"/>
      <c r="P123" s="222">
        <f>O123*H123</f>
        <v>0</v>
      </c>
      <c r="Q123" s="222">
        <v>0</v>
      </c>
      <c r="R123" s="222">
        <f>Q123*H123</f>
        <v>0</v>
      </c>
      <c r="S123" s="222">
        <v>0</v>
      </c>
      <c r="T123" s="223">
        <f>S123*H123</f>
        <v>0</v>
      </c>
      <c r="AR123" s="224" t="s">
        <v>215</v>
      </c>
      <c r="AT123" s="224" t="s">
        <v>211</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319</v>
      </c>
    </row>
    <row r="124" s="1" customFormat="1" ht="24" customHeight="1">
      <c r="B124" s="39"/>
      <c r="C124" s="241" t="s">
        <v>322</v>
      </c>
      <c r="D124" s="241" t="s">
        <v>263</v>
      </c>
      <c r="E124" s="242" t="s">
        <v>1730</v>
      </c>
      <c r="F124" s="243" t="s">
        <v>1731</v>
      </c>
      <c r="G124" s="244" t="s">
        <v>1021</v>
      </c>
      <c r="H124" s="245">
        <v>2</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325</v>
      </c>
    </row>
    <row r="125" s="1" customFormat="1" ht="16.5" customHeight="1">
      <c r="B125" s="39"/>
      <c r="C125" s="241" t="s">
        <v>286</v>
      </c>
      <c r="D125" s="241" t="s">
        <v>263</v>
      </c>
      <c r="E125" s="242" t="s">
        <v>1732</v>
      </c>
      <c r="F125" s="243" t="s">
        <v>1733</v>
      </c>
      <c r="G125" s="244" t="s">
        <v>1021</v>
      </c>
      <c r="H125" s="245">
        <v>2</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233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328</v>
      </c>
    </row>
    <row r="126" s="1" customFormat="1" ht="16.5" customHeight="1">
      <c r="B126" s="39"/>
      <c r="C126" s="213" t="s">
        <v>7</v>
      </c>
      <c r="D126" s="213" t="s">
        <v>211</v>
      </c>
      <c r="E126" s="214" t="s">
        <v>1734</v>
      </c>
      <c r="F126" s="215" t="s">
        <v>1735</v>
      </c>
      <c r="G126" s="216" t="s">
        <v>352</v>
      </c>
      <c r="H126" s="217">
        <v>2</v>
      </c>
      <c r="I126" s="218"/>
      <c r="J126" s="219">
        <f>ROUND(I126*H126,2)</f>
        <v>0</v>
      </c>
      <c r="K126" s="215" t="s">
        <v>20</v>
      </c>
      <c r="L126" s="44"/>
      <c r="M126" s="220" t="s">
        <v>20</v>
      </c>
      <c r="N126" s="221" t="s">
        <v>41</v>
      </c>
      <c r="O126" s="84"/>
      <c r="P126" s="222">
        <f>O126*H126</f>
        <v>0</v>
      </c>
      <c r="Q126" s="222">
        <v>0</v>
      </c>
      <c r="R126" s="222">
        <f>Q126*H126</f>
        <v>0</v>
      </c>
      <c r="S126" s="222">
        <v>0</v>
      </c>
      <c r="T126" s="223">
        <f>S126*H126</f>
        <v>0</v>
      </c>
      <c r="AR126" s="224" t="s">
        <v>215</v>
      </c>
      <c r="AT126" s="224" t="s">
        <v>211</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331</v>
      </c>
    </row>
    <row r="127" s="1" customFormat="1" ht="24" customHeight="1">
      <c r="B127" s="39"/>
      <c r="C127" s="241" t="s">
        <v>292</v>
      </c>
      <c r="D127" s="241" t="s">
        <v>263</v>
      </c>
      <c r="E127" s="242" t="s">
        <v>1736</v>
      </c>
      <c r="F127" s="243" t="s">
        <v>1737</v>
      </c>
      <c r="G127" s="244" t="s">
        <v>1021</v>
      </c>
      <c r="H127" s="245">
        <v>2</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334</v>
      </c>
    </row>
    <row r="128" s="1" customFormat="1" ht="24" customHeight="1">
      <c r="B128" s="39"/>
      <c r="C128" s="213" t="s">
        <v>335</v>
      </c>
      <c r="D128" s="213" t="s">
        <v>211</v>
      </c>
      <c r="E128" s="214" t="s">
        <v>1738</v>
      </c>
      <c r="F128" s="215" t="s">
        <v>1739</v>
      </c>
      <c r="G128" s="216" t="s">
        <v>352</v>
      </c>
      <c r="H128" s="217">
        <v>2</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215</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338</v>
      </c>
    </row>
    <row r="129" s="1" customFormat="1" ht="24" customHeight="1">
      <c r="B129" s="39"/>
      <c r="C129" s="241" t="s">
        <v>295</v>
      </c>
      <c r="D129" s="241" t="s">
        <v>263</v>
      </c>
      <c r="E129" s="242" t="s">
        <v>1740</v>
      </c>
      <c r="F129" s="243" t="s">
        <v>1741</v>
      </c>
      <c r="G129" s="244" t="s">
        <v>1021</v>
      </c>
      <c r="H129" s="245">
        <v>2</v>
      </c>
      <c r="I129" s="246"/>
      <c r="J129" s="247">
        <f>ROUND(I129*H129,2)</f>
        <v>0</v>
      </c>
      <c r="K129" s="243" t="s">
        <v>20</v>
      </c>
      <c r="L129" s="248"/>
      <c r="M129" s="249" t="s">
        <v>20</v>
      </c>
      <c r="N129" s="250" t="s">
        <v>41</v>
      </c>
      <c r="O129" s="84"/>
      <c r="P129" s="222">
        <f>O129*H129</f>
        <v>0</v>
      </c>
      <c r="Q129" s="222">
        <v>0</v>
      </c>
      <c r="R129" s="222">
        <f>Q129*H129</f>
        <v>0</v>
      </c>
      <c r="S129" s="222">
        <v>0</v>
      </c>
      <c r="T129" s="223">
        <f>S129*H129</f>
        <v>0</v>
      </c>
      <c r="AR129" s="224" t="s">
        <v>233</v>
      </c>
      <c r="AT129" s="224" t="s">
        <v>263</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215</v>
      </c>
      <c r="BM129" s="224" t="s">
        <v>341</v>
      </c>
    </row>
    <row r="130" s="10" customFormat="1" ht="25.92" customHeight="1">
      <c r="B130" s="199"/>
      <c r="C130" s="200"/>
      <c r="D130" s="201" t="s">
        <v>69</v>
      </c>
      <c r="E130" s="202" t="s">
        <v>635</v>
      </c>
      <c r="F130" s="202" t="s">
        <v>636</v>
      </c>
      <c r="G130" s="200"/>
      <c r="H130" s="200"/>
      <c r="I130" s="203"/>
      <c r="J130" s="204">
        <f>BK130</f>
        <v>0</v>
      </c>
      <c r="K130" s="200"/>
      <c r="L130" s="205"/>
      <c r="M130" s="206"/>
      <c r="N130" s="207"/>
      <c r="O130" s="207"/>
      <c r="P130" s="208">
        <f>P131</f>
        <v>0</v>
      </c>
      <c r="Q130" s="207"/>
      <c r="R130" s="208">
        <f>R131</f>
        <v>0</v>
      </c>
      <c r="S130" s="207"/>
      <c r="T130" s="209">
        <f>T131</f>
        <v>0</v>
      </c>
      <c r="AR130" s="210" t="s">
        <v>215</v>
      </c>
      <c r="AT130" s="211" t="s">
        <v>69</v>
      </c>
      <c r="AU130" s="211" t="s">
        <v>16</v>
      </c>
      <c r="AY130" s="210" t="s">
        <v>210</v>
      </c>
      <c r="BK130" s="212">
        <f>BK131</f>
        <v>0</v>
      </c>
    </row>
    <row r="131" s="10" customFormat="1" ht="22.8" customHeight="1">
      <c r="B131" s="199"/>
      <c r="C131" s="200"/>
      <c r="D131" s="201" t="s">
        <v>69</v>
      </c>
      <c r="E131" s="239" t="s">
        <v>1672</v>
      </c>
      <c r="F131" s="239" t="s">
        <v>1742</v>
      </c>
      <c r="G131" s="200"/>
      <c r="H131" s="200"/>
      <c r="I131" s="203"/>
      <c r="J131" s="240">
        <f>BK131</f>
        <v>0</v>
      </c>
      <c r="K131" s="200"/>
      <c r="L131" s="205"/>
      <c r="M131" s="206"/>
      <c r="N131" s="207"/>
      <c r="O131" s="207"/>
      <c r="P131" s="208">
        <f>SUM(P132:P137)</f>
        <v>0</v>
      </c>
      <c r="Q131" s="207"/>
      <c r="R131" s="208">
        <f>SUM(R132:R137)</f>
        <v>0</v>
      </c>
      <c r="S131" s="207"/>
      <c r="T131" s="209">
        <f>SUM(T132:T137)</f>
        <v>0</v>
      </c>
      <c r="AR131" s="210" t="s">
        <v>77</v>
      </c>
      <c r="AT131" s="211" t="s">
        <v>69</v>
      </c>
      <c r="AU131" s="211" t="s">
        <v>77</v>
      </c>
      <c r="AY131" s="210" t="s">
        <v>210</v>
      </c>
      <c r="BK131" s="212">
        <f>SUM(BK132:BK137)</f>
        <v>0</v>
      </c>
    </row>
    <row r="132" s="1" customFormat="1" ht="24" customHeight="1">
      <c r="B132" s="39"/>
      <c r="C132" s="213" t="s">
        <v>342</v>
      </c>
      <c r="D132" s="213" t="s">
        <v>211</v>
      </c>
      <c r="E132" s="214" t="s">
        <v>935</v>
      </c>
      <c r="F132" s="215" t="s">
        <v>936</v>
      </c>
      <c r="G132" s="216" t="s">
        <v>640</v>
      </c>
      <c r="H132" s="217">
        <v>16</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215</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345</v>
      </c>
    </row>
    <row r="133" s="1" customFormat="1" ht="24" customHeight="1">
      <c r="B133" s="39"/>
      <c r="C133" s="213" t="s">
        <v>304</v>
      </c>
      <c r="D133" s="213" t="s">
        <v>211</v>
      </c>
      <c r="E133" s="214" t="s">
        <v>935</v>
      </c>
      <c r="F133" s="215" t="s">
        <v>936</v>
      </c>
      <c r="G133" s="216" t="s">
        <v>640</v>
      </c>
      <c r="H133" s="217">
        <v>7</v>
      </c>
      <c r="I133" s="218"/>
      <c r="J133" s="219">
        <f>ROUND(I133*H133,2)</f>
        <v>0</v>
      </c>
      <c r="K133" s="215" t="s">
        <v>20</v>
      </c>
      <c r="L133" s="44"/>
      <c r="M133" s="220" t="s">
        <v>20</v>
      </c>
      <c r="N133" s="221" t="s">
        <v>41</v>
      </c>
      <c r="O133" s="84"/>
      <c r="P133" s="222">
        <f>O133*H133</f>
        <v>0</v>
      </c>
      <c r="Q133" s="222">
        <v>0</v>
      </c>
      <c r="R133" s="222">
        <f>Q133*H133</f>
        <v>0</v>
      </c>
      <c r="S133" s="222">
        <v>0</v>
      </c>
      <c r="T133" s="223">
        <f>S133*H133</f>
        <v>0</v>
      </c>
      <c r="AR133" s="224" t="s">
        <v>215</v>
      </c>
      <c r="AT133" s="224" t="s">
        <v>211</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348</v>
      </c>
    </row>
    <row r="134" s="1" customFormat="1" ht="24" customHeight="1">
      <c r="B134" s="39"/>
      <c r="C134" s="213" t="s">
        <v>349</v>
      </c>
      <c r="D134" s="213" t="s">
        <v>211</v>
      </c>
      <c r="E134" s="214" t="s">
        <v>935</v>
      </c>
      <c r="F134" s="215" t="s">
        <v>936</v>
      </c>
      <c r="G134" s="216" t="s">
        <v>640</v>
      </c>
      <c r="H134" s="217">
        <v>7</v>
      </c>
      <c r="I134" s="218"/>
      <c r="J134" s="219">
        <f>ROUND(I134*H134,2)</f>
        <v>0</v>
      </c>
      <c r="K134" s="215" t="s">
        <v>20</v>
      </c>
      <c r="L134" s="44"/>
      <c r="M134" s="220" t="s">
        <v>20</v>
      </c>
      <c r="N134" s="221" t="s">
        <v>41</v>
      </c>
      <c r="O134" s="84"/>
      <c r="P134" s="222">
        <f>O134*H134</f>
        <v>0</v>
      </c>
      <c r="Q134" s="222">
        <v>0</v>
      </c>
      <c r="R134" s="222">
        <f>Q134*H134</f>
        <v>0</v>
      </c>
      <c r="S134" s="222">
        <v>0</v>
      </c>
      <c r="T134" s="223">
        <f>S134*H134</f>
        <v>0</v>
      </c>
      <c r="AR134" s="224" t="s">
        <v>215</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353</v>
      </c>
    </row>
    <row r="135" s="1" customFormat="1" ht="24" customHeight="1">
      <c r="B135" s="39"/>
      <c r="C135" s="213" t="s">
        <v>307</v>
      </c>
      <c r="D135" s="213" t="s">
        <v>211</v>
      </c>
      <c r="E135" s="214" t="s">
        <v>935</v>
      </c>
      <c r="F135" s="215" t="s">
        <v>936</v>
      </c>
      <c r="G135" s="216" t="s">
        <v>640</v>
      </c>
      <c r="H135" s="217">
        <v>7</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215</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356</v>
      </c>
    </row>
    <row r="136" s="1" customFormat="1" ht="24" customHeight="1">
      <c r="B136" s="39"/>
      <c r="C136" s="213" t="s">
        <v>357</v>
      </c>
      <c r="D136" s="213" t="s">
        <v>211</v>
      </c>
      <c r="E136" s="214" t="s">
        <v>935</v>
      </c>
      <c r="F136" s="215" t="s">
        <v>936</v>
      </c>
      <c r="G136" s="216" t="s">
        <v>640</v>
      </c>
      <c r="H136" s="217">
        <v>7</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215</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215</v>
      </c>
      <c r="BM136" s="224" t="s">
        <v>360</v>
      </c>
    </row>
    <row r="137" s="1" customFormat="1" ht="24" customHeight="1">
      <c r="B137" s="39"/>
      <c r="C137" s="213" t="s">
        <v>310</v>
      </c>
      <c r="D137" s="213" t="s">
        <v>211</v>
      </c>
      <c r="E137" s="214" t="s">
        <v>935</v>
      </c>
      <c r="F137" s="215" t="s">
        <v>936</v>
      </c>
      <c r="G137" s="216" t="s">
        <v>640</v>
      </c>
      <c r="H137" s="217">
        <v>7</v>
      </c>
      <c r="I137" s="218"/>
      <c r="J137" s="219">
        <f>ROUND(I137*H137,2)</f>
        <v>0</v>
      </c>
      <c r="K137" s="215" t="s">
        <v>20</v>
      </c>
      <c r="L137" s="44"/>
      <c r="M137" s="251" t="s">
        <v>20</v>
      </c>
      <c r="N137" s="252" t="s">
        <v>41</v>
      </c>
      <c r="O137" s="229"/>
      <c r="P137" s="253">
        <f>O137*H137</f>
        <v>0</v>
      </c>
      <c r="Q137" s="253">
        <v>0</v>
      </c>
      <c r="R137" s="253">
        <f>Q137*H137</f>
        <v>0</v>
      </c>
      <c r="S137" s="253">
        <v>0</v>
      </c>
      <c r="T137" s="254">
        <f>S137*H137</f>
        <v>0</v>
      </c>
      <c r="AR137" s="224" t="s">
        <v>215</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363</v>
      </c>
    </row>
    <row r="138" s="1" customFormat="1" ht="6.96" customHeight="1">
      <c r="B138" s="59"/>
      <c r="C138" s="60"/>
      <c r="D138" s="60"/>
      <c r="E138" s="60"/>
      <c r="F138" s="60"/>
      <c r="G138" s="60"/>
      <c r="H138" s="60"/>
      <c r="I138" s="172"/>
      <c r="J138" s="60"/>
      <c r="K138" s="60"/>
      <c r="L138" s="44"/>
    </row>
  </sheetData>
  <sheetProtection sheet="1" autoFilter="0" formatColumns="0" formatRows="0" objects="1" scenarios="1" spinCount="100000" saltValue="3T/BS2mv8ftv0QwtrOGD6rihINJ6RFwQPBERdmVOuWGDO6mD53fdEprjPhUKBWHTHVeHSNdSA/yDLEzjSZYy/g==" hashValue="wbVr7wiaCKjKHXwLqaI2NnpGXbBOr56Tz9jupLkurfQeB3LUkymDeLRsMEcu7k+O+pqO2jBt+4VQSCo18bL1Ig==" algorithmName="SHA-512" password="CC35"/>
  <autoFilter ref="C98:K137"/>
  <mergeCells count="15">
    <mergeCell ref="E7:H7"/>
    <mergeCell ref="E11:H11"/>
    <mergeCell ref="E9:H9"/>
    <mergeCell ref="E13:H13"/>
    <mergeCell ref="E22:H22"/>
    <mergeCell ref="E31:H31"/>
    <mergeCell ref="E52:H52"/>
    <mergeCell ref="E56:H56"/>
    <mergeCell ref="E54:H54"/>
    <mergeCell ref="E58:H58"/>
    <mergeCell ref="E85:H85"/>
    <mergeCell ref="E89:H89"/>
    <mergeCell ref="E87:H87"/>
    <mergeCell ref="E91:H91"/>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123</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1743</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ROUNDUP(J101,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ROUNDUP((SUM(BE101:BE142)),  2)</f>
        <v>0</v>
      </c>
      <c r="I37" s="161">
        <v>0.20999999999999999</v>
      </c>
      <c r="J37" s="160">
        <f>ROUNDUP(((SUM(BE101:BE142))*I37),  2)</f>
        <v>0</v>
      </c>
      <c r="L37" s="44"/>
    </row>
    <row r="38" s="1" customFormat="1" ht="14.4" customHeight="1">
      <c r="B38" s="44"/>
      <c r="E38" s="145" t="s">
        <v>42</v>
      </c>
      <c r="F38" s="160">
        <f>ROUNDUP((SUM(BF101:BF142)),  2)</f>
        <v>0</v>
      </c>
      <c r="I38" s="161">
        <v>0.14999999999999999</v>
      </c>
      <c r="J38" s="160">
        <f>ROUNDUP(((SUM(BF101:BF142))*I38),  2)</f>
        <v>0</v>
      </c>
      <c r="L38" s="44"/>
    </row>
    <row r="39" hidden="1" s="1" customFormat="1" ht="14.4" customHeight="1">
      <c r="B39" s="44"/>
      <c r="E39" s="145" t="s">
        <v>43</v>
      </c>
      <c r="F39" s="160">
        <f>ROUNDUP((SUM(BG101:BG142)),  2)</f>
        <v>0</v>
      </c>
      <c r="I39" s="161">
        <v>0.20999999999999999</v>
      </c>
      <c r="J39" s="160">
        <f>0</f>
        <v>0</v>
      </c>
      <c r="L39" s="44"/>
    </row>
    <row r="40" hidden="1" s="1" customFormat="1" ht="14.4" customHeight="1">
      <c r="B40" s="44"/>
      <c r="E40" s="145" t="s">
        <v>44</v>
      </c>
      <c r="F40" s="160">
        <f>ROUNDUP((SUM(BH101:BH142)),  2)</f>
        <v>0</v>
      </c>
      <c r="I40" s="161">
        <v>0.14999999999999999</v>
      </c>
      <c r="J40" s="160">
        <f>0</f>
        <v>0</v>
      </c>
      <c r="L40" s="44"/>
    </row>
    <row r="41" hidden="1" s="1" customFormat="1" ht="14.4" customHeight="1">
      <c r="B41" s="44"/>
      <c r="E41" s="145" t="s">
        <v>45</v>
      </c>
      <c r="F41" s="160">
        <f>ROUNDUP((SUM(BI101:BI142)),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 xml:space="preserve">ZN-EZS - Systém EZS  - ZN-EZS - Systém EZS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J101</f>
        <v>0</v>
      </c>
      <c r="K67" s="40"/>
      <c r="L67" s="44"/>
      <c r="AU67" s="18" t="s">
        <v>193</v>
      </c>
    </row>
    <row r="68" s="8" customFormat="1" ht="24.96" customHeight="1">
      <c r="B68" s="182"/>
      <c r="C68" s="183"/>
      <c r="D68" s="184" t="s">
        <v>243</v>
      </c>
      <c r="E68" s="185"/>
      <c r="F68" s="185"/>
      <c r="G68" s="185"/>
      <c r="H68" s="185"/>
      <c r="I68" s="186"/>
      <c r="J68" s="187">
        <f>J102</f>
        <v>0</v>
      </c>
      <c r="K68" s="183"/>
      <c r="L68" s="188"/>
    </row>
    <row r="69" s="11" customFormat="1" ht="19.92" customHeight="1">
      <c r="B69" s="233"/>
      <c r="C69" s="125"/>
      <c r="D69" s="234" t="s">
        <v>943</v>
      </c>
      <c r="E69" s="235"/>
      <c r="F69" s="235"/>
      <c r="G69" s="235"/>
      <c r="H69" s="235"/>
      <c r="I69" s="236"/>
      <c r="J69" s="237">
        <f>J103</f>
        <v>0</v>
      </c>
      <c r="K69" s="125"/>
      <c r="L69" s="238"/>
    </row>
    <row r="70" s="11" customFormat="1" ht="19.92" customHeight="1">
      <c r="B70" s="233"/>
      <c r="C70" s="125"/>
      <c r="D70" s="234" t="s">
        <v>1744</v>
      </c>
      <c r="E70" s="235"/>
      <c r="F70" s="235"/>
      <c r="G70" s="235"/>
      <c r="H70" s="235"/>
      <c r="I70" s="236"/>
      <c r="J70" s="237">
        <f>J104</f>
        <v>0</v>
      </c>
      <c r="K70" s="125"/>
      <c r="L70" s="238"/>
    </row>
    <row r="71" s="11" customFormat="1" ht="19.92" customHeight="1">
      <c r="B71" s="233"/>
      <c r="C71" s="125"/>
      <c r="D71" s="234" t="s">
        <v>981</v>
      </c>
      <c r="E71" s="235"/>
      <c r="F71" s="235"/>
      <c r="G71" s="235"/>
      <c r="H71" s="235"/>
      <c r="I71" s="236"/>
      <c r="J71" s="237">
        <f>J108</f>
        <v>0</v>
      </c>
      <c r="K71" s="125"/>
      <c r="L71" s="238"/>
    </row>
    <row r="72" s="11" customFormat="1" ht="19.92" customHeight="1">
      <c r="B72" s="233"/>
      <c r="C72" s="125"/>
      <c r="D72" s="234" t="s">
        <v>983</v>
      </c>
      <c r="E72" s="235"/>
      <c r="F72" s="235"/>
      <c r="G72" s="235"/>
      <c r="H72" s="235"/>
      <c r="I72" s="236"/>
      <c r="J72" s="237">
        <f>J111</f>
        <v>0</v>
      </c>
      <c r="K72" s="125"/>
      <c r="L72" s="238"/>
    </row>
    <row r="73" s="11" customFormat="1" ht="19.92" customHeight="1">
      <c r="B73" s="233"/>
      <c r="C73" s="125"/>
      <c r="D73" s="234" t="s">
        <v>1684</v>
      </c>
      <c r="E73" s="235"/>
      <c r="F73" s="235"/>
      <c r="G73" s="235"/>
      <c r="H73" s="235"/>
      <c r="I73" s="236"/>
      <c r="J73" s="237">
        <f>J114</f>
        <v>0</v>
      </c>
      <c r="K73" s="125"/>
      <c r="L73" s="238"/>
    </row>
    <row r="74" s="8" customFormat="1" ht="24.96" customHeight="1">
      <c r="B74" s="182"/>
      <c r="C74" s="183"/>
      <c r="D74" s="184" t="s">
        <v>997</v>
      </c>
      <c r="E74" s="185"/>
      <c r="F74" s="185"/>
      <c r="G74" s="185"/>
      <c r="H74" s="185"/>
      <c r="I74" s="186"/>
      <c r="J74" s="187">
        <f>J117</f>
        <v>0</v>
      </c>
      <c r="K74" s="183"/>
      <c r="L74" s="188"/>
    </row>
    <row r="75" s="11" customFormat="1" ht="19.92" customHeight="1">
      <c r="B75" s="233"/>
      <c r="C75" s="125"/>
      <c r="D75" s="234" t="s">
        <v>1745</v>
      </c>
      <c r="E75" s="235"/>
      <c r="F75" s="235"/>
      <c r="G75" s="235"/>
      <c r="H75" s="235"/>
      <c r="I75" s="236"/>
      <c r="J75" s="237">
        <f>J118</f>
        <v>0</v>
      </c>
      <c r="K75" s="125"/>
      <c r="L75" s="238"/>
    </row>
    <row r="76" s="8" customFormat="1" ht="24.96" customHeight="1">
      <c r="B76" s="182"/>
      <c r="C76" s="183"/>
      <c r="D76" s="184" t="s">
        <v>254</v>
      </c>
      <c r="E76" s="185"/>
      <c r="F76" s="185"/>
      <c r="G76" s="185"/>
      <c r="H76" s="185"/>
      <c r="I76" s="186"/>
      <c r="J76" s="187">
        <f>J136</f>
        <v>0</v>
      </c>
      <c r="K76" s="183"/>
      <c r="L76" s="188"/>
    </row>
    <row r="77" s="11" customFormat="1" ht="19.92" customHeight="1">
      <c r="B77" s="233"/>
      <c r="C77" s="125"/>
      <c r="D77" s="234" t="s">
        <v>1688</v>
      </c>
      <c r="E77" s="235"/>
      <c r="F77" s="235"/>
      <c r="G77" s="235"/>
      <c r="H77" s="235"/>
      <c r="I77" s="236"/>
      <c r="J77" s="237">
        <f>J137</f>
        <v>0</v>
      </c>
      <c r="K77" s="125"/>
      <c r="L77" s="238"/>
    </row>
    <row r="78" s="1" customFormat="1" ht="21.84" customHeight="1">
      <c r="B78" s="39"/>
      <c r="C78" s="40"/>
      <c r="D78" s="40"/>
      <c r="E78" s="40"/>
      <c r="F78" s="40"/>
      <c r="G78" s="40"/>
      <c r="H78" s="40"/>
      <c r="I78" s="147"/>
      <c r="J78" s="40"/>
      <c r="K78" s="40"/>
      <c r="L78" s="44"/>
    </row>
    <row r="79" s="1" customFormat="1" ht="6.96" customHeight="1">
      <c r="B79" s="59"/>
      <c r="C79" s="60"/>
      <c r="D79" s="60"/>
      <c r="E79" s="60"/>
      <c r="F79" s="60"/>
      <c r="G79" s="60"/>
      <c r="H79" s="60"/>
      <c r="I79" s="172"/>
      <c r="J79" s="60"/>
      <c r="K79" s="60"/>
      <c r="L79" s="44"/>
    </row>
    <row r="83" s="1" customFormat="1" ht="6.96" customHeight="1">
      <c r="B83" s="61"/>
      <c r="C83" s="62"/>
      <c r="D83" s="62"/>
      <c r="E83" s="62"/>
      <c r="F83" s="62"/>
      <c r="G83" s="62"/>
      <c r="H83" s="62"/>
      <c r="I83" s="175"/>
      <c r="J83" s="62"/>
      <c r="K83" s="62"/>
      <c r="L83" s="44"/>
    </row>
    <row r="84" s="1" customFormat="1" ht="24.96" customHeight="1">
      <c r="B84" s="39"/>
      <c r="C84" s="24" t="s">
        <v>195</v>
      </c>
      <c r="D84" s="40"/>
      <c r="E84" s="40"/>
      <c r="F84" s="40"/>
      <c r="G84" s="40"/>
      <c r="H84" s="40"/>
      <c r="I84" s="147"/>
      <c r="J84" s="40"/>
      <c r="K84" s="40"/>
      <c r="L84" s="44"/>
    </row>
    <row r="85" s="1" customFormat="1" ht="6.96" customHeight="1">
      <c r="B85" s="39"/>
      <c r="C85" s="40"/>
      <c r="D85" s="40"/>
      <c r="E85" s="40"/>
      <c r="F85" s="40"/>
      <c r="G85" s="40"/>
      <c r="H85" s="40"/>
      <c r="I85" s="147"/>
      <c r="J85" s="40"/>
      <c r="K85" s="40"/>
      <c r="L85" s="44"/>
    </row>
    <row r="86" s="1" customFormat="1" ht="12" customHeight="1">
      <c r="B86" s="39"/>
      <c r="C86" s="33" t="s">
        <v>17</v>
      </c>
      <c r="D86" s="40"/>
      <c r="E86" s="40"/>
      <c r="F86" s="40"/>
      <c r="G86" s="40"/>
      <c r="H86" s="40"/>
      <c r="I86" s="147"/>
      <c r="J86" s="40"/>
      <c r="K86" s="40"/>
      <c r="L86" s="44"/>
    </row>
    <row r="87" s="1" customFormat="1" ht="16.5" customHeight="1">
      <c r="B87" s="39"/>
      <c r="C87" s="40"/>
      <c r="D87" s="40"/>
      <c r="E87" s="176" t="str">
        <f>E7</f>
        <v>Multifunkční centrum sociálních služeb</v>
      </c>
      <c r="F87" s="33"/>
      <c r="G87" s="33"/>
      <c r="H87" s="33"/>
      <c r="I87" s="147"/>
      <c r="J87" s="40"/>
      <c r="K87" s="40"/>
      <c r="L87" s="44"/>
    </row>
    <row r="88" ht="12" customHeight="1">
      <c r="B88" s="22"/>
      <c r="C88" s="33" t="s">
        <v>188</v>
      </c>
      <c r="D88" s="23"/>
      <c r="E88" s="23"/>
      <c r="F88" s="23"/>
      <c r="G88" s="23"/>
      <c r="H88" s="23"/>
      <c r="I88" s="139"/>
      <c r="J88" s="23"/>
      <c r="K88" s="23"/>
      <c r="L88" s="21"/>
    </row>
    <row r="89" ht="16.5" customHeight="1">
      <c r="B89" s="22"/>
      <c r="C89" s="23"/>
      <c r="D89" s="23"/>
      <c r="E89" s="176" t="s">
        <v>235</v>
      </c>
      <c r="F89" s="23"/>
      <c r="G89" s="23"/>
      <c r="H89" s="23"/>
      <c r="I89" s="139"/>
      <c r="J89" s="23"/>
      <c r="K89" s="23"/>
      <c r="L89" s="21"/>
    </row>
    <row r="90" ht="12" customHeight="1">
      <c r="B90" s="22"/>
      <c r="C90" s="33" t="s">
        <v>236</v>
      </c>
      <c r="D90" s="23"/>
      <c r="E90" s="23"/>
      <c r="F90" s="23"/>
      <c r="G90" s="23"/>
      <c r="H90" s="23"/>
      <c r="I90" s="139"/>
      <c r="J90" s="23"/>
      <c r="K90" s="23"/>
      <c r="L90" s="21"/>
    </row>
    <row r="91" s="1" customFormat="1" ht="16.5" customHeight="1">
      <c r="B91" s="39"/>
      <c r="C91" s="40"/>
      <c r="D91" s="40"/>
      <c r="E91" s="232" t="s">
        <v>237</v>
      </c>
      <c r="F91" s="40"/>
      <c r="G91" s="40"/>
      <c r="H91" s="40"/>
      <c r="I91" s="147"/>
      <c r="J91" s="40"/>
      <c r="K91" s="40"/>
      <c r="L91" s="44"/>
    </row>
    <row r="92" s="1" customFormat="1" ht="12" customHeight="1">
      <c r="B92" s="39"/>
      <c r="C92" s="33" t="s">
        <v>238</v>
      </c>
      <c r="D92" s="40"/>
      <c r="E92" s="40"/>
      <c r="F92" s="40"/>
      <c r="G92" s="40"/>
      <c r="H92" s="40"/>
      <c r="I92" s="147"/>
      <c r="J92" s="40"/>
      <c r="K92" s="40"/>
      <c r="L92" s="44"/>
    </row>
    <row r="93" s="1" customFormat="1" ht="16.5" customHeight="1">
      <c r="B93" s="39"/>
      <c r="C93" s="40"/>
      <c r="D93" s="40"/>
      <c r="E93" s="69" t="str">
        <f>E13</f>
        <v xml:space="preserve">ZN-EZS - Systém EZS  - ZN-EZS - Systém EZS - ZN-...</v>
      </c>
      <c r="F93" s="40"/>
      <c r="G93" s="40"/>
      <c r="H93" s="40"/>
      <c r="I93" s="147"/>
      <c r="J93" s="40"/>
      <c r="K93" s="40"/>
      <c r="L93" s="44"/>
    </row>
    <row r="94" s="1" customFormat="1" ht="6.96" customHeight="1">
      <c r="B94" s="39"/>
      <c r="C94" s="40"/>
      <c r="D94" s="40"/>
      <c r="E94" s="40"/>
      <c r="F94" s="40"/>
      <c r="G94" s="40"/>
      <c r="H94" s="40"/>
      <c r="I94" s="147"/>
      <c r="J94" s="40"/>
      <c r="K94" s="40"/>
      <c r="L94" s="44"/>
    </row>
    <row r="95" s="1" customFormat="1" ht="12" customHeight="1">
      <c r="B95" s="39"/>
      <c r="C95" s="33" t="s">
        <v>22</v>
      </c>
      <c r="D95" s="40"/>
      <c r="E95" s="40"/>
      <c r="F95" s="28" t="str">
        <f>F16</f>
        <v xml:space="preserve"> </v>
      </c>
      <c r="G95" s="40"/>
      <c r="H95" s="40"/>
      <c r="I95" s="149" t="s">
        <v>24</v>
      </c>
      <c r="J95" s="72" t="str">
        <f>IF(J16="","",J16)</f>
        <v>11.2.2019</v>
      </c>
      <c r="K95" s="40"/>
      <c r="L95" s="44"/>
    </row>
    <row r="96" s="1" customFormat="1" ht="6.96" customHeight="1">
      <c r="B96" s="39"/>
      <c r="C96" s="40"/>
      <c r="D96" s="40"/>
      <c r="E96" s="40"/>
      <c r="F96" s="40"/>
      <c r="G96" s="40"/>
      <c r="H96" s="40"/>
      <c r="I96" s="147"/>
      <c r="J96" s="40"/>
      <c r="K96" s="40"/>
      <c r="L96" s="44"/>
    </row>
    <row r="97" s="1" customFormat="1" ht="15.15" customHeight="1">
      <c r="B97" s="39"/>
      <c r="C97" s="33" t="s">
        <v>26</v>
      </c>
      <c r="D97" s="40"/>
      <c r="E97" s="40"/>
      <c r="F97" s="28" t="str">
        <f>E19</f>
        <v xml:space="preserve"> </v>
      </c>
      <c r="G97" s="40"/>
      <c r="H97" s="40"/>
      <c r="I97" s="149" t="s">
        <v>31</v>
      </c>
      <c r="J97" s="37" t="str">
        <f>E25</f>
        <v xml:space="preserve"> </v>
      </c>
      <c r="K97" s="40"/>
      <c r="L97" s="44"/>
    </row>
    <row r="98" s="1" customFormat="1" ht="15.15" customHeight="1">
      <c r="B98" s="39"/>
      <c r="C98" s="33" t="s">
        <v>29</v>
      </c>
      <c r="D98" s="40"/>
      <c r="E98" s="40"/>
      <c r="F98" s="28" t="str">
        <f>IF(E22="","",E22)</f>
        <v>Vyplň údaj</v>
      </c>
      <c r="G98" s="40"/>
      <c r="H98" s="40"/>
      <c r="I98" s="149" t="s">
        <v>32</v>
      </c>
      <c r="J98" s="37" t="str">
        <f>E28</f>
        <v xml:space="preserve"> </v>
      </c>
      <c r="K98" s="40"/>
      <c r="L98" s="44"/>
    </row>
    <row r="99" s="1" customFormat="1" ht="10.32" customHeight="1">
      <c r="B99" s="39"/>
      <c r="C99" s="40"/>
      <c r="D99" s="40"/>
      <c r="E99" s="40"/>
      <c r="F99" s="40"/>
      <c r="G99" s="40"/>
      <c r="H99" s="40"/>
      <c r="I99" s="147"/>
      <c r="J99" s="40"/>
      <c r="K99" s="40"/>
      <c r="L99" s="44"/>
    </row>
    <row r="100" s="9" customFormat="1" ht="29.28" customHeight="1">
      <c r="B100" s="189"/>
      <c r="C100" s="190" t="s">
        <v>196</v>
      </c>
      <c r="D100" s="191" t="s">
        <v>55</v>
      </c>
      <c r="E100" s="191" t="s">
        <v>51</v>
      </c>
      <c r="F100" s="191" t="s">
        <v>52</v>
      </c>
      <c r="G100" s="191" t="s">
        <v>197</v>
      </c>
      <c r="H100" s="191" t="s">
        <v>198</v>
      </c>
      <c r="I100" s="192" t="s">
        <v>199</v>
      </c>
      <c r="J100" s="191" t="s">
        <v>192</v>
      </c>
      <c r="K100" s="193" t="s">
        <v>200</v>
      </c>
      <c r="L100" s="194"/>
      <c r="M100" s="92" t="s">
        <v>20</v>
      </c>
      <c r="N100" s="93" t="s">
        <v>40</v>
      </c>
      <c r="O100" s="93" t="s">
        <v>201</v>
      </c>
      <c r="P100" s="93" t="s">
        <v>202</v>
      </c>
      <c r="Q100" s="93" t="s">
        <v>203</v>
      </c>
      <c r="R100" s="93" t="s">
        <v>204</v>
      </c>
      <c r="S100" s="93" t="s">
        <v>205</v>
      </c>
      <c r="T100" s="94" t="s">
        <v>206</v>
      </c>
    </row>
    <row r="101" s="1" customFormat="1" ht="22.8" customHeight="1">
      <c r="B101" s="39"/>
      <c r="C101" s="99" t="s">
        <v>207</v>
      </c>
      <c r="D101" s="40"/>
      <c r="E101" s="40"/>
      <c r="F101" s="40"/>
      <c r="G101" s="40"/>
      <c r="H101" s="40"/>
      <c r="I101" s="147"/>
      <c r="J101" s="195">
        <f>BK101</f>
        <v>0</v>
      </c>
      <c r="K101" s="40"/>
      <c r="L101" s="44"/>
      <c r="M101" s="95"/>
      <c r="N101" s="96"/>
      <c r="O101" s="96"/>
      <c r="P101" s="196">
        <f>P102+P117+P136</f>
        <v>0</v>
      </c>
      <c r="Q101" s="96"/>
      <c r="R101" s="196">
        <f>R102+R117+R136</f>
        <v>0</v>
      </c>
      <c r="S101" s="96"/>
      <c r="T101" s="197">
        <f>T102+T117+T136</f>
        <v>0</v>
      </c>
      <c r="AT101" s="18" t="s">
        <v>69</v>
      </c>
      <c r="AU101" s="18" t="s">
        <v>193</v>
      </c>
      <c r="BK101" s="198">
        <f>BK102+BK117+BK136</f>
        <v>0</v>
      </c>
    </row>
    <row r="102" s="10" customFormat="1" ht="25.92" customHeight="1">
      <c r="B102" s="199"/>
      <c r="C102" s="200"/>
      <c r="D102" s="201" t="s">
        <v>69</v>
      </c>
      <c r="E102" s="202" t="s">
        <v>296</v>
      </c>
      <c r="F102" s="202" t="s">
        <v>297</v>
      </c>
      <c r="G102" s="200"/>
      <c r="H102" s="200"/>
      <c r="I102" s="203"/>
      <c r="J102" s="204">
        <f>BK102</f>
        <v>0</v>
      </c>
      <c r="K102" s="200"/>
      <c r="L102" s="205"/>
      <c r="M102" s="206"/>
      <c r="N102" s="207"/>
      <c r="O102" s="207"/>
      <c r="P102" s="208">
        <f>P103+P104+P108+P111+P114</f>
        <v>0</v>
      </c>
      <c r="Q102" s="207"/>
      <c r="R102" s="208">
        <f>R103+R104+R108+R111+R114</f>
        <v>0</v>
      </c>
      <c r="S102" s="207"/>
      <c r="T102" s="209">
        <f>T103+T104+T108+T111+T114</f>
        <v>0</v>
      </c>
      <c r="AR102" s="210" t="s">
        <v>79</v>
      </c>
      <c r="AT102" s="211" t="s">
        <v>69</v>
      </c>
      <c r="AU102" s="211" t="s">
        <v>16</v>
      </c>
      <c r="AY102" s="210" t="s">
        <v>210</v>
      </c>
      <c r="BK102" s="212">
        <f>BK103+BK104+BK108+BK111+BK114</f>
        <v>0</v>
      </c>
    </row>
    <row r="103" s="10" customFormat="1" ht="22.8" customHeight="1">
      <c r="B103" s="199"/>
      <c r="C103" s="200"/>
      <c r="D103" s="201" t="s">
        <v>69</v>
      </c>
      <c r="E103" s="239" t="s">
        <v>1001</v>
      </c>
      <c r="F103" s="239" t="s">
        <v>1002</v>
      </c>
      <c r="G103" s="200"/>
      <c r="H103" s="200"/>
      <c r="I103" s="203"/>
      <c r="J103" s="240">
        <f>BK103</f>
        <v>0</v>
      </c>
      <c r="K103" s="200"/>
      <c r="L103" s="205"/>
      <c r="M103" s="206"/>
      <c r="N103" s="207"/>
      <c r="O103" s="207"/>
      <c r="P103" s="208">
        <v>0</v>
      </c>
      <c r="Q103" s="207"/>
      <c r="R103" s="208">
        <v>0</v>
      </c>
      <c r="S103" s="207"/>
      <c r="T103" s="209">
        <v>0</v>
      </c>
      <c r="AR103" s="210" t="s">
        <v>79</v>
      </c>
      <c r="AT103" s="211" t="s">
        <v>69</v>
      </c>
      <c r="AU103" s="211" t="s">
        <v>77</v>
      </c>
      <c r="AY103" s="210" t="s">
        <v>210</v>
      </c>
      <c r="BK103" s="212">
        <v>0</v>
      </c>
    </row>
    <row r="104" s="10" customFormat="1" ht="22.8" customHeight="1">
      <c r="B104" s="199"/>
      <c r="C104" s="200"/>
      <c r="D104" s="201" t="s">
        <v>69</v>
      </c>
      <c r="E104" s="239" t="s">
        <v>1746</v>
      </c>
      <c r="F104" s="239" t="s">
        <v>1747</v>
      </c>
      <c r="G104" s="200"/>
      <c r="H104" s="200"/>
      <c r="I104" s="203"/>
      <c r="J104" s="240">
        <f>BK104</f>
        <v>0</v>
      </c>
      <c r="K104" s="200"/>
      <c r="L104" s="205"/>
      <c r="M104" s="206"/>
      <c r="N104" s="207"/>
      <c r="O104" s="207"/>
      <c r="P104" s="208">
        <f>SUM(P105:P107)</f>
        <v>0</v>
      </c>
      <c r="Q104" s="207"/>
      <c r="R104" s="208">
        <f>SUM(R105:R107)</f>
        <v>0</v>
      </c>
      <c r="S104" s="207"/>
      <c r="T104" s="209">
        <f>SUM(T105:T107)</f>
        <v>0</v>
      </c>
      <c r="AR104" s="210" t="s">
        <v>77</v>
      </c>
      <c r="AT104" s="211" t="s">
        <v>69</v>
      </c>
      <c r="AU104" s="211" t="s">
        <v>77</v>
      </c>
      <c r="AY104" s="210" t="s">
        <v>210</v>
      </c>
      <c r="BK104" s="212">
        <f>SUM(BK105:BK107)</f>
        <v>0</v>
      </c>
    </row>
    <row r="105" s="1" customFormat="1" ht="24" customHeight="1">
      <c r="B105" s="39"/>
      <c r="C105" s="213" t="s">
        <v>77</v>
      </c>
      <c r="D105" s="213" t="s">
        <v>211</v>
      </c>
      <c r="E105" s="214" t="s">
        <v>1697</v>
      </c>
      <c r="F105" s="215" t="s">
        <v>1698</v>
      </c>
      <c r="G105" s="216" t="s">
        <v>291</v>
      </c>
      <c r="H105" s="217">
        <v>1450</v>
      </c>
      <c r="I105" s="218"/>
      <c r="J105" s="219">
        <f>ROUND(I105*H105,2)</f>
        <v>0</v>
      </c>
      <c r="K105" s="215" t="s">
        <v>20</v>
      </c>
      <c r="L105" s="44"/>
      <c r="M105" s="220" t="s">
        <v>20</v>
      </c>
      <c r="N105" s="221" t="s">
        <v>41</v>
      </c>
      <c r="O105" s="84"/>
      <c r="P105" s="222">
        <f>O105*H105</f>
        <v>0</v>
      </c>
      <c r="Q105" s="222">
        <v>0</v>
      </c>
      <c r="R105" s="222">
        <f>Q105*H105</f>
        <v>0</v>
      </c>
      <c r="S105" s="222">
        <v>0</v>
      </c>
      <c r="T105" s="223">
        <f>S105*H105</f>
        <v>0</v>
      </c>
      <c r="AR105" s="224" t="s">
        <v>215</v>
      </c>
      <c r="AT105" s="224" t="s">
        <v>211</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79</v>
      </c>
    </row>
    <row r="106" s="1" customFormat="1" ht="24" customHeight="1">
      <c r="B106" s="39"/>
      <c r="C106" s="241" t="s">
        <v>79</v>
      </c>
      <c r="D106" s="241" t="s">
        <v>263</v>
      </c>
      <c r="E106" s="242" t="s">
        <v>1748</v>
      </c>
      <c r="F106" s="243" t="s">
        <v>1749</v>
      </c>
      <c r="G106" s="244" t="s">
        <v>263</v>
      </c>
      <c r="H106" s="245">
        <v>1100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215</v>
      </c>
    </row>
    <row r="107" s="1" customFormat="1" ht="24" customHeight="1">
      <c r="B107" s="39"/>
      <c r="C107" s="241" t="s">
        <v>92</v>
      </c>
      <c r="D107" s="241" t="s">
        <v>263</v>
      </c>
      <c r="E107" s="242" t="s">
        <v>1750</v>
      </c>
      <c r="F107" s="243" t="s">
        <v>1751</v>
      </c>
      <c r="G107" s="244" t="s">
        <v>263</v>
      </c>
      <c r="H107" s="245">
        <v>350</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229</v>
      </c>
    </row>
    <row r="108" s="10" customFormat="1" ht="22.8" customHeight="1">
      <c r="B108" s="199"/>
      <c r="C108" s="200"/>
      <c r="D108" s="201" t="s">
        <v>69</v>
      </c>
      <c r="E108" s="239" t="s">
        <v>1220</v>
      </c>
      <c r="F108" s="239" t="s">
        <v>1221</v>
      </c>
      <c r="G108" s="200"/>
      <c r="H108" s="200"/>
      <c r="I108" s="203"/>
      <c r="J108" s="240">
        <f>BK108</f>
        <v>0</v>
      </c>
      <c r="K108" s="200"/>
      <c r="L108" s="205"/>
      <c r="M108" s="206"/>
      <c r="N108" s="207"/>
      <c r="O108" s="207"/>
      <c r="P108" s="208">
        <f>SUM(P109:P110)</f>
        <v>0</v>
      </c>
      <c r="Q108" s="207"/>
      <c r="R108" s="208">
        <f>SUM(R109:R110)</f>
        <v>0</v>
      </c>
      <c r="S108" s="207"/>
      <c r="T108" s="209">
        <f>SUM(T109:T110)</f>
        <v>0</v>
      </c>
      <c r="AR108" s="210" t="s">
        <v>77</v>
      </c>
      <c r="AT108" s="211" t="s">
        <v>69</v>
      </c>
      <c r="AU108" s="211" t="s">
        <v>77</v>
      </c>
      <c r="AY108" s="210" t="s">
        <v>210</v>
      </c>
      <c r="BK108" s="212">
        <f>SUM(BK109:BK110)</f>
        <v>0</v>
      </c>
    </row>
    <row r="109" s="1" customFormat="1" ht="16.5" customHeight="1">
      <c r="B109" s="39"/>
      <c r="C109" s="213" t="s">
        <v>215</v>
      </c>
      <c r="D109" s="213" t="s">
        <v>211</v>
      </c>
      <c r="E109" s="214" t="s">
        <v>1222</v>
      </c>
      <c r="F109" s="215" t="s">
        <v>1223</v>
      </c>
      <c r="G109" s="216" t="s">
        <v>352</v>
      </c>
      <c r="H109" s="217">
        <v>20</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233</v>
      </c>
    </row>
    <row r="110" s="1" customFormat="1" ht="36" customHeight="1">
      <c r="B110" s="39"/>
      <c r="C110" s="241" t="s">
        <v>269</v>
      </c>
      <c r="D110" s="241" t="s">
        <v>263</v>
      </c>
      <c r="E110" s="242" t="s">
        <v>1224</v>
      </c>
      <c r="F110" s="243" t="s">
        <v>1225</v>
      </c>
      <c r="G110" s="244" t="s">
        <v>1021</v>
      </c>
      <c r="H110" s="245">
        <v>20</v>
      </c>
      <c r="I110" s="246"/>
      <c r="J110" s="247">
        <f>ROUND(I110*H110,2)</f>
        <v>0</v>
      </c>
      <c r="K110" s="243" t="s">
        <v>20</v>
      </c>
      <c r="L110" s="248"/>
      <c r="M110" s="249" t="s">
        <v>20</v>
      </c>
      <c r="N110" s="250" t="s">
        <v>41</v>
      </c>
      <c r="O110" s="84"/>
      <c r="P110" s="222">
        <f>O110*H110</f>
        <v>0</v>
      </c>
      <c r="Q110" s="222">
        <v>0</v>
      </c>
      <c r="R110" s="222">
        <f>Q110*H110</f>
        <v>0</v>
      </c>
      <c r="S110" s="222">
        <v>0</v>
      </c>
      <c r="T110" s="223">
        <f>S110*H110</f>
        <v>0</v>
      </c>
      <c r="AR110" s="224" t="s">
        <v>233</v>
      </c>
      <c r="AT110" s="224" t="s">
        <v>263</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272</v>
      </c>
    </row>
    <row r="111" s="10" customFormat="1" ht="22.8" customHeight="1">
      <c r="B111" s="199"/>
      <c r="C111" s="200"/>
      <c r="D111" s="201" t="s">
        <v>69</v>
      </c>
      <c r="E111" s="239" t="s">
        <v>1232</v>
      </c>
      <c r="F111" s="239" t="s">
        <v>1233</v>
      </c>
      <c r="G111" s="200"/>
      <c r="H111" s="200"/>
      <c r="I111" s="203"/>
      <c r="J111" s="240">
        <f>BK111</f>
        <v>0</v>
      </c>
      <c r="K111" s="200"/>
      <c r="L111" s="205"/>
      <c r="M111" s="206"/>
      <c r="N111" s="207"/>
      <c r="O111" s="207"/>
      <c r="P111" s="208">
        <f>SUM(P112:P113)</f>
        <v>0</v>
      </c>
      <c r="Q111" s="207"/>
      <c r="R111" s="208">
        <f>SUM(R112:R113)</f>
        <v>0</v>
      </c>
      <c r="S111" s="207"/>
      <c r="T111" s="209">
        <f>SUM(T112:T113)</f>
        <v>0</v>
      </c>
      <c r="AR111" s="210" t="s">
        <v>77</v>
      </c>
      <c r="AT111" s="211" t="s">
        <v>69</v>
      </c>
      <c r="AU111" s="211" t="s">
        <v>77</v>
      </c>
      <c r="AY111" s="210" t="s">
        <v>210</v>
      </c>
      <c r="BK111" s="212">
        <f>SUM(BK112:BK113)</f>
        <v>0</v>
      </c>
    </row>
    <row r="112" s="1" customFormat="1" ht="16.5" customHeight="1">
      <c r="B112" s="39"/>
      <c r="C112" s="213" t="s">
        <v>229</v>
      </c>
      <c r="D112" s="213" t="s">
        <v>211</v>
      </c>
      <c r="E112" s="214" t="s">
        <v>1234</v>
      </c>
      <c r="F112" s="215" t="s">
        <v>1235</v>
      </c>
      <c r="G112" s="216" t="s">
        <v>352</v>
      </c>
      <c r="H112" s="217">
        <v>45</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275</v>
      </c>
    </row>
    <row r="113" s="1" customFormat="1" ht="24" customHeight="1">
      <c r="B113" s="39"/>
      <c r="C113" s="241" t="s">
        <v>276</v>
      </c>
      <c r="D113" s="241" t="s">
        <v>263</v>
      </c>
      <c r="E113" s="242" t="s">
        <v>1236</v>
      </c>
      <c r="F113" s="243" t="s">
        <v>1237</v>
      </c>
      <c r="G113" s="244" t="s">
        <v>1021</v>
      </c>
      <c r="H113" s="245">
        <v>45</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279</v>
      </c>
    </row>
    <row r="114" s="10" customFormat="1" ht="22.8" customHeight="1">
      <c r="B114" s="199"/>
      <c r="C114" s="200"/>
      <c r="D114" s="201" t="s">
        <v>69</v>
      </c>
      <c r="E114" s="239" t="s">
        <v>1689</v>
      </c>
      <c r="F114" s="239" t="s">
        <v>1690</v>
      </c>
      <c r="G114" s="200"/>
      <c r="H114" s="200"/>
      <c r="I114" s="203"/>
      <c r="J114" s="240">
        <f>BK114</f>
        <v>0</v>
      </c>
      <c r="K114" s="200"/>
      <c r="L114" s="205"/>
      <c r="M114" s="206"/>
      <c r="N114" s="207"/>
      <c r="O114" s="207"/>
      <c r="P114" s="208">
        <f>SUM(P115:P116)</f>
        <v>0</v>
      </c>
      <c r="Q114" s="207"/>
      <c r="R114" s="208">
        <f>SUM(R115:R116)</f>
        <v>0</v>
      </c>
      <c r="S114" s="207"/>
      <c r="T114" s="209">
        <f>SUM(T115:T116)</f>
        <v>0</v>
      </c>
      <c r="AR114" s="210" t="s">
        <v>77</v>
      </c>
      <c r="AT114" s="211" t="s">
        <v>69</v>
      </c>
      <c r="AU114" s="211" t="s">
        <v>77</v>
      </c>
      <c r="AY114" s="210" t="s">
        <v>210</v>
      </c>
      <c r="BK114" s="212">
        <f>SUM(BK115:BK116)</f>
        <v>0</v>
      </c>
    </row>
    <row r="115" s="1" customFormat="1" ht="24" customHeight="1">
      <c r="B115" s="39"/>
      <c r="C115" s="213" t="s">
        <v>233</v>
      </c>
      <c r="D115" s="213" t="s">
        <v>211</v>
      </c>
      <c r="E115" s="214" t="s">
        <v>1691</v>
      </c>
      <c r="F115" s="215" t="s">
        <v>1692</v>
      </c>
      <c r="G115" s="216" t="s">
        <v>291</v>
      </c>
      <c r="H115" s="217">
        <v>1300</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282</v>
      </c>
    </row>
    <row r="116" s="1" customFormat="1" ht="48" customHeight="1">
      <c r="B116" s="39"/>
      <c r="C116" s="241" t="s">
        <v>283</v>
      </c>
      <c r="D116" s="241" t="s">
        <v>263</v>
      </c>
      <c r="E116" s="242" t="s">
        <v>1693</v>
      </c>
      <c r="F116" s="243" t="s">
        <v>1694</v>
      </c>
      <c r="G116" s="244" t="s">
        <v>263</v>
      </c>
      <c r="H116" s="245">
        <v>1300</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285</v>
      </c>
    </row>
    <row r="117" s="10" customFormat="1" ht="25.92" customHeight="1">
      <c r="B117" s="199"/>
      <c r="C117" s="200"/>
      <c r="D117" s="201" t="s">
        <v>69</v>
      </c>
      <c r="E117" s="202" t="s">
        <v>263</v>
      </c>
      <c r="F117" s="202" t="s">
        <v>1403</v>
      </c>
      <c r="G117" s="200"/>
      <c r="H117" s="200"/>
      <c r="I117" s="203"/>
      <c r="J117" s="204">
        <f>BK117</f>
        <v>0</v>
      </c>
      <c r="K117" s="200"/>
      <c r="L117" s="205"/>
      <c r="M117" s="206"/>
      <c r="N117" s="207"/>
      <c r="O117" s="207"/>
      <c r="P117" s="208">
        <f>P118</f>
        <v>0</v>
      </c>
      <c r="Q117" s="207"/>
      <c r="R117" s="208">
        <f>R118</f>
        <v>0</v>
      </c>
      <c r="S117" s="207"/>
      <c r="T117" s="209">
        <f>T118</f>
        <v>0</v>
      </c>
      <c r="AR117" s="210" t="s">
        <v>92</v>
      </c>
      <c r="AT117" s="211" t="s">
        <v>69</v>
      </c>
      <c r="AU117" s="211" t="s">
        <v>16</v>
      </c>
      <c r="AY117" s="210" t="s">
        <v>210</v>
      </c>
      <c r="BK117" s="212">
        <f>BK118</f>
        <v>0</v>
      </c>
    </row>
    <row r="118" s="10" customFormat="1" ht="22.8" customHeight="1">
      <c r="B118" s="199"/>
      <c r="C118" s="200"/>
      <c r="D118" s="201" t="s">
        <v>69</v>
      </c>
      <c r="E118" s="239" t="s">
        <v>1752</v>
      </c>
      <c r="F118" s="239" t="s">
        <v>1753</v>
      </c>
      <c r="G118" s="200"/>
      <c r="H118" s="200"/>
      <c r="I118" s="203"/>
      <c r="J118" s="240">
        <f>BK118</f>
        <v>0</v>
      </c>
      <c r="K118" s="200"/>
      <c r="L118" s="205"/>
      <c r="M118" s="206"/>
      <c r="N118" s="207"/>
      <c r="O118" s="207"/>
      <c r="P118" s="208">
        <f>SUM(P119:P135)</f>
        <v>0</v>
      </c>
      <c r="Q118" s="207"/>
      <c r="R118" s="208">
        <f>SUM(R119:R135)</f>
        <v>0</v>
      </c>
      <c r="S118" s="207"/>
      <c r="T118" s="209">
        <f>SUM(T119:T135)</f>
        <v>0</v>
      </c>
      <c r="AR118" s="210" t="s">
        <v>77</v>
      </c>
      <c r="AT118" s="211" t="s">
        <v>69</v>
      </c>
      <c r="AU118" s="211" t="s">
        <v>77</v>
      </c>
      <c r="AY118" s="210" t="s">
        <v>210</v>
      </c>
      <c r="BK118" s="212">
        <f>SUM(BK119:BK135)</f>
        <v>0</v>
      </c>
    </row>
    <row r="119" s="1" customFormat="1" ht="16.5" customHeight="1">
      <c r="B119" s="39"/>
      <c r="C119" s="213" t="s">
        <v>272</v>
      </c>
      <c r="D119" s="213" t="s">
        <v>211</v>
      </c>
      <c r="E119" s="214" t="s">
        <v>1754</v>
      </c>
      <c r="F119" s="215" t="s">
        <v>1755</v>
      </c>
      <c r="G119" s="216" t="s">
        <v>352</v>
      </c>
      <c r="H119" s="217">
        <v>1</v>
      </c>
      <c r="I119" s="218"/>
      <c r="J119" s="219">
        <f>ROUND(I119*H119,2)</f>
        <v>0</v>
      </c>
      <c r="K119" s="215" t="s">
        <v>20</v>
      </c>
      <c r="L119" s="44"/>
      <c r="M119" s="220" t="s">
        <v>20</v>
      </c>
      <c r="N119" s="221" t="s">
        <v>41</v>
      </c>
      <c r="O119" s="84"/>
      <c r="P119" s="222">
        <f>O119*H119</f>
        <v>0</v>
      </c>
      <c r="Q119" s="222">
        <v>0</v>
      </c>
      <c r="R119" s="222">
        <f>Q119*H119</f>
        <v>0</v>
      </c>
      <c r="S119" s="222">
        <v>0</v>
      </c>
      <c r="T119" s="223">
        <f>S119*H119</f>
        <v>0</v>
      </c>
      <c r="AR119" s="224" t="s">
        <v>215</v>
      </c>
      <c r="AT119" s="224" t="s">
        <v>211</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286</v>
      </c>
    </row>
    <row r="120" s="1" customFormat="1" ht="24" customHeight="1">
      <c r="B120" s="39"/>
      <c r="C120" s="213" t="s">
        <v>288</v>
      </c>
      <c r="D120" s="213" t="s">
        <v>211</v>
      </c>
      <c r="E120" s="214" t="s">
        <v>1756</v>
      </c>
      <c r="F120" s="215" t="s">
        <v>1757</v>
      </c>
      <c r="G120" s="216" t="s">
        <v>352</v>
      </c>
      <c r="H120" s="217">
        <v>137</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292</v>
      </c>
    </row>
    <row r="121" s="1" customFormat="1" ht="36" customHeight="1">
      <c r="B121" s="39"/>
      <c r="C121" s="241" t="s">
        <v>275</v>
      </c>
      <c r="D121" s="241" t="s">
        <v>263</v>
      </c>
      <c r="E121" s="242" t="s">
        <v>1758</v>
      </c>
      <c r="F121" s="243" t="s">
        <v>1759</v>
      </c>
      <c r="G121" s="244" t="s">
        <v>1021</v>
      </c>
      <c r="H121" s="245">
        <v>1</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295</v>
      </c>
    </row>
    <row r="122" s="1" customFormat="1" ht="24" customHeight="1">
      <c r="B122" s="39"/>
      <c r="C122" s="241" t="s">
        <v>300</v>
      </c>
      <c r="D122" s="241" t="s">
        <v>263</v>
      </c>
      <c r="E122" s="242" t="s">
        <v>1760</v>
      </c>
      <c r="F122" s="243" t="s">
        <v>1761</v>
      </c>
      <c r="G122" s="244" t="s">
        <v>1021</v>
      </c>
      <c r="H122" s="245">
        <v>1</v>
      </c>
      <c r="I122" s="246"/>
      <c r="J122" s="247">
        <f>ROUND(I122*H122,2)</f>
        <v>0</v>
      </c>
      <c r="K122" s="243" t="s">
        <v>20</v>
      </c>
      <c r="L122" s="248"/>
      <c r="M122" s="249" t="s">
        <v>20</v>
      </c>
      <c r="N122" s="250" t="s">
        <v>41</v>
      </c>
      <c r="O122" s="84"/>
      <c r="P122" s="222">
        <f>O122*H122</f>
        <v>0</v>
      </c>
      <c r="Q122" s="222">
        <v>0</v>
      </c>
      <c r="R122" s="222">
        <f>Q122*H122</f>
        <v>0</v>
      </c>
      <c r="S122" s="222">
        <v>0</v>
      </c>
      <c r="T122" s="223">
        <f>S122*H122</f>
        <v>0</v>
      </c>
      <c r="AR122" s="224" t="s">
        <v>233</v>
      </c>
      <c r="AT122" s="224" t="s">
        <v>263</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304</v>
      </c>
    </row>
    <row r="123" s="1" customFormat="1" ht="24" customHeight="1">
      <c r="B123" s="39"/>
      <c r="C123" s="241" t="s">
        <v>279</v>
      </c>
      <c r="D123" s="241" t="s">
        <v>263</v>
      </c>
      <c r="E123" s="242" t="s">
        <v>1762</v>
      </c>
      <c r="F123" s="243" t="s">
        <v>1763</v>
      </c>
      <c r="G123" s="244" t="s">
        <v>1021</v>
      </c>
      <c r="H123" s="245">
        <v>1</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233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307</v>
      </c>
    </row>
    <row r="124" s="1" customFormat="1" ht="36" customHeight="1">
      <c r="B124" s="39"/>
      <c r="C124" s="241" t="s">
        <v>9</v>
      </c>
      <c r="D124" s="241" t="s">
        <v>263</v>
      </c>
      <c r="E124" s="242" t="s">
        <v>1764</v>
      </c>
      <c r="F124" s="243" t="s">
        <v>1765</v>
      </c>
      <c r="G124" s="244" t="s">
        <v>1021</v>
      </c>
      <c r="H124" s="245">
        <v>2</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310</v>
      </c>
    </row>
    <row r="125" s="1" customFormat="1" ht="24" customHeight="1">
      <c r="B125" s="39"/>
      <c r="C125" s="241" t="s">
        <v>282</v>
      </c>
      <c r="D125" s="241" t="s">
        <v>263</v>
      </c>
      <c r="E125" s="242" t="s">
        <v>1766</v>
      </c>
      <c r="F125" s="243" t="s">
        <v>1767</v>
      </c>
      <c r="G125" s="244" t="s">
        <v>1021</v>
      </c>
      <c r="H125" s="245">
        <v>6</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233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303</v>
      </c>
    </row>
    <row r="126" s="1" customFormat="1" ht="16.5" customHeight="1">
      <c r="B126" s="39"/>
      <c r="C126" s="241" t="s">
        <v>313</v>
      </c>
      <c r="D126" s="241" t="s">
        <v>263</v>
      </c>
      <c r="E126" s="242" t="s">
        <v>1768</v>
      </c>
      <c r="F126" s="243" t="s">
        <v>1769</v>
      </c>
      <c r="G126" s="244" t="s">
        <v>1021</v>
      </c>
      <c r="H126" s="245">
        <v>6</v>
      </c>
      <c r="I126" s="246"/>
      <c r="J126" s="247">
        <f>ROUND(I126*H126,2)</f>
        <v>0</v>
      </c>
      <c r="K126" s="243" t="s">
        <v>20</v>
      </c>
      <c r="L126" s="248"/>
      <c r="M126" s="249" t="s">
        <v>20</v>
      </c>
      <c r="N126" s="250" t="s">
        <v>41</v>
      </c>
      <c r="O126" s="84"/>
      <c r="P126" s="222">
        <f>O126*H126</f>
        <v>0</v>
      </c>
      <c r="Q126" s="222">
        <v>0</v>
      </c>
      <c r="R126" s="222">
        <f>Q126*H126</f>
        <v>0</v>
      </c>
      <c r="S126" s="222">
        <v>0</v>
      </c>
      <c r="T126" s="223">
        <f>S126*H126</f>
        <v>0</v>
      </c>
      <c r="AR126" s="224" t="s">
        <v>233</v>
      </c>
      <c r="AT126" s="224" t="s">
        <v>263</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316</v>
      </c>
    </row>
    <row r="127" s="1" customFormat="1" ht="24" customHeight="1">
      <c r="B127" s="39"/>
      <c r="C127" s="241" t="s">
        <v>285</v>
      </c>
      <c r="D127" s="241" t="s">
        <v>263</v>
      </c>
      <c r="E127" s="242" t="s">
        <v>1770</v>
      </c>
      <c r="F127" s="243" t="s">
        <v>1771</v>
      </c>
      <c r="G127" s="244" t="s">
        <v>1021</v>
      </c>
      <c r="H127" s="245">
        <v>3</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319</v>
      </c>
    </row>
    <row r="128" s="1" customFormat="1" ht="24" customHeight="1">
      <c r="B128" s="39"/>
      <c r="C128" s="241" t="s">
        <v>322</v>
      </c>
      <c r="D128" s="241" t="s">
        <v>263</v>
      </c>
      <c r="E128" s="242" t="s">
        <v>1772</v>
      </c>
      <c r="F128" s="243" t="s">
        <v>1773</v>
      </c>
      <c r="G128" s="244" t="s">
        <v>1021</v>
      </c>
      <c r="H128" s="245">
        <v>6</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325</v>
      </c>
    </row>
    <row r="129" s="1" customFormat="1" ht="24" customHeight="1">
      <c r="B129" s="39"/>
      <c r="C129" s="241" t="s">
        <v>286</v>
      </c>
      <c r="D129" s="241" t="s">
        <v>263</v>
      </c>
      <c r="E129" s="242" t="s">
        <v>1774</v>
      </c>
      <c r="F129" s="243" t="s">
        <v>1775</v>
      </c>
      <c r="G129" s="244" t="s">
        <v>1021</v>
      </c>
      <c r="H129" s="245">
        <v>3</v>
      </c>
      <c r="I129" s="246"/>
      <c r="J129" s="247">
        <f>ROUND(I129*H129,2)</f>
        <v>0</v>
      </c>
      <c r="K129" s="243" t="s">
        <v>20</v>
      </c>
      <c r="L129" s="248"/>
      <c r="M129" s="249" t="s">
        <v>20</v>
      </c>
      <c r="N129" s="250" t="s">
        <v>41</v>
      </c>
      <c r="O129" s="84"/>
      <c r="P129" s="222">
        <f>O129*H129</f>
        <v>0</v>
      </c>
      <c r="Q129" s="222">
        <v>0</v>
      </c>
      <c r="R129" s="222">
        <f>Q129*H129</f>
        <v>0</v>
      </c>
      <c r="S129" s="222">
        <v>0</v>
      </c>
      <c r="T129" s="223">
        <f>S129*H129</f>
        <v>0</v>
      </c>
      <c r="AR129" s="224" t="s">
        <v>233</v>
      </c>
      <c r="AT129" s="224" t="s">
        <v>263</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215</v>
      </c>
      <c r="BM129" s="224" t="s">
        <v>328</v>
      </c>
    </row>
    <row r="130" s="1" customFormat="1" ht="16.5" customHeight="1">
      <c r="B130" s="39"/>
      <c r="C130" s="241" t="s">
        <v>7</v>
      </c>
      <c r="D130" s="241" t="s">
        <v>263</v>
      </c>
      <c r="E130" s="242" t="s">
        <v>1776</v>
      </c>
      <c r="F130" s="243" t="s">
        <v>1777</v>
      </c>
      <c r="G130" s="244" t="s">
        <v>1021</v>
      </c>
      <c r="H130" s="245">
        <v>34</v>
      </c>
      <c r="I130" s="246"/>
      <c r="J130" s="247">
        <f>ROUND(I130*H130,2)</f>
        <v>0</v>
      </c>
      <c r="K130" s="243" t="s">
        <v>20</v>
      </c>
      <c r="L130" s="248"/>
      <c r="M130" s="249" t="s">
        <v>20</v>
      </c>
      <c r="N130" s="250" t="s">
        <v>41</v>
      </c>
      <c r="O130" s="84"/>
      <c r="P130" s="222">
        <f>O130*H130</f>
        <v>0</v>
      </c>
      <c r="Q130" s="222">
        <v>0</v>
      </c>
      <c r="R130" s="222">
        <f>Q130*H130</f>
        <v>0</v>
      </c>
      <c r="S130" s="222">
        <v>0</v>
      </c>
      <c r="T130" s="223">
        <f>S130*H130</f>
        <v>0</v>
      </c>
      <c r="AR130" s="224" t="s">
        <v>233</v>
      </c>
      <c r="AT130" s="224" t="s">
        <v>263</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215</v>
      </c>
      <c r="BM130" s="224" t="s">
        <v>331</v>
      </c>
    </row>
    <row r="131" s="1" customFormat="1" ht="16.5" customHeight="1">
      <c r="B131" s="39"/>
      <c r="C131" s="241" t="s">
        <v>292</v>
      </c>
      <c r="D131" s="241" t="s">
        <v>263</v>
      </c>
      <c r="E131" s="242" t="s">
        <v>1778</v>
      </c>
      <c r="F131" s="243" t="s">
        <v>1779</v>
      </c>
      <c r="G131" s="244" t="s">
        <v>1021</v>
      </c>
      <c r="H131" s="245">
        <v>18</v>
      </c>
      <c r="I131" s="246"/>
      <c r="J131" s="247">
        <f>ROUND(I131*H131,2)</f>
        <v>0</v>
      </c>
      <c r="K131" s="243" t="s">
        <v>20</v>
      </c>
      <c r="L131" s="248"/>
      <c r="M131" s="249" t="s">
        <v>20</v>
      </c>
      <c r="N131" s="250" t="s">
        <v>41</v>
      </c>
      <c r="O131" s="84"/>
      <c r="P131" s="222">
        <f>O131*H131</f>
        <v>0</v>
      </c>
      <c r="Q131" s="222">
        <v>0</v>
      </c>
      <c r="R131" s="222">
        <f>Q131*H131</f>
        <v>0</v>
      </c>
      <c r="S131" s="222">
        <v>0</v>
      </c>
      <c r="T131" s="223">
        <f>S131*H131</f>
        <v>0</v>
      </c>
      <c r="AR131" s="224" t="s">
        <v>233</v>
      </c>
      <c r="AT131" s="224" t="s">
        <v>263</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334</v>
      </c>
    </row>
    <row r="132" s="1" customFormat="1" ht="16.5" customHeight="1">
      <c r="B132" s="39"/>
      <c r="C132" s="241" t="s">
        <v>335</v>
      </c>
      <c r="D132" s="241" t="s">
        <v>263</v>
      </c>
      <c r="E132" s="242" t="s">
        <v>1780</v>
      </c>
      <c r="F132" s="243" t="s">
        <v>1781</v>
      </c>
      <c r="G132" s="244" t="s">
        <v>1021</v>
      </c>
      <c r="H132" s="245">
        <v>44</v>
      </c>
      <c r="I132" s="246"/>
      <c r="J132" s="247">
        <f>ROUND(I132*H132,2)</f>
        <v>0</v>
      </c>
      <c r="K132" s="243" t="s">
        <v>20</v>
      </c>
      <c r="L132" s="248"/>
      <c r="M132" s="249" t="s">
        <v>20</v>
      </c>
      <c r="N132" s="250" t="s">
        <v>41</v>
      </c>
      <c r="O132" s="84"/>
      <c r="P132" s="222">
        <f>O132*H132</f>
        <v>0</v>
      </c>
      <c r="Q132" s="222">
        <v>0</v>
      </c>
      <c r="R132" s="222">
        <f>Q132*H132</f>
        <v>0</v>
      </c>
      <c r="S132" s="222">
        <v>0</v>
      </c>
      <c r="T132" s="223">
        <f>S132*H132</f>
        <v>0</v>
      </c>
      <c r="AR132" s="224" t="s">
        <v>233</v>
      </c>
      <c r="AT132" s="224" t="s">
        <v>263</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338</v>
      </c>
    </row>
    <row r="133" s="1" customFormat="1" ht="16.5" customHeight="1">
      <c r="B133" s="39"/>
      <c r="C133" s="241" t="s">
        <v>295</v>
      </c>
      <c r="D133" s="241" t="s">
        <v>263</v>
      </c>
      <c r="E133" s="242" t="s">
        <v>1782</v>
      </c>
      <c r="F133" s="243" t="s">
        <v>1783</v>
      </c>
      <c r="G133" s="244" t="s">
        <v>1021</v>
      </c>
      <c r="H133" s="245">
        <v>8</v>
      </c>
      <c r="I133" s="246"/>
      <c r="J133" s="247">
        <f>ROUND(I133*H133,2)</f>
        <v>0</v>
      </c>
      <c r="K133" s="243" t="s">
        <v>20</v>
      </c>
      <c r="L133" s="248"/>
      <c r="M133" s="249" t="s">
        <v>20</v>
      </c>
      <c r="N133" s="250" t="s">
        <v>41</v>
      </c>
      <c r="O133" s="84"/>
      <c r="P133" s="222">
        <f>O133*H133</f>
        <v>0</v>
      </c>
      <c r="Q133" s="222">
        <v>0</v>
      </c>
      <c r="R133" s="222">
        <f>Q133*H133</f>
        <v>0</v>
      </c>
      <c r="S133" s="222">
        <v>0</v>
      </c>
      <c r="T133" s="223">
        <f>S133*H133</f>
        <v>0</v>
      </c>
      <c r="AR133" s="224" t="s">
        <v>233</v>
      </c>
      <c r="AT133" s="224" t="s">
        <v>263</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341</v>
      </c>
    </row>
    <row r="134" s="1" customFormat="1" ht="16.5" customHeight="1">
      <c r="B134" s="39"/>
      <c r="C134" s="241" t="s">
        <v>342</v>
      </c>
      <c r="D134" s="241" t="s">
        <v>263</v>
      </c>
      <c r="E134" s="242" t="s">
        <v>1784</v>
      </c>
      <c r="F134" s="243" t="s">
        <v>1785</v>
      </c>
      <c r="G134" s="244" t="s">
        <v>1021</v>
      </c>
      <c r="H134" s="245">
        <v>4</v>
      </c>
      <c r="I134" s="246"/>
      <c r="J134" s="247">
        <f>ROUND(I134*H134,2)</f>
        <v>0</v>
      </c>
      <c r="K134" s="243" t="s">
        <v>20</v>
      </c>
      <c r="L134" s="248"/>
      <c r="M134" s="249" t="s">
        <v>20</v>
      </c>
      <c r="N134" s="250" t="s">
        <v>41</v>
      </c>
      <c r="O134" s="84"/>
      <c r="P134" s="222">
        <f>O134*H134</f>
        <v>0</v>
      </c>
      <c r="Q134" s="222">
        <v>0</v>
      </c>
      <c r="R134" s="222">
        <f>Q134*H134</f>
        <v>0</v>
      </c>
      <c r="S134" s="222">
        <v>0</v>
      </c>
      <c r="T134" s="223">
        <f>S134*H134</f>
        <v>0</v>
      </c>
      <c r="AR134" s="224" t="s">
        <v>233</v>
      </c>
      <c r="AT134" s="224" t="s">
        <v>263</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345</v>
      </c>
    </row>
    <row r="135" s="1" customFormat="1" ht="24" customHeight="1">
      <c r="B135" s="39"/>
      <c r="C135" s="241" t="s">
        <v>304</v>
      </c>
      <c r="D135" s="241" t="s">
        <v>263</v>
      </c>
      <c r="E135" s="242" t="s">
        <v>1786</v>
      </c>
      <c r="F135" s="243" t="s">
        <v>1787</v>
      </c>
      <c r="G135" s="244" t="s">
        <v>1021</v>
      </c>
      <c r="H135" s="245">
        <v>1</v>
      </c>
      <c r="I135" s="246"/>
      <c r="J135" s="247">
        <f>ROUND(I135*H135,2)</f>
        <v>0</v>
      </c>
      <c r="K135" s="243" t="s">
        <v>20</v>
      </c>
      <c r="L135" s="248"/>
      <c r="M135" s="249" t="s">
        <v>20</v>
      </c>
      <c r="N135" s="250" t="s">
        <v>41</v>
      </c>
      <c r="O135" s="84"/>
      <c r="P135" s="222">
        <f>O135*H135</f>
        <v>0</v>
      </c>
      <c r="Q135" s="222">
        <v>0</v>
      </c>
      <c r="R135" s="222">
        <f>Q135*H135</f>
        <v>0</v>
      </c>
      <c r="S135" s="222">
        <v>0</v>
      </c>
      <c r="T135" s="223">
        <f>S135*H135</f>
        <v>0</v>
      </c>
      <c r="AR135" s="224" t="s">
        <v>233</v>
      </c>
      <c r="AT135" s="224" t="s">
        <v>263</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348</v>
      </c>
    </row>
    <row r="136" s="10" customFormat="1" ht="25.92" customHeight="1">
      <c r="B136" s="199"/>
      <c r="C136" s="200"/>
      <c r="D136" s="201" t="s">
        <v>69</v>
      </c>
      <c r="E136" s="202" t="s">
        <v>635</v>
      </c>
      <c r="F136" s="202" t="s">
        <v>636</v>
      </c>
      <c r="G136" s="200"/>
      <c r="H136" s="200"/>
      <c r="I136" s="203"/>
      <c r="J136" s="204">
        <f>BK136</f>
        <v>0</v>
      </c>
      <c r="K136" s="200"/>
      <c r="L136" s="205"/>
      <c r="M136" s="206"/>
      <c r="N136" s="207"/>
      <c r="O136" s="207"/>
      <c r="P136" s="208">
        <f>P137</f>
        <v>0</v>
      </c>
      <c r="Q136" s="207"/>
      <c r="R136" s="208">
        <f>R137</f>
        <v>0</v>
      </c>
      <c r="S136" s="207"/>
      <c r="T136" s="209">
        <f>T137</f>
        <v>0</v>
      </c>
      <c r="AR136" s="210" t="s">
        <v>215</v>
      </c>
      <c r="AT136" s="211" t="s">
        <v>69</v>
      </c>
      <c r="AU136" s="211" t="s">
        <v>16</v>
      </c>
      <c r="AY136" s="210" t="s">
        <v>210</v>
      </c>
      <c r="BK136" s="212">
        <f>BK137</f>
        <v>0</v>
      </c>
    </row>
    <row r="137" s="10" customFormat="1" ht="22.8" customHeight="1">
      <c r="B137" s="199"/>
      <c r="C137" s="200"/>
      <c r="D137" s="201" t="s">
        <v>69</v>
      </c>
      <c r="E137" s="239" t="s">
        <v>1672</v>
      </c>
      <c r="F137" s="239" t="s">
        <v>1742</v>
      </c>
      <c r="G137" s="200"/>
      <c r="H137" s="200"/>
      <c r="I137" s="203"/>
      <c r="J137" s="240">
        <f>BK137</f>
        <v>0</v>
      </c>
      <c r="K137" s="200"/>
      <c r="L137" s="205"/>
      <c r="M137" s="206"/>
      <c r="N137" s="207"/>
      <c r="O137" s="207"/>
      <c r="P137" s="208">
        <f>SUM(P138:P142)</f>
        <v>0</v>
      </c>
      <c r="Q137" s="207"/>
      <c r="R137" s="208">
        <f>SUM(R138:R142)</f>
        <v>0</v>
      </c>
      <c r="S137" s="207"/>
      <c r="T137" s="209">
        <f>SUM(T138:T142)</f>
        <v>0</v>
      </c>
      <c r="AR137" s="210" t="s">
        <v>77</v>
      </c>
      <c r="AT137" s="211" t="s">
        <v>69</v>
      </c>
      <c r="AU137" s="211" t="s">
        <v>77</v>
      </c>
      <c r="AY137" s="210" t="s">
        <v>210</v>
      </c>
      <c r="BK137" s="212">
        <f>SUM(BK138:BK142)</f>
        <v>0</v>
      </c>
    </row>
    <row r="138" s="1" customFormat="1" ht="24" customHeight="1">
      <c r="B138" s="39"/>
      <c r="C138" s="213" t="s">
        <v>349</v>
      </c>
      <c r="D138" s="213" t="s">
        <v>211</v>
      </c>
      <c r="E138" s="214" t="s">
        <v>935</v>
      </c>
      <c r="F138" s="215" t="s">
        <v>936</v>
      </c>
      <c r="G138" s="216" t="s">
        <v>640</v>
      </c>
      <c r="H138" s="217">
        <v>16</v>
      </c>
      <c r="I138" s="218"/>
      <c r="J138" s="219">
        <f>ROUND(I138*H138,2)</f>
        <v>0</v>
      </c>
      <c r="K138" s="215" t="s">
        <v>20</v>
      </c>
      <c r="L138" s="44"/>
      <c r="M138" s="220" t="s">
        <v>20</v>
      </c>
      <c r="N138" s="221" t="s">
        <v>41</v>
      </c>
      <c r="O138" s="84"/>
      <c r="P138" s="222">
        <f>O138*H138</f>
        <v>0</v>
      </c>
      <c r="Q138" s="222">
        <v>0</v>
      </c>
      <c r="R138" s="222">
        <f>Q138*H138</f>
        <v>0</v>
      </c>
      <c r="S138" s="222">
        <v>0</v>
      </c>
      <c r="T138" s="223">
        <f>S138*H138</f>
        <v>0</v>
      </c>
      <c r="AR138" s="224" t="s">
        <v>215</v>
      </c>
      <c r="AT138" s="224" t="s">
        <v>211</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353</v>
      </c>
    </row>
    <row r="139" s="1" customFormat="1" ht="24" customHeight="1">
      <c r="B139" s="39"/>
      <c r="C139" s="213" t="s">
        <v>307</v>
      </c>
      <c r="D139" s="213" t="s">
        <v>211</v>
      </c>
      <c r="E139" s="214" t="s">
        <v>935</v>
      </c>
      <c r="F139" s="215" t="s">
        <v>936</v>
      </c>
      <c r="G139" s="216" t="s">
        <v>640</v>
      </c>
      <c r="H139" s="217">
        <v>3</v>
      </c>
      <c r="I139" s="218"/>
      <c r="J139" s="219">
        <f>ROUND(I139*H139,2)</f>
        <v>0</v>
      </c>
      <c r="K139" s="215" t="s">
        <v>20</v>
      </c>
      <c r="L139" s="44"/>
      <c r="M139" s="220" t="s">
        <v>20</v>
      </c>
      <c r="N139" s="221" t="s">
        <v>41</v>
      </c>
      <c r="O139" s="84"/>
      <c r="P139" s="222">
        <f>O139*H139</f>
        <v>0</v>
      </c>
      <c r="Q139" s="222">
        <v>0</v>
      </c>
      <c r="R139" s="222">
        <f>Q139*H139</f>
        <v>0</v>
      </c>
      <c r="S139" s="222">
        <v>0</v>
      </c>
      <c r="T139" s="223">
        <f>S139*H139</f>
        <v>0</v>
      </c>
      <c r="AR139" s="224" t="s">
        <v>215</v>
      </c>
      <c r="AT139" s="224" t="s">
        <v>211</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356</v>
      </c>
    </row>
    <row r="140" s="1" customFormat="1" ht="24" customHeight="1">
      <c r="B140" s="39"/>
      <c r="C140" s="213" t="s">
        <v>357</v>
      </c>
      <c r="D140" s="213" t="s">
        <v>211</v>
      </c>
      <c r="E140" s="214" t="s">
        <v>935</v>
      </c>
      <c r="F140" s="215" t="s">
        <v>936</v>
      </c>
      <c r="G140" s="216" t="s">
        <v>640</v>
      </c>
      <c r="H140" s="217">
        <v>4</v>
      </c>
      <c r="I140" s="218"/>
      <c r="J140" s="219">
        <f>ROUND(I140*H140,2)</f>
        <v>0</v>
      </c>
      <c r="K140" s="215" t="s">
        <v>20</v>
      </c>
      <c r="L140" s="44"/>
      <c r="M140" s="220" t="s">
        <v>20</v>
      </c>
      <c r="N140" s="221" t="s">
        <v>41</v>
      </c>
      <c r="O140" s="84"/>
      <c r="P140" s="222">
        <f>O140*H140</f>
        <v>0</v>
      </c>
      <c r="Q140" s="222">
        <v>0</v>
      </c>
      <c r="R140" s="222">
        <f>Q140*H140</f>
        <v>0</v>
      </c>
      <c r="S140" s="222">
        <v>0</v>
      </c>
      <c r="T140" s="223">
        <f>S140*H140</f>
        <v>0</v>
      </c>
      <c r="AR140" s="224" t="s">
        <v>215</v>
      </c>
      <c r="AT140" s="224" t="s">
        <v>211</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360</v>
      </c>
    </row>
    <row r="141" s="1" customFormat="1" ht="24" customHeight="1">
      <c r="B141" s="39"/>
      <c r="C141" s="213" t="s">
        <v>310</v>
      </c>
      <c r="D141" s="213" t="s">
        <v>211</v>
      </c>
      <c r="E141" s="214" t="s">
        <v>935</v>
      </c>
      <c r="F141" s="215" t="s">
        <v>936</v>
      </c>
      <c r="G141" s="216" t="s">
        <v>640</v>
      </c>
      <c r="H141" s="217">
        <v>8</v>
      </c>
      <c r="I141" s="218"/>
      <c r="J141" s="219">
        <f>ROUND(I141*H141,2)</f>
        <v>0</v>
      </c>
      <c r="K141" s="215" t="s">
        <v>20</v>
      </c>
      <c r="L141" s="44"/>
      <c r="M141" s="220" t="s">
        <v>20</v>
      </c>
      <c r="N141" s="221" t="s">
        <v>41</v>
      </c>
      <c r="O141" s="84"/>
      <c r="P141" s="222">
        <f>O141*H141</f>
        <v>0</v>
      </c>
      <c r="Q141" s="222">
        <v>0</v>
      </c>
      <c r="R141" s="222">
        <f>Q141*H141</f>
        <v>0</v>
      </c>
      <c r="S141" s="222">
        <v>0</v>
      </c>
      <c r="T141" s="223">
        <f>S141*H141</f>
        <v>0</v>
      </c>
      <c r="AR141" s="224" t="s">
        <v>215</v>
      </c>
      <c r="AT141" s="224" t="s">
        <v>211</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363</v>
      </c>
    </row>
    <row r="142" s="1" customFormat="1" ht="24" customHeight="1">
      <c r="B142" s="39"/>
      <c r="C142" s="213" t="s">
        <v>364</v>
      </c>
      <c r="D142" s="213" t="s">
        <v>211</v>
      </c>
      <c r="E142" s="214" t="s">
        <v>935</v>
      </c>
      <c r="F142" s="215" t="s">
        <v>936</v>
      </c>
      <c r="G142" s="216" t="s">
        <v>640</v>
      </c>
      <c r="H142" s="217">
        <v>8</v>
      </c>
      <c r="I142" s="218"/>
      <c r="J142" s="219">
        <f>ROUND(I142*H142,2)</f>
        <v>0</v>
      </c>
      <c r="K142" s="215" t="s">
        <v>20</v>
      </c>
      <c r="L142" s="44"/>
      <c r="M142" s="251" t="s">
        <v>20</v>
      </c>
      <c r="N142" s="252" t="s">
        <v>41</v>
      </c>
      <c r="O142" s="229"/>
      <c r="P142" s="253">
        <f>O142*H142</f>
        <v>0</v>
      </c>
      <c r="Q142" s="253">
        <v>0</v>
      </c>
      <c r="R142" s="253">
        <f>Q142*H142</f>
        <v>0</v>
      </c>
      <c r="S142" s="253">
        <v>0</v>
      </c>
      <c r="T142" s="254">
        <f>S142*H142</f>
        <v>0</v>
      </c>
      <c r="AR142" s="224" t="s">
        <v>215</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367</v>
      </c>
    </row>
    <row r="143" s="1" customFormat="1" ht="6.96" customHeight="1">
      <c r="B143" s="59"/>
      <c r="C143" s="60"/>
      <c r="D143" s="60"/>
      <c r="E143" s="60"/>
      <c r="F143" s="60"/>
      <c r="G143" s="60"/>
      <c r="H143" s="60"/>
      <c r="I143" s="172"/>
      <c r="J143" s="60"/>
      <c r="K143" s="60"/>
      <c r="L143" s="44"/>
    </row>
  </sheetData>
  <sheetProtection sheet="1" autoFilter="0" formatColumns="0" formatRows="0" objects="1" scenarios="1" spinCount="100000" saltValue="mOF87MqfkVGMXNc2GTqKKJBy+A6kPVXzGViR5fWHKLf0xp7y/PmdlOG4ykxPCCLvphYaLDQe8zJfh1JeGxALFg==" hashValue="a0T70jSwW0To1JvGg2jH+qku71j9s1XEW9wYyAcAFJBAL0Kkl2BIqnnTdQdjjFvAkkJWfGSDQYP5bPmysMLESQ==" algorithmName="SHA-512" password="CC35"/>
  <autoFilter ref="C100:K142"/>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126</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1788</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ROUNDUP(J105,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ROUNDUP((SUM(BE105:BE161)),  2)</f>
        <v>0</v>
      </c>
      <c r="I37" s="161">
        <v>0.20999999999999999</v>
      </c>
      <c r="J37" s="160">
        <f>ROUNDUP(((SUM(BE105:BE161))*I37),  2)</f>
        <v>0</v>
      </c>
      <c r="L37" s="44"/>
    </row>
    <row r="38" s="1" customFormat="1" ht="14.4" customHeight="1">
      <c r="B38" s="44"/>
      <c r="E38" s="145" t="s">
        <v>42</v>
      </c>
      <c r="F38" s="160">
        <f>ROUNDUP((SUM(BF105:BF161)),  2)</f>
        <v>0</v>
      </c>
      <c r="I38" s="161">
        <v>0.14999999999999999</v>
      </c>
      <c r="J38" s="160">
        <f>ROUNDUP(((SUM(BF105:BF161))*I38),  2)</f>
        <v>0</v>
      </c>
      <c r="L38" s="44"/>
    </row>
    <row r="39" hidden="1" s="1" customFormat="1" ht="14.4" customHeight="1">
      <c r="B39" s="44"/>
      <c r="E39" s="145" t="s">
        <v>43</v>
      </c>
      <c r="F39" s="160">
        <f>ROUNDUP((SUM(BG105:BG161)),  2)</f>
        <v>0</v>
      </c>
      <c r="I39" s="161">
        <v>0.20999999999999999</v>
      </c>
      <c r="J39" s="160">
        <f>0</f>
        <v>0</v>
      </c>
      <c r="L39" s="44"/>
    </row>
    <row r="40" hidden="1" s="1" customFormat="1" ht="14.4" customHeight="1">
      <c r="B40" s="44"/>
      <c r="E40" s="145" t="s">
        <v>44</v>
      </c>
      <c r="F40" s="160">
        <f>ROUNDUP((SUM(BH105:BH161)),  2)</f>
        <v>0</v>
      </c>
      <c r="I40" s="161">
        <v>0.14999999999999999</v>
      </c>
      <c r="J40" s="160">
        <f>0</f>
        <v>0</v>
      </c>
      <c r="L40" s="44"/>
    </row>
    <row r="41" hidden="1" s="1" customFormat="1" ht="14.4" customHeight="1">
      <c r="B41" s="44"/>
      <c r="E41" s="145" t="s">
        <v>45</v>
      </c>
      <c r="F41" s="160">
        <f>ROUNDUP((SUM(BI105:BI161)),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ZN-STA - Společná te - ZN-STA - Společná te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J105</f>
        <v>0</v>
      </c>
      <c r="K67" s="40"/>
      <c r="L67" s="44"/>
      <c r="AU67" s="18" t="s">
        <v>193</v>
      </c>
    </row>
    <row r="68" s="8" customFormat="1" ht="24.96" customHeight="1">
      <c r="B68" s="182"/>
      <c r="C68" s="183"/>
      <c r="D68" s="184" t="s">
        <v>243</v>
      </c>
      <c r="E68" s="185"/>
      <c r="F68" s="185"/>
      <c r="G68" s="185"/>
      <c r="H68" s="185"/>
      <c r="I68" s="186"/>
      <c r="J68" s="187">
        <f>J106</f>
        <v>0</v>
      </c>
      <c r="K68" s="183"/>
      <c r="L68" s="188"/>
    </row>
    <row r="69" s="11" customFormat="1" ht="19.92" customHeight="1">
      <c r="B69" s="233"/>
      <c r="C69" s="125"/>
      <c r="D69" s="234" t="s">
        <v>1789</v>
      </c>
      <c r="E69" s="235"/>
      <c r="F69" s="235"/>
      <c r="G69" s="235"/>
      <c r="H69" s="235"/>
      <c r="I69" s="236"/>
      <c r="J69" s="237">
        <f>J107</f>
        <v>0</v>
      </c>
      <c r="K69" s="125"/>
      <c r="L69" s="238"/>
    </row>
    <row r="70" s="11" customFormat="1" ht="19.92" customHeight="1">
      <c r="B70" s="233"/>
      <c r="C70" s="125"/>
      <c r="D70" s="234" t="s">
        <v>981</v>
      </c>
      <c r="E70" s="235"/>
      <c r="F70" s="235"/>
      <c r="G70" s="235"/>
      <c r="H70" s="235"/>
      <c r="I70" s="236"/>
      <c r="J70" s="237">
        <f>J110</f>
        <v>0</v>
      </c>
      <c r="K70" s="125"/>
      <c r="L70" s="238"/>
    </row>
    <row r="71" s="11" customFormat="1" ht="19.92" customHeight="1">
      <c r="B71" s="233"/>
      <c r="C71" s="125"/>
      <c r="D71" s="234" t="s">
        <v>983</v>
      </c>
      <c r="E71" s="235"/>
      <c r="F71" s="235"/>
      <c r="G71" s="235"/>
      <c r="H71" s="235"/>
      <c r="I71" s="236"/>
      <c r="J71" s="237">
        <f>J113</f>
        <v>0</v>
      </c>
      <c r="K71" s="125"/>
      <c r="L71" s="238"/>
    </row>
    <row r="72" s="11" customFormat="1" ht="19.92" customHeight="1">
      <c r="B72" s="233"/>
      <c r="C72" s="125"/>
      <c r="D72" s="234" t="s">
        <v>1790</v>
      </c>
      <c r="E72" s="235"/>
      <c r="F72" s="235"/>
      <c r="G72" s="235"/>
      <c r="H72" s="235"/>
      <c r="I72" s="236"/>
      <c r="J72" s="237">
        <f>J116</f>
        <v>0</v>
      </c>
      <c r="K72" s="125"/>
      <c r="L72" s="238"/>
    </row>
    <row r="73" s="11" customFormat="1" ht="19.92" customHeight="1">
      <c r="B73" s="233"/>
      <c r="C73" s="125"/>
      <c r="D73" s="234" t="s">
        <v>975</v>
      </c>
      <c r="E73" s="235"/>
      <c r="F73" s="235"/>
      <c r="G73" s="235"/>
      <c r="H73" s="235"/>
      <c r="I73" s="236"/>
      <c r="J73" s="237">
        <f>J119</f>
        <v>0</v>
      </c>
      <c r="K73" s="125"/>
      <c r="L73" s="238"/>
    </row>
    <row r="74" s="11" customFormat="1" ht="19.92" customHeight="1">
      <c r="B74" s="233"/>
      <c r="C74" s="125"/>
      <c r="D74" s="234" t="s">
        <v>1684</v>
      </c>
      <c r="E74" s="235"/>
      <c r="F74" s="235"/>
      <c r="G74" s="235"/>
      <c r="H74" s="235"/>
      <c r="I74" s="236"/>
      <c r="J74" s="237">
        <f>J121</f>
        <v>0</v>
      </c>
      <c r="K74" s="125"/>
      <c r="L74" s="238"/>
    </row>
    <row r="75" s="11" customFormat="1" ht="19.92" customHeight="1">
      <c r="B75" s="233"/>
      <c r="C75" s="125"/>
      <c r="D75" s="234" t="s">
        <v>1791</v>
      </c>
      <c r="E75" s="235"/>
      <c r="F75" s="235"/>
      <c r="G75" s="235"/>
      <c r="H75" s="235"/>
      <c r="I75" s="236"/>
      <c r="J75" s="237">
        <f>J124</f>
        <v>0</v>
      </c>
      <c r="K75" s="125"/>
      <c r="L75" s="238"/>
    </row>
    <row r="76" s="8" customFormat="1" ht="24.96" customHeight="1">
      <c r="B76" s="182"/>
      <c r="C76" s="183"/>
      <c r="D76" s="184" t="s">
        <v>997</v>
      </c>
      <c r="E76" s="185"/>
      <c r="F76" s="185"/>
      <c r="G76" s="185"/>
      <c r="H76" s="185"/>
      <c r="I76" s="186"/>
      <c r="J76" s="187">
        <f>J129</f>
        <v>0</v>
      </c>
      <c r="K76" s="183"/>
      <c r="L76" s="188"/>
    </row>
    <row r="77" s="11" customFormat="1" ht="19.92" customHeight="1">
      <c r="B77" s="233"/>
      <c r="C77" s="125"/>
      <c r="D77" s="234" t="s">
        <v>1792</v>
      </c>
      <c r="E77" s="235"/>
      <c r="F77" s="235"/>
      <c r="G77" s="235"/>
      <c r="H77" s="235"/>
      <c r="I77" s="236"/>
      <c r="J77" s="237">
        <f>J130</f>
        <v>0</v>
      </c>
      <c r="K77" s="125"/>
      <c r="L77" s="238"/>
    </row>
    <row r="78" s="11" customFormat="1" ht="19.92" customHeight="1">
      <c r="B78" s="233"/>
      <c r="C78" s="125"/>
      <c r="D78" s="234" t="s">
        <v>1793</v>
      </c>
      <c r="E78" s="235"/>
      <c r="F78" s="235"/>
      <c r="G78" s="235"/>
      <c r="H78" s="235"/>
      <c r="I78" s="236"/>
      <c r="J78" s="237">
        <f>J134</f>
        <v>0</v>
      </c>
      <c r="K78" s="125"/>
      <c r="L78" s="238"/>
    </row>
    <row r="79" s="11" customFormat="1" ht="19.92" customHeight="1">
      <c r="B79" s="233"/>
      <c r="C79" s="125"/>
      <c r="D79" s="234" t="s">
        <v>1794</v>
      </c>
      <c r="E79" s="235"/>
      <c r="F79" s="235"/>
      <c r="G79" s="235"/>
      <c r="H79" s="235"/>
      <c r="I79" s="236"/>
      <c r="J79" s="237">
        <f>J153</f>
        <v>0</v>
      </c>
      <c r="K79" s="125"/>
      <c r="L79" s="238"/>
    </row>
    <row r="80" s="8" customFormat="1" ht="24.96" customHeight="1">
      <c r="B80" s="182"/>
      <c r="C80" s="183"/>
      <c r="D80" s="184" t="s">
        <v>254</v>
      </c>
      <c r="E80" s="185"/>
      <c r="F80" s="185"/>
      <c r="G80" s="185"/>
      <c r="H80" s="185"/>
      <c r="I80" s="186"/>
      <c r="J80" s="187">
        <f>J156</f>
        <v>0</v>
      </c>
      <c r="K80" s="183"/>
      <c r="L80" s="188"/>
    </row>
    <row r="81" s="11" customFormat="1" ht="19.92" customHeight="1">
      <c r="B81" s="233"/>
      <c r="C81" s="125"/>
      <c r="D81" s="234" t="s">
        <v>1688</v>
      </c>
      <c r="E81" s="235"/>
      <c r="F81" s="235"/>
      <c r="G81" s="235"/>
      <c r="H81" s="235"/>
      <c r="I81" s="236"/>
      <c r="J81" s="237">
        <f>J157</f>
        <v>0</v>
      </c>
      <c r="K81" s="125"/>
      <c r="L81" s="238"/>
    </row>
    <row r="82" s="1" customFormat="1" ht="21.84" customHeight="1">
      <c r="B82" s="39"/>
      <c r="C82" s="40"/>
      <c r="D82" s="40"/>
      <c r="E82" s="40"/>
      <c r="F82" s="40"/>
      <c r="G82" s="40"/>
      <c r="H82" s="40"/>
      <c r="I82" s="147"/>
      <c r="J82" s="40"/>
      <c r="K82" s="40"/>
      <c r="L82" s="44"/>
    </row>
    <row r="83" s="1" customFormat="1" ht="6.96" customHeight="1">
      <c r="B83" s="59"/>
      <c r="C83" s="60"/>
      <c r="D83" s="60"/>
      <c r="E83" s="60"/>
      <c r="F83" s="60"/>
      <c r="G83" s="60"/>
      <c r="H83" s="60"/>
      <c r="I83" s="172"/>
      <c r="J83" s="60"/>
      <c r="K83" s="60"/>
      <c r="L83" s="44"/>
    </row>
    <row r="87" s="1" customFormat="1" ht="6.96" customHeight="1">
      <c r="B87" s="61"/>
      <c r="C87" s="62"/>
      <c r="D87" s="62"/>
      <c r="E87" s="62"/>
      <c r="F87" s="62"/>
      <c r="G87" s="62"/>
      <c r="H87" s="62"/>
      <c r="I87" s="175"/>
      <c r="J87" s="62"/>
      <c r="K87" s="62"/>
      <c r="L87" s="44"/>
    </row>
    <row r="88" s="1" customFormat="1" ht="24.96" customHeight="1">
      <c r="B88" s="39"/>
      <c r="C88" s="24" t="s">
        <v>195</v>
      </c>
      <c r="D88" s="40"/>
      <c r="E88" s="40"/>
      <c r="F88" s="40"/>
      <c r="G88" s="40"/>
      <c r="H88" s="40"/>
      <c r="I88" s="147"/>
      <c r="J88" s="40"/>
      <c r="K88" s="40"/>
      <c r="L88" s="44"/>
    </row>
    <row r="89" s="1" customFormat="1" ht="6.96" customHeight="1">
      <c r="B89" s="39"/>
      <c r="C89" s="40"/>
      <c r="D89" s="40"/>
      <c r="E89" s="40"/>
      <c r="F89" s="40"/>
      <c r="G89" s="40"/>
      <c r="H89" s="40"/>
      <c r="I89" s="147"/>
      <c r="J89" s="40"/>
      <c r="K89" s="40"/>
      <c r="L89" s="44"/>
    </row>
    <row r="90" s="1" customFormat="1" ht="12" customHeight="1">
      <c r="B90" s="39"/>
      <c r="C90" s="33" t="s">
        <v>17</v>
      </c>
      <c r="D90" s="40"/>
      <c r="E90" s="40"/>
      <c r="F90" s="40"/>
      <c r="G90" s="40"/>
      <c r="H90" s="40"/>
      <c r="I90" s="147"/>
      <c r="J90" s="40"/>
      <c r="K90" s="40"/>
      <c r="L90" s="44"/>
    </row>
    <row r="91" s="1" customFormat="1" ht="16.5" customHeight="1">
      <c r="B91" s="39"/>
      <c r="C91" s="40"/>
      <c r="D91" s="40"/>
      <c r="E91" s="176" t="str">
        <f>E7</f>
        <v>Multifunkční centrum sociálních služeb</v>
      </c>
      <c r="F91" s="33"/>
      <c r="G91" s="33"/>
      <c r="H91" s="33"/>
      <c r="I91" s="147"/>
      <c r="J91" s="40"/>
      <c r="K91" s="40"/>
      <c r="L91" s="44"/>
    </row>
    <row r="92" ht="12" customHeight="1">
      <c r="B92" s="22"/>
      <c r="C92" s="33" t="s">
        <v>188</v>
      </c>
      <c r="D92" s="23"/>
      <c r="E92" s="23"/>
      <c r="F92" s="23"/>
      <c r="G92" s="23"/>
      <c r="H92" s="23"/>
      <c r="I92" s="139"/>
      <c r="J92" s="23"/>
      <c r="K92" s="23"/>
      <c r="L92" s="21"/>
    </row>
    <row r="93" ht="16.5" customHeight="1">
      <c r="B93" s="22"/>
      <c r="C93" s="23"/>
      <c r="D93" s="23"/>
      <c r="E93" s="176" t="s">
        <v>235</v>
      </c>
      <c r="F93" s="23"/>
      <c r="G93" s="23"/>
      <c r="H93" s="23"/>
      <c r="I93" s="139"/>
      <c r="J93" s="23"/>
      <c r="K93" s="23"/>
      <c r="L93" s="21"/>
    </row>
    <row r="94" ht="12" customHeight="1">
      <c r="B94" s="22"/>
      <c r="C94" s="33" t="s">
        <v>236</v>
      </c>
      <c r="D94" s="23"/>
      <c r="E94" s="23"/>
      <c r="F94" s="23"/>
      <c r="G94" s="23"/>
      <c r="H94" s="23"/>
      <c r="I94" s="139"/>
      <c r="J94" s="23"/>
      <c r="K94" s="23"/>
      <c r="L94" s="21"/>
    </row>
    <row r="95" s="1" customFormat="1" ht="16.5" customHeight="1">
      <c r="B95" s="39"/>
      <c r="C95" s="40"/>
      <c r="D95" s="40"/>
      <c r="E95" s="232" t="s">
        <v>237</v>
      </c>
      <c r="F95" s="40"/>
      <c r="G95" s="40"/>
      <c r="H95" s="40"/>
      <c r="I95" s="147"/>
      <c r="J95" s="40"/>
      <c r="K95" s="40"/>
      <c r="L95" s="44"/>
    </row>
    <row r="96" s="1" customFormat="1" ht="12" customHeight="1">
      <c r="B96" s="39"/>
      <c r="C96" s="33" t="s">
        <v>238</v>
      </c>
      <c r="D96" s="40"/>
      <c r="E96" s="40"/>
      <c r="F96" s="40"/>
      <c r="G96" s="40"/>
      <c r="H96" s="40"/>
      <c r="I96" s="147"/>
      <c r="J96" s="40"/>
      <c r="K96" s="40"/>
      <c r="L96" s="44"/>
    </row>
    <row r="97" s="1" customFormat="1" ht="16.5" customHeight="1">
      <c r="B97" s="39"/>
      <c r="C97" s="40"/>
      <c r="D97" s="40"/>
      <c r="E97" s="69" t="str">
        <f>E13</f>
        <v>ZN-STA - Společná te - ZN-STA - Společná te - ZN...</v>
      </c>
      <c r="F97" s="40"/>
      <c r="G97" s="40"/>
      <c r="H97" s="40"/>
      <c r="I97" s="147"/>
      <c r="J97" s="40"/>
      <c r="K97" s="40"/>
      <c r="L97" s="44"/>
    </row>
    <row r="98" s="1" customFormat="1" ht="6.96" customHeight="1">
      <c r="B98" s="39"/>
      <c r="C98" s="40"/>
      <c r="D98" s="40"/>
      <c r="E98" s="40"/>
      <c r="F98" s="40"/>
      <c r="G98" s="40"/>
      <c r="H98" s="40"/>
      <c r="I98" s="147"/>
      <c r="J98" s="40"/>
      <c r="K98" s="40"/>
      <c r="L98" s="44"/>
    </row>
    <row r="99" s="1" customFormat="1" ht="12" customHeight="1">
      <c r="B99" s="39"/>
      <c r="C99" s="33" t="s">
        <v>22</v>
      </c>
      <c r="D99" s="40"/>
      <c r="E99" s="40"/>
      <c r="F99" s="28" t="str">
        <f>F16</f>
        <v xml:space="preserve"> </v>
      </c>
      <c r="G99" s="40"/>
      <c r="H99" s="40"/>
      <c r="I99" s="149" t="s">
        <v>24</v>
      </c>
      <c r="J99" s="72" t="str">
        <f>IF(J16="","",J16)</f>
        <v>11.2.2019</v>
      </c>
      <c r="K99" s="40"/>
      <c r="L99" s="44"/>
    </row>
    <row r="100" s="1" customFormat="1" ht="6.96" customHeight="1">
      <c r="B100" s="39"/>
      <c r="C100" s="40"/>
      <c r="D100" s="40"/>
      <c r="E100" s="40"/>
      <c r="F100" s="40"/>
      <c r="G100" s="40"/>
      <c r="H100" s="40"/>
      <c r="I100" s="147"/>
      <c r="J100" s="40"/>
      <c r="K100" s="40"/>
      <c r="L100" s="44"/>
    </row>
    <row r="101" s="1" customFormat="1" ht="15.15" customHeight="1">
      <c r="B101" s="39"/>
      <c r="C101" s="33" t="s">
        <v>26</v>
      </c>
      <c r="D101" s="40"/>
      <c r="E101" s="40"/>
      <c r="F101" s="28" t="str">
        <f>E19</f>
        <v xml:space="preserve"> </v>
      </c>
      <c r="G101" s="40"/>
      <c r="H101" s="40"/>
      <c r="I101" s="149" t="s">
        <v>31</v>
      </c>
      <c r="J101" s="37" t="str">
        <f>E25</f>
        <v xml:space="preserve"> </v>
      </c>
      <c r="K101" s="40"/>
      <c r="L101" s="44"/>
    </row>
    <row r="102" s="1" customFormat="1" ht="15.15" customHeight="1">
      <c r="B102" s="39"/>
      <c r="C102" s="33" t="s">
        <v>29</v>
      </c>
      <c r="D102" s="40"/>
      <c r="E102" s="40"/>
      <c r="F102" s="28" t="str">
        <f>IF(E22="","",E22)</f>
        <v>Vyplň údaj</v>
      </c>
      <c r="G102" s="40"/>
      <c r="H102" s="40"/>
      <c r="I102" s="149" t="s">
        <v>32</v>
      </c>
      <c r="J102" s="37" t="str">
        <f>E28</f>
        <v xml:space="preserve"> </v>
      </c>
      <c r="K102" s="40"/>
      <c r="L102" s="44"/>
    </row>
    <row r="103" s="1" customFormat="1" ht="10.32" customHeight="1">
      <c r="B103" s="39"/>
      <c r="C103" s="40"/>
      <c r="D103" s="40"/>
      <c r="E103" s="40"/>
      <c r="F103" s="40"/>
      <c r="G103" s="40"/>
      <c r="H103" s="40"/>
      <c r="I103" s="147"/>
      <c r="J103" s="40"/>
      <c r="K103" s="40"/>
      <c r="L103" s="44"/>
    </row>
    <row r="104" s="9" customFormat="1" ht="29.28" customHeight="1">
      <c r="B104" s="189"/>
      <c r="C104" s="190" t="s">
        <v>196</v>
      </c>
      <c r="D104" s="191" t="s">
        <v>55</v>
      </c>
      <c r="E104" s="191" t="s">
        <v>51</v>
      </c>
      <c r="F104" s="191" t="s">
        <v>52</v>
      </c>
      <c r="G104" s="191" t="s">
        <v>197</v>
      </c>
      <c r="H104" s="191" t="s">
        <v>198</v>
      </c>
      <c r="I104" s="192" t="s">
        <v>199</v>
      </c>
      <c r="J104" s="191" t="s">
        <v>192</v>
      </c>
      <c r="K104" s="193" t="s">
        <v>200</v>
      </c>
      <c r="L104" s="194"/>
      <c r="M104" s="92" t="s">
        <v>20</v>
      </c>
      <c r="N104" s="93" t="s">
        <v>40</v>
      </c>
      <c r="O104" s="93" t="s">
        <v>201</v>
      </c>
      <c r="P104" s="93" t="s">
        <v>202</v>
      </c>
      <c r="Q104" s="93" t="s">
        <v>203</v>
      </c>
      <c r="R104" s="93" t="s">
        <v>204</v>
      </c>
      <c r="S104" s="93" t="s">
        <v>205</v>
      </c>
      <c r="T104" s="94" t="s">
        <v>206</v>
      </c>
    </row>
    <row r="105" s="1" customFormat="1" ht="22.8" customHeight="1">
      <c r="B105" s="39"/>
      <c r="C105" s="99" t="s">
        <v>207</v>
      </c>
      <c r="D105" s="40"/>
      <c r="E105" s="40"/>
      <c r="F105" s="40"/>
      <c r="G105" s="40"/>
      <c r="H105" s="40"/>
      <c r="I105" s="147"/>
      <c r="J105" s="195">
        <f>BK105</f>
        <v>0</v>
      </c>
      <c r="K105" s="40"/>
      <c r="L105" s="44"/>
      <c r="M105" s="95"/>
      <c r="N105" s="96"/>
      <c r="O105" s="96"/>
      <c r="P105" s="196">
        <f>P106+P129+P156</f>
        <v>0</v>
      </c>
      <c r="Q105" s="96"/>
      <c r="R105" s="196">
        <f>R106+R129+R156</f>
        <v>0</v>
      </c>
      <c r="S105" s="96"/>
      <c r="T105" s="197">
        <f>T106+T129+T156</f>
        <v>0</v>
      </c>
      <c r="AT105" s="18" t="s">
        <v>69</v>
      </c>
      <c r="AU105" s="18" t="s">
        <v>193</v>
      </c>
      <c r="BK105" s="198">
        <f>BK106+BK129+BK156</f>
        <v>0</v>
      </c>
    </row>
    <row r="106" s="10" customFormat="1" ht="25.92" customHeight="1">
      <c r="B106" s="199"/>
      <c r="C106" s="200"/>
      <c r="D106" s="201" t="s">
        <v>69</v>
      </c>
      <c r="E106" s="202" t="s">
        <v>296</v>
      </c>
      <c r="F106" s="202" t="s">
        <v>297</v>
      </c>
      <c r="G106" s="200"/>
      <c r="H106" s="200"/>
      <c r="I106" s="203"/>
      <c r="J106" s="204">
        <f>BK106</f>
        <v>0</v>
      </c>
      <c r="K106" s="200"/>
      <c r="L106" s="205"/>
      <c r="M106" s="206"/>
      <c r="N106" s="207"/>
      <c r="O106" s="207"/>
      <c r="P106" s="208">
        <f>P107+P110+P113+P116+P119+P121+P124</f>
        <v>0</v>
      </c>
      <c r="Q106" s="207"/>
      <c r="R106" s="208">
        <f>R107+R110+R113+R116+R119+R121+R124</f>
        <v>0</v>
      </c>
      <c r="S106" s="207"/>
      <c r="T106" s="209">
        <f>T107+T110+T113+T116+T119+T121+T124</f>
        <v>0</v>
      </c>
      <c r="AR106" s="210" t="s">
        <v>79</v>
      </c>
      <c r="AT106" s="211" t="s">
        <v>69</v>
      </c>
      <c r="AU106" s="211" t="s">
        <v>16</v>
      </c>
      <c r="AY106" s="210" t="s">
        <v>210</v>
      </c>
      <c r="BK106" s="212">
        <f>BK107+BK110+BK113+BK116+BK119+BK121+BK124</f>
        <v>0</v>
      </c>
    </row>
    <row r="107" s="10" customFormat="1" ht="22.8" customHeight="1">
      <c r="B107" s="199"/>
      <c r="C107" s="200"/>
      <c r="D107" s="201" t="s">
        <v>69</v>
      </c>
      <c r="E107" s="239" t="s">
        <v>1795</v>
      </c>
      <c r="F107" s="239" t="s">
        <v>1796</v>
      </c>
      <c r="G107" s="200"/>
      <c r="H107" s="200"/>
      <c r="I107" s="203"/>
      <c r="J107" s="240">
        <f>BK107</f>
        <v>0</v>
      </c>
      <c r="K107" s="200"/>
      <c r="L107" s="205"/>
      <c r="M107" s="206"/>
      <c r="N107" s="207"/>
      <c r="O107" s="207"/>
      <c r="P107" s="208">
        <f>SUM(P108:P109)</f>
        <v>0</v>
      </c>
      <c r="Q107" s="207"/>
      <c r="R107" s="208">
        <f>SUM(R108:R109)</f>
        <v>0</v>
      </c>
      <c r="S107" s="207"/>
      <c r="T107" s="209">
        <f>SUM(T108:T109)</f>
        <v>0</v>
      </c>
      <c r="AR107" s="210" t="s">
        <v>77</v>
      </c>
      <c r="AT107" s="211" t="s">
        <v>69</v>
      </c>
      <c r="AU107" s="211" t="s">
        <v>77</v>
      </c>
      <c r="AY107" s="210" t="s">
        <v>210</v>
      </c>
      <c r="BK107" s="212">
        <f>SUM(BK108:BK109)</f>
        <v>0</v>
      </c>
    </row>
    <row r="108" s="1" customFormat="1" ht="24" customHeight="1">
      <c r="B108" s="39"/>
      <c r="C108" s="213" t="s">
        <v>77</v>
      </c>
      <c r="D108" s="213" t="s">
        <v>211</v>
      </c>
      <c r="E108" s="214" t="s">
        <v>1697</v>
      </c>
      <c r="F108" s="215" t="s">
        <v>1698</v>
      </c>
      <c r="G108" s="216" t="s">
        <v>291</v>
      </c>
      <c r="H108" s="217">
        <v>400</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79</v>
      </c>
    </row>
    <row r="109" s="1" customFormat="1" ht="48" customHeight="1">
      <c r="B109" s="39"/>
      <c r="C109" s="241" t="s">
        <v>79</v>
      </c>
      <c r="D109" s="241" t="s">
        <v>263</v>
      </c>
      <c r="E109" s="242" t="s">
        <v>1797</v>
      </c>
      <c r="F109" s="243" t="s">
        <v>1798</v>
      </c>
      <c r="G109" s="244" t="s">
        <v>263</v>
      </c>
      <c r="H109" s="245">
        <v>400</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215</v>
      </c>
    </row>
    <row r="110" s="10" customFormat="1" ht="22.8" customHeight="1">
      <c r="B110" s="199"/>
      <c r="C110" s="200"/>
      <c r="D110" s="201" t="s">
        <v>69</v>
      </c>
      <c r="E110" s="239" t="s">
        <v>1220</v>
      </c>
      <c r="F110" s="239" t="s">
        <v>1221</v>
      </c>
      <c r="G110" s="200"/>
      <c r="H110" s="200"/>
      <c r="I110" s="203"/>
      <c r="J110" s="240">
        <f>BK110</f>
        <v>0</v>
      </c>
      <c r="K110" s="200"/>
      <c r="L110" s="205"/>
      <c r="M110" s="206"/>
      <c r="N110" s="207"/>
      <c r="O110" s="207"/>
      <c r="P110" s="208">
        <f>SUM(P111:P112)</f>
        <v>0</v>
      </c>
      <c r="Q110" s="207"/>
      <c r="R110" s="208">
        <f>SUM(R111:R112)</f>
        <v>0</v>
      </c>
      <c r="S110" s="207"/>
      <c r="T110" s="209">
        <f>SUM(T111:T112)</f>
        <v>0</v>
      </c>
      <c r="AR110" s="210" t="s">
        <v>77</v>
      </c>
      <c r="AT110" s="211" t="s">
        <v>69</v>
      </c>
      <c r="AU110" s="211" t="s">
        <v>77</v>
      </c>
      <c r="AY110" s="210" t="s">
        <v>210</v>
      </c>
      <c r="BK110" s="212">
        <f>SUM(BK111:BK112)</f>
        <v>0</v>
      </c>
    </row>
    <row r="111" s="1" customFormat="1" ht="16.5" customHeight="1">
      <c r="B111" s="39"/>
      <c r="C111" s="213" t="s">
        <v>92</v>
      </c>
      <c r="D111" s="213" t="s">
        <v>211</v>
      </c>
      <c r="E111" s="214" t="s">
        <v>1222</v>
      </c>
      <c r="F111" s="215" t="s">
        <v>1223</v>
      </c>
      <c r="G111" s="216" t="s">
        <v>352</v>
      </c>
      <c r="H111" s="217">
        <v>5</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215</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229</v>
      </c>
    </row>
    <row r="112" s="1" customFormat="1" ht="36" customHeight="1">
      <c r="B112" s="39"/>
      <c r="C112" s="241" t="s">
        <v>215</v>
      </c>
      <c r="D112" s="241" t="s">
        <v>263</v>
      </c>
      <c r="E112" s="242" t="s">
        <v>1224</v>
      </c>
      <c r="F112" s="243" t="s">
        <v>1225</v>
      </c>
      <c r="G112" s="244" t="s">
        <v>1021</v>
      </c>
      <c r="H112" s="245">
        <v>5</v>
      </c>
      <c r="I112" s="246"/>
      <c r="J112" s="247">
        <f>ROUND(I112*H112,2)</f>
        <v>0</v>
      </c>
      <c r="K112" s="243" t="s">
        <v>20</v>
      </c>
      <c r="L112" s="248"/>
      <c r="M112" s="249" t="s">
        <v>20</v>
      </c>
      <c r="N112" s="250" t="s">
        <v>41</v>
      </c>
      <c r="O112" s="84"/>
      <c r="P112" s="222">
        <f>O112*H112</f>
        <v>0</v>
      </c>
      <c r="Q112" s="222">
        <v>0</v>
      </c>
      <c r="R112" s="222">
        <f>Q112*H112</f>
        <v>0</v>
      </c>
      <c r="S112" s="222">
        <v>0</v>
      </c>
      <c r="T112" s="223">
        <f>S112*H112</f>
        <v>0</v>
      </c>
      <c r="AR112" s="224" t="s">
        <v>233</v>
      </c>
      <c r="AT112" s="224" t="s">
        <v>263</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233</v>
      </c>
    </row>
    <row r="113" s="10" customFormat="1" ht="22.8" customHeight="1">
      <c r="B113" s="199"/>
      <c r="C113" s="200"/>
      <c r="D113" s="201" t="s">
        <v>69</v>
      </c>
      <c r="E113" s="239" t="s">
        <v>1232</v>
      </c>
      <c r="F113" s="239" t="s">
        <v>1233</v>
      </c>
      <c r="G113" s="200"/>
      <c r="H113" s="200"/>
      <c r="I113" s="203"/>
      <c r="J113" s="240">
        <f>BK113</f>
        <v>0</v>
      </c>
      <c r="K113" s="200"/>
      <c r="L113" s="205"/>
      <c r="M113" s="206"/>
      <c r="N113" s="207"/>
      <c r="O113" s="207"/>
      <c r="P113" s="208">
        <f>SUM(P114:P115)</f>
        <v>0</v>
      </c>
      <c r="Q113" s="207"/>
      <c r="R113" s="208">
        <f>SUM(R114:R115)</f>
        <v>0</v>
      </c>
      <c r="S113" s="207"/>
      <c r="T113" s="209">
        <f>SUM(T114:T115)</f>
        <v>0</v>
      </c>
      <c r="AR113" s="210" t="s">
        <v>77</v>
      </c>
      <c r="AT113" s="211" t="s">
        <v>69</v>
      </c>
      <c r="AU113" s="211" t="s">
        <v>77</v>
      </c>
      <c r="AY113" s="210" t="s">
        <v>210</v>
      </c>
      <c r="BK113" s="212">
        <f>SUM(BK114:BK115)</f>
        <v>0</v>
      </c>
    </row>
    <row r="114" s="1" customFormat="1" ht="16.5" customHeight="1">
      <c r="B114" s="39"/>
      <c r="C114" s="213" t="s">
        <v>269</v>
      </c>
      <c r="D114" s="213" t="s">
        <v>211</v>
      </c>
      <c r="E114" s="214" t="s">
        <v>1234</v>
      </c>
      <c r="F114" s="215" t="s">
        <v>1235</v>
      </c>
      <c r="G114" s="216" t="s">
        <v>352</v>
      </c>
      <c r="H114" s="217">
        <v>10</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272</v>
      </c>
    </row>
    <row r="115" s="1" customFormat="1" ht="24" customHeight="1">
      <c r="B115" s="39"/>
      <c r="C115" s="241" t="s">
        <v>229</v>
      </c>
      <c r="D115" s="241" t="s">
        <v>263</v>
      </c>
      <c r="E115" s="242" t="s">
        <v>1236</v>
      </c>
      <c r="F115" s="243" t="s">
        <v>1237</v>
      </c>
      <c r="G115" s="244" t="s">
        <v>1021</v>
      </c>
      <c r="H115" s="245">
        <v>10</v>
      </c>
      <c r="I115" s="246"/>
      <c r="J115" s="247">
        <f>ROUND(I115*H115,2)</f>
        <v>0</v>
      </c>
      <c r="K115" s="243" t="s">
        <v>20</v>
      </c>
      <c r="L115" s="248"/>
      <c r="M115" s="249" t="s">
        <v>20</v>
      </c>
      <c r="N115" s="250" t="s">
        <v>41</v>
      </c>
      <c r="O115" s="84"/>
      <c r="P115" s="222">
        <f>O115*H115</f>
        <v>0</v>
      </c>
      <c r="Q115" s="222">
        <v>0</v>
      </c>
      <c r="R115" s="222">
        <f>Q115*H115</f>
        <v>0</v>
      </c>
      <c r="S115" s="222">
        <v>0</v>
      </c>
      <c r="T115" s="223">
        <f>S115*H115</f>
        <v>0</v>
      </c>
      <c r="AR115" s="224" t="s">
        <v>233</v>
      </c>
      <c r="AT115" s="224" t="s">
        <v>263</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275</v>
      </c>
    </row>
    <row r="116" s="10" customFormat="1" ht="22.8" customHeight="1">
      <c r="B116" s="199"/>
      <c r="C116" s="200"/>
      <c r="D116" s="201" t="s">
        <v>69</v>
      </c>
      <c r="E116" s="239" t="s">
        <v>1799</v>
      </c>
      <c r="F116" s="239" t="s">
        <v>1800</v>
      </c>
      <c r="G116" s="200"/>
      <c r="H116" s="200"/>
      <c r="I116" s="203"/>
      <c r="J116" s="240">
        <f>BK116</f>
        <v>0</v>
      </c>
      <c r="K116" s="200"/>
      <c r="L116" s="205"/>
      <c r="M116" s="206"/>
      <c r="N116" s="207"/>
      <c r="O116" s="207"/>
      <c r="P116" s="208">
        <f>SUM(P117:P118)</f>
        <v>0</v>
      </c>
      <c r="Q116" s="207"/>
      <c r="R116" s="208">
        <f>SUM(R117:R118)</f>
        <v>0</v>
      </c>
      <c r="S116" s="207"/>
      <c r="T116" s="209">
        <f>SUM(T117:T118)</f>
        <v>0</v>
      </c>
      <c r="AR116" s="210" t="s">
        <v>77</v>
      </c>
      <c r="AT116" s="211" t="s">
        <v>69</v>
      </c>
      <c r="AU116" s="211" t="s">
        <v>77</v>
      </c>
      <c r="AY116" s="210" t="s">
        <v>210</v>
      </c>
      <c r="BK116" s="212">
        <f>SUM(BK117:BK118)</f>
        <v>0</v>
      </c>
    </row>
    <row r="117" s="1" customFormat="1" ht="24" customHeight="1">
      <c r="B117" s="39"/>
      <c r="C117" s="213" t="s">
        <v>276</v>
      </c>
      <c r="D117" s="213" t="s">
        <v>211</v>
      </c>
      <c r="E117" s="214" t="s">
        <v>1801</v>
      </c>
      <c r="F117" s="215" t="s">
        <v>1802</v>
      </c>
      <c r="G117" s="216" t="s">
        <v>352</v>
      </c>
      <c r="H117" s="217">
        <v>14</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279</v>
      </c>
    </row>
    <row r="118" s="1" customFormat="1" ht="36" customHeight="1">
      <c r="B118" s="39"/>
      <c r="C118" s="241" t="s">
        <v>233</v>
      </c>
      <c r="D118" s="241" t="s">
        <v>263</v>
      </c>
      <c r="E118" s="242" t="s">
        <v>1803</v>
      </c>
      <c r="F118" s="243" t="s">
        <v>1804</v>
      </c>
      <c r="G118" s="244" t="s">
        <v>1021</v>
      </c>
      <c r="H118" s="245">
        <v>14</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282</v>
      </c>
    </row>
    <row r="119" s="10" customFormat="1" ht="22.8" customHeight="1">
      <c r="B119" s="199"/>
      <c r="C119" s="200"/>
      <c r="D119" s="201" t="s">
        <v>69</v>
      </c>
      <c r="E119" s="239" t="s">
        <v>1198</v>
      </c>
      <c r="F119" s="239" t="s">
        <v>1199</v>
      </c>
      <c r="G119" s="200"/>
      <c r="H119" s="200"/>
      <c r="I119" s="203"/>
      <c r="J119" s="240">
        <f>BK119</f>
        <v>0</v>
      </c>
      <c r="K119" s="200"/>
      <c r="L119" s="205"/>
      <c r="M119" s="206"/>
      <c r="N119" s="207"/>
      <c r="O119" s="207"/>
      <c r="P119" s="208">
        <f>P120</f>
        <v>0</v>
      </c>
      <c r="Q119" s="207"/>
      <c r="R119" s="208">
        <f>R120</f>
        <v>0</v>
      </c>
      <c r="S119" s="207"/>
      <c r="T119" s="209">
        <f>T120</f>
        <v>0</v>
      </c>
      <c r="AR119" s="210" t="s">
        <v>77</v>
      </c>
      <c r="AT119" s="211" t="s">
        <v>69</v>
      </c>
      <c r="AU119" s="211" t="s">
        <v>77</v>
      </c>
      <c r="AY119" s="210" t="s">
        <v>210</v>
      </c>
      <c r="BK119" s="212">
        <f>BK120</f>
        <v>0</v>
      </c>
    </row>
    <row r="120" s="1" customFormat="1" ht="24" customHeight="1">
      <c r="B120" s="39"/>
      <c r="C120" s="241" t="s">
        <v>283</v>
      </c>
      <c r="D120" s="241" t="s">
        <v>263</v>
      </c>
      <c r="E120" s="242" t="s">
        <v>1200</v>
      </c>
      <c r="F120" s="243" t="s">
        <v>1201</v>
      </c>
      <c r="G120" s="244" t="s">
        <v>1021</v>
      </c>
      <c r="H120" s="245">
        <v>5</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233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285</v>
      </c>
    </row>
    <row r="121" s="10" customFormat="1" ht="22.8" customHeight="1">
      <c r="B121" s="199"/>
      <c r="C121" s="200"/>
      <c r="D121" s="201" t="s">
        <v>69</v>
      </c>
      <c r="E121" s="239" t="s">
        <v>1689</v>
      </c>
      <c r="F121" s="239" t="s">
        <v>1690</v>
      </c>
      <c r="G121" s="200"/>
      <c r="H121" s="200"/>
      <c r="I121" s="203"/>
      <c r="J121" s="240">
        <f>BK121</f>
        <v>0</v>
      </c>
      <c r="K121" s="200"/>
      <c r="L121" s="205"/>
      <c r="M121" s="206"/>
      <c r="N121" s="207"/>
      <c r="O121" s="207"/>
      <c r="P121" s="208">
        <f>SUM(P122:P123)</f>
        <v>0</v>
      </c>
      <c r="Q121" s="207"/>
      <c r="R121" s="208">
        <f>SUM(R122:R123)</f>
        <v>0</v>
      </c>
      <c r="S121" s="207"/>
      <c r="T121" s="209">
        <f>SUM(T122:T123)</f>
        <v>0</v>
      </c>
      <c r="AR121" s="210" t="s">
        <v>77</v>
      </c>
      <c r="AT121" s="211" t="s">
        <v>69</v>
      </c>
      <c r="AU121" s="211" t="s">
        <v>77</v>
      </c>
      <c r="AY121" s="210" t="s">
        <v>210</v>
      </c>
      <c r="BK121" s="212">
        <f>SUM(BK122:BK123)</f>
        <v>0</v>
      </c>
    </row>
    <row r="122" s="1" customFormat="1" ht="24" customHeight="1">
      <c r="B122" s="39"/>
      <c r="C122" s="213" t="s">
        <v>272</v>
      </c>
      <c r="D122" s="213" t="s">
        <v>211</v>
      </c>
      <c r="E122" s="214" t="s">
        <v>1691</v>
      </c>
      <c r="F122" s="215" t="s">
        <v>1692</v>
      </c>
      <c r="G122" s="216" t="s">
        <v>291</v>
      </c>
      <c r="H122" s="217">
        <v>110</v>
      </c>
      <c r="I122" s="218"/>
      <c r="J122" s="219">
        <f>ROUND(I122*H122,2)</f>
        <v>0</v>
      </c>
      <c r="K122" s="215" t="s">
        <v>20</v>
      </c>
      <c r="L122" s="44"/>
      <c r="M122" s="220" t="s">
        <v>20</v>
      </c>
      <c r="N122" s="221" t="s">
        <v>41</v>
      </c>
      <c r="O122" s="84"/>
      <c r="P122" s="222">
        <f>O122*H122</f>
        <v>0</v>
      </c>
      <c r="Q122" s="222">
        <v>0</v>
      </c>
      <c r="R122" s="222">
        <f>Q122*H122</f>
        <v>0</v>
      </c>
      <c r="S122" s="222">
        <v>0</v>
      </c>
      <c r="T122" s="223">
        <f>S122*H122</f>
        <v>0</v>
      </c>
      <c r="AR122" s="224" t="s">
        <v>215</v>
      </c>
      <c r="AT122" s="224" t="s">
        <v>211</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286</v>
      </c>
    </row>
    <row r="123" s="1" customFormat="1" ht="48" customHeight="1">
      <c r="B123" s="39"/>
      <c r="C123" s="241" t="s">
        <v>288</v>
      </c>
      <c r="D123" s="241" t="s">
        <v>263</v>
      </c>
      <c r="E123" s="242" t="s">
        <v>1693</v>
      </c>
      <c r="F123" s="243" t="s">
        <v>1694</v>
      </c>
      <c r="G123" s="244" t="s">
        <v>263</v>
      </c>
      <c r="H123" s="245">
        <v>110</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233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292</v>
      </c>
    </row>
    <row r="124" s="10" customFormat="1" ht="22.8" customHeight="1">
      <c r="B124" s="199"/>
      <c r="C124" s="200"/>
      <c r="D124" s="201" t="s">
        <v>69</v>
      </c>
      <c r="E124" s="239" t="s">
        <v>1805</v>
      </c>
      <c r="F124" s="239" t="s">
        <v>1806</v>
      </c>
      <c r="G124" s="200"/>
      <c r="H124" s="200"/>
      <c r="I124" s="203"/>
      <c r="J124" s="240">
        <f>BK124</f>
        <v>0</v>
      </c>
      <c r="K124" s="200"/>
      <c r="L124" s="205"/>
      <c r="M124" s="206"/>
      <c r="N124" s="207"/>
      <c r="O124" s="207"/>
      <c r="P124" s="208">
        <f>SUM(P125:P128)</f>
        <v>0</v>
      </c>
      <c r="Q124" s="207"/>
      <c r="R124" s="208">
        <f>SUM(R125:R128)</f>
        <v>0</v>
      </c>
      <c r="S124" s="207"/>
      <c r="T124" s="209">
        <f>SUM(T125:T128)</f>
        <v>0</v>
      </c>
      <c r="AR124" s="210" t="s">
        <v>77</v>
      </c>
      <c r="AT124" s="211" t="s">
        <v>69</v>
      </c>
      <c r="AU124" s="211" t="s">
        <v>77</v>
      </c>
      <c r="AY124" s="210" t="s">
        <v>210</v>
      </c>
      <c r="BK124" s="212">
        <f>SUM(BK125:BK128)</f>
        <v>0</v>
      </c>
    </row>
    <row r="125" s="1" customFormat="1" ht="24" customHeight="1">
      <c r="B125" s="39"/>
      <c r="C125" s="213" t="s">
        <v>275</v>
      </c>
      <c r="D125" s="213" t="s">
        <v>211</v>
      </c>
      <c r="E125" s="214" t="s">
        <v>1807</v>
      </c>
      <c r="F125" s="215" t="s">
        <v>1808</v>
      </c>
      <c r="G125" s="216" t="s">
        <v>352</v>
      </c>
      <c r="H125" s="217">
        <v>5</v>
      </c>
      <c r="I125" s="218"/>
      <c r="J125" s="219">
        <f>ROUND(I125*H125,2)</f>
        <v>0</v>
      </c>
      <c r="K125" s="215" t="s">
        <v>20</v>
      </c>
      <c r="L125" s="44"/>
      <c r="M125" s="220" t="s">
        <v>20</v>
      </c>
      <c r="N125" s="221" t="s">
        <v>41</v>
      </c>
      <c r="O125" s="84"/>
      <c r="P125" s="222">
        <f>O125*H125</f>
        <v>0</v>
      </c>
      <c r="Q125" s="222">
        <v>0</v>
      </c>
      <c r="R125" s="222">
        <f>Q125*H125</f>
        <v>0</v>
      </c>
      <c r="S125" s="222">
        <v>0</v>
      </c>
      <c r="T125" s="223">
        <f>S125*H125</f>
        <v>0</v>
      </c>
      <c r="AR125" s="224" t="s">
        <v>215</v>
      </c>
      <c r="AT125" s="224" t="s">
        <v>211</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295</v>
      </c>
    </row>
    <row r="126" s="1" customFormat="1" ht="16.5" customHeight="1">
      <c r="B126" s="39"/>
      <c r="C126" s="213" t="s">
        <v>300</v>
      </c>
      <c r="D126" s="213" t="s">
        <v>211</v>
      </c>
      <c r="E126" s="214" t="s">
        <v>1809</v>
      </c>
      <c r="F126" s="215" t="s">
        <v>1810</v>
      </c>
      <c r="G126" s="216" t="s">
        <v>352</v>
      </c>
      <c r="H126" s="217">
        <v>5</v>
      </c>
      <c r="I126" s="218"/>
      <c r="J126" s="219">
        <f>ROUND(I126*H126,2)</f>
        <v>0</v>
      </c>
      <c r="K126" s="215" t="s">
        <v>20</v>
      </c>
      <c r="L126" s="44"/>
      <c r="M126" s="220" t="s">
        <v>20</v>
      </c>
      <c r="N126" s="221" t="s">
        <v>41</v>
      </c>
      <c r="O126" s="84"/>
      <c r="P126" s="222">
        <f>O126*H126</f>
        <v>0</v>
      </c>
      <c r="Q126" s="222">
        <v>0</v>
      </c>
      <c r="R126" s="222">
        <f>Q126*H126</f>
        <v>0</v>
      </c>
      <c r="S126" s="222">
        <v>0</v>
      </c>
      <c r="T126" s="223">
        <f>S126*H126</f>
        <v>0</v>
      </c>
      <c r="AR126" s="224" t="s">
        <v>215</v>
      </c>
      <c r="AT126" s="224" t="s">
        <v>211</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304</v>
      </c>
    </row>
    <row r="127" s="1" customFormat="1" ht="24" customHeight="1">
      <c r="B127" s="39"/>
      <c r="C127" s="241" t="s">
        <v>279</v>
      </c>
      <c r="D127" s="241" t="s">
        <v>263</v>
      </c>
      <c r="E127" s="242" t="s">
        <v>1811</v>
      </c>
      <c r="F127" s="243" t="s">
        <v>1812</v>
      </c>
      <c r="G127" s="244" t="s">
        <v>1021</v>
      </c>
      <c r="H127" s="245">
        <v>5</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307</v>
      </c>
    </row>
    <row r="128" s="1" customFormat="1" ht="24" customHeight="1">
      <c r="B128" s="39"/>
      <c r="C128" s="241" t="s">
        <v>9</v>
      </c>
      <c r="D128" s="241" t="s">
        <v>263</v>
      </c>
      <c r="E128" s="242" t="s">
        <v>1813</v>
      </c>
      <c r="F128" s="243" t="s">
        <v>1814</v>
      </c>
      <c r="G128" s="244" t="s">
        <v>1021</v>
      </c>
      <c r="H128" s="245">
        <v>5</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310</v>
      </c>
    </row>
    <row r="129" s="10" customFormat="1" ht="25.92" customHeight="1">
      <c r="B129" s="199"/>
      <c r="C129" s="200"/>
      <c r="D129" s="201" t="s">
        <v>69</v>
      </c>
      <c r="E129" s="202" t="s">
        <v>263</v>
      </c>
      <c r="F129" s="202" t="s">
        <v>1403</v>
      </c>
      <c r="G129" s="200"/>
      <c r="H129" s="200"/>
      <c r="I129" s="203"/>
      <c r="J129" s="204">
        <f>BK129</f>
        <v>0</v>
      </c>
      <c r="K129" s="200"/>
      <c r="L129" s="205"/>
      <c r="M129" s="206"/>
      <c r="N129" s="207"/>
      <c r="O129" s="207"/>
      <c r="P129" s="208">
        <f>P130+P134+P153</f>
        <v>0</v>
      </c>
      <c r="Q129" s="207"/>
      <c r="R129" s="208">
        <f>R130+R134+R153</f>
        <v>0</v>
      </c>
      <c r="S129" s="207"/>
      <c r="T129" s="209">
        <f>T130+T134+T153</f>
        <v>0</v>
      </c>
      <c r="AR129" s="210" t="s">
        <v>92</v>
      </c>
      <c r="AT129" s="211" t="s">
        <v>69</v>
      </c>
      <c r="AU129" s="211" t="s">
        <v>16</v>
      </c>
      <c r="AY129" s="210" t="s">
        <v>210</v>
      </c>
      <c r="BK129" s="212">
        <f>BK130+BK134+BK153</f>
        <v>0</v>
      </c>
    </row>
    <row r="130" s="10" customFormat="1" ht="22.8" customHeight="1">
      <c r="B130" s="199"/>
      <c r="C130" s="200"/>
      <c r="D130" s="201" t="s">
        <v>69</v>
      </c>
      <c r="E130" s="239" t="s">
        <v>1815</v>
      </c>
      <c r="F130" s="239" t="s">
        <v>1816</v>
      </c>
      <c r="G130" s="200"/>
      <c r="H130" s="200"/>
      <c r="I130" s="203"/>
      <c r="J130" s="240">
        <f>BK130</f>
        <v>0</v>
      </c>
      <c r="K130" s="200"/>
      <c r="L130" s="205"/>
      <c r="M130" s="206"/>
      <c r="N130" s="207"/>
      <c r="O130" s="207"/>
      <c r="P130" s="208">
        <f>SUM(P131:P133)</f>
        <v>0</v>
      </c>
      <c r="Q130" s="207"/>
      <c r="R130" s="208">
        <f>SUM(R131:R133)</f>
        <v>0</v>
      </c>
      <c r="S130" s="207"/>
      <c r="T130" s="209">
        <f>SUM(T131:T133)</f>
        <v>0</v>
      </c>
      <c r="AR130" s="210" t="s">
        <v>77</v>
      </c>
      <c r="AT130" s="211" t="s">
        <v>69</v>
      </c>
      <c r="AU130" s="211" t="s">
        <v>77</v>
      </c>
      <c r="AY130" s="210" t="s">
        <v>210</v>
      </c>
      <c r="BK130" s="212">
        <f>SUM(BK131:BK133)</f>
        <v>0</v>
      </c>
    </row>
    <row r="131" s="1" customFormat="1" ht="16.5" customHeight="1">
      <c r="B131" s="39"/>
      <c r="C131" s="241" t="s">
        <v>282</v>
      </c>
      <c r="D131" s="241" t="s">
        <v>263</v>
      </c>
      <c r="E131" s="242" t="s">
        <v>1817</v>
      </c>
      <c r="F131" s="243" t="s">
        <v>1818</v>
      </c>
      <c r="G131" s="244" t="s">
        <v>1021</v>
      </c>
      <c r="H131" s="245">
        <v>1</v>
      </c>
      <c r="I131" s="246"/>
      <c r="J131" s="247">
        <f>ROUND(I131*H131,2)</f>
        <v>0</v>
      </c>
      <c r="K131" s="243" t="s">
        <v>20</v>
      </c>
      <c r="L131" s="248"/>
      <c r="M131" s="249" t="s">
        <v>20</v>
      </c>
      <c r="N131" s="250" t="s">
        <v>41</v>
      </c>
      <c r="O131" s="84"/>
      <c r="P131" s="222">
        <f>O131*H131</f>
        <v>0</v>
      </c>
      <c r="Q131" s="222">
        <v>0</v>
      </c>
      <c r="R131" s="222">
        <f>Q131*H131</f>
        <v>0</v>
      </c>
      <c r="S131" s="222">
        <v>0</v>
      </c>
      <c r="T131" s="223">
        <f>S131*H131</f>
        <v>0</v>
      </c>
      <c r="AR131" s="224" t="s">
        <v>233</v>
      </c>
      <c r="AT131" s="224" t="s">
        <v>263</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303</v>
      </c>
    </row>
    <row r="132" s="1" customFormat="1" ht="48" customHeight="1">
      <c r="B132" s="39"/>
      <c r="C132" s="241" t="s">
        <v>313</v>
      </c>
      <c r="D132" s="241" t="s">
        <v>263</v>
      </c>
      <c r="E132" s="242" t="s">
        <v>1819</v>
      </c>
      <c r="F132" s="243" t="s">
        <v>1820</v>
      </c>
      <c r="G132" s="244" t="s">
        <v>1021</v>
      </c>
      <c r="H132" s="245">
        <v>2</v>
      </c>
      <c r="I132" s="246"/>
      <c r="J132" s="247">
        <f>ROUND(I132*H132,2)</f>
        <v>0</v>
      </c>
      <c r="K132" s="243" t="s">
        <v>20</v>
      </c>
      <c r="L132" s="248"/>
      <c r="M132" s="249" t="s">
        <v>20</v>
      </c>
      <c r="N132" s="250" t="s">
        <v>41</v>
      </c>
      <c r="O132" s="84"/>
      <c r="P132" s="222">
        <f>O132*H132</f>
        <v>0</v>
      </c>
      <c r="Q132" s="222">
        <v>0</v>
      </c>
      <c r="R132" s="222">
        <f>Q132*H132</f>
        <v>0</v>
      </c>
      <c r="S132" s="222">
        <v>0</v>
      </c>
      <c r="T132" s="223">
        <f>S132*H132</f>
        <v>0</v>
      </c>
      <c r="AR132" s="224" t="s">
        <v>233</v>
      </c>
      <c r="AT132" s="224" t="s">
        <v>263</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316</v>
      </c>
    </row>
    <row r="133" s="1" customFormat="1" ht="16.5" customHeight="1">
      <c r="B133" s="39"/>
      <c r="C133" s="241" t="s">
        <v>285</v>
      </c>
      <c r="D133" s="241" t="s">
        <v>263</v>
      </c>
      <c r="E133" s="242" t="s">
        <v>1821</v>
      </c>
      <c r="F133" s="243" t="s">
        <v>1822</v>
      </c>
      <c r="G133" s="244" t="s">
        <v>1021</v>
      </c>
      <c r="H133" s="245">
        <v>1</v>
      </c>
      <c r="I133" s="246"/>
      <c r="J133" s="247">
        <f>ROUND(I133*H133,2)</f>
        <v>0</v>
      </c>
      <c r="K133" s="243" t="s">
        <v>20</v>
      </c>
      <c r="L133" s="248"/>
      <c r="M133" s="249" t="s">
        <v>20</v>
      </c>
      <c r="N133" s="250" t="s">
        <v>41</v>
      </c>
      <c r="O133" s="84"/>
      <c r="P133" s="222">
        <f>O133*H133</f>
        <v>0</v>
      </c>
      <c r="Q133" s="222">
        <v>0</v>
      </c>
      <c r="R133" s="222">
        <f>Q133*H133</f>
        <v>0</v>
      </c>
      <c r="S133" s="222">
        <v>0</v>
      </c>
      <c r="T133" s="223">
        <f>S133*H133</f>
        <v>0</v>
      </c>
      <c r="AR133" s="224" t="s">
        <v>233</v>
      </c>
      <c r="AT133" s="224" t="s">
        <v>263</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319</v>
      </c>
    </row>
    <row r="134" s="10" customFormat="1" ht="22.8" customHeight="1">
      <c r="B134" s="199"/>
      <c r="C134" s="200"/>
      <c r="D134" s="201" t="s">
        <v>69</v>
      </c>
      <c r="E134" s="239" t="s">
        <v>1823</v>
      </c>
      <c r="F134" s="239" t="s">
        <v>1824</v>
      </c>
      <c r="G134" s="200"/>
      <c r="H134" s="200"/>
      <c r="I134" s="203"/>
      <c r="J134" s="240">
        <f>BK134</f>
        <v>0</v>
      </c>
      <c r="K134" s="200"/>
      <c r="L134" s="205"/>
      <c r="M134" s="206"/>
      <c r="N134" s="207"/>
      <c r="O134" s="207"/>
      <c r="P134" s="208">
        <f>SUM(P135:P152)</f>
        <v>0</v>
      </c>
      <c r="Q134" s="207"/>
      <c r="R134" s="208">
        <f>SUM(R135:R152)</f>
        <v>0</v>
      </c>
      <c r="S134" s="207"/>
      <c r="T134" s="209">
        <f>SUM(T135:T152)</f>
        <v>0</v>
      </c>
      <c r="AR134" s="210" t="s">
        <v>77</v>
      </c>
      <c r="AT134" s="211" t="s">
        <v>69</v>
      </c>
      <c r="AU134" s="211" t="s">
        <v>77</v>
      </c>
      <c r="AY134" s="210" t="s">
        <v>210</v>
      </c>
      <c r="BK134" s="212">
        <f>SUM(BK135:BK152)</f>
        <v>0</v>
      </c>
    </row>
    <row r="135" s="1" customFormat="1" ht="16.5" customHeight="1">
      <c r="B135" s="39"/>
      <c r="C135" s="213" t="s">
        <v>322</v>
      </c>
      <c r="D135" s="213" t="s">
        <v>211</v>
      </c>
      <c r="E135" s="214" t="s">
        <v>1825</v>
      </c>
      <c r="F135" s="215" t="s">
        <v>1826</v>
      </c>
      <c r="G135" s="216" t="s">
        <v>352</v>
      </c>
      <c r="H135" s="217">
        <v>6</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215</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325</v>
      </c>
    </row>
    <row r="136" s="1" customFormat="1" ht="48" customHeight="1">
      <c r="B136" s="39"/>
      <c r="C136" s="241" t="s">
        <v>286</v>
      </c>
      <c r="D136" s="241" t="s">
        <v>263</v>
      </c>
      <c r="E136" s="242" t="s">
        <v>1827</v>
      </c>
      <c r="F136" s="243" t="s">
        <v>1828</v>
      </c>
      <c r="G136" s="244" t="s">
        <v>1021</v>
      </c>
      <c r="H136" s="245">
        <v>1</v>
      </c>
      <c r="I136" s="246"/>
      <c r="J136" s="247">
        <f>ROUND(I136*H136,2)</f>
        <v>0</v>
      </c>
      <c r="K136" s="243" t="s">
        <v>20</v>
      </c>
      <c r="L136" s="248"/>
      <c r="M136" s="249" t="s">
        <v>20</v>
      </c>
      <c r="N136" s="250" t="s">
        <v>41</v>
      </c>
      <c r="O136" s="84"/>
      <c r="P136" s="222">
        <f>O136*H136</f>
        <v>0</v>
      </c>
      <c r="Q136" s="222">
        <v>0</v>
      </c>
      <c r="R136" s="222">
        <f>Q136*H136</f>
        <v>0</v>
      </c>
      <c r="S136" s="222">
        <v>0</v>
      </c>
      <c r="T136" s="223">
        <f>S136*H136</f>
        <v>0</v>
      </c>
      <c r="AR136" s="224" t="s">
        <v>233</v>
      </c>
      <c r="AT136" s="224" t="s">
        <v>263</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215</v>
      </c>
      <c r="BM136" s="224" t="s">
        <v>328</v>
      </c>
    </row>
    <row r="137" s="1" customFormat="1" ht="48" customHeight="1">
      <c r="B137" s="39"/>
      <c r="C137" s="241" t="s">
        <v>7</v>
      </c>
      <c r="D137" s="241" t="s">
        <v>263</v>
      </c>
      <c r="E137" s="242" t="s">
        <v>1829</v>
      </c>
      <c r="F137" s="243" t="s">
        <v>1830</v>
      </c>
      <c r="G137" s="244" t="s">
        <v>1021</v>
      </c>
      <c r="H137" s="245">
        <v>2</v>
      </c>
      <c r="I137" s="246"/>
      <c r="J137" s="247">
        <f>ROUND(I137*H137,2)</f>
        <v>0</v>
      </c>
      <c r="K137" s="243" t="s">
        <v>20</v>
      </c>
      <c r="L137" s="248"/>
      <c r="M137" s="249" t="s">
        <v>20</v>
      </c>
      <c r="N137" s="250" t="s">
        <v>41</v>
      </c>
      <c r="O137" s="84"/>
      <c r="P137" s="222">
        <f>O137*H137</f>
        <v>0</v>
      </c>
      <c r="Q137" s="222">
        <v>0</v>
      </c>
      <c r="R137" s="222">
        <f>Q137*H137</f>
        <v>0</v>
      </c>
      <c r="S137" s="222">
        <v>0</v>
      </c>
      <c r="T137" s="223">
        <f>S137*H137</f>
        <v>0</v>
      </c>
      <c r="AR137" s="224" t="s">
        <v>233</v>
      </c>
      <c r="AT137" s="224" t="s">
        <v>263</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331</v>
      </c>
    </row>
    <row r="138" s="1" customFormat="1" ht="48" customHeight="1">
      <c r="B138" s="39"/>
      <c r="C138" s="241" t="s">
        <v>292</v>
      </c>
      <c r="D138" s="241" t="s">
        <v>263</v>
      </c>
      <c r="E138" s="242" t="s">
        <v>1831</v>
      </c>
      <c r="F138" s="243" t="s">
        <v>1832</v>
      </c>
      <c r="G138" s="244" t="s">
        <v>1021</v>
      </c>
      <c r="H138" s="245">
        <v>1</v>
      </c>
      <c r="I138" s="246"/>
      <c r="J138" s="247">
        <f>ROUND(I138*H138,2)</f>
        <v>0</v>
      </c>
      <c r="K138" s="243" t="s">
        <v>20</v>
      </c>
      <c r="L138" s="248"/>
      <c r="M138" s="249" t="s">
        <v>20</v>
      </c>
      <c r="N138" s="250" t="s">
        <v>41</v>
      </c>
      <c r="O138" s="84"/>
      <c r="P138" s="222">
        <f>O138*H138</f>
        <v>0</v>
      </c>
      <c r="Q138" s="222">
        <v>0</v>
      </c>
      <c r="R138" s="222">
        <f>Q138*H138</f>
        <v>0</v>
      </c>
      <c r="S138" s="222">
        <v>0</v>
      </c>
      <c r="T138" s="223">
        <f>S138*H138</f>
        <v>0</v>
      </c>
      <c r="AR138" s="224" t="s">
        <v>233</v>
      </c>
      <c r="AT138" s="224" t="s">
        <v>263</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334</v>
      </c>
    </row>
    <row r="139" s="1" customFormat="1" ht="36" customHeight="1">
      <c r="B139" s="39"/>
      <c r="C139" s="241" t="s">
        <v>335</v>
      </c>
      <c r="D139" s="241" t="s">
        <v>263</v>
      </c>
      <c r="E139" s="242" t="s">
        <v>1833</v>
      </c>
      <c r="F139" s="243" t="s">
        <v>1834</v>
      </c>
      <c r="G139" s="244" t="s">
        <v>1021</v>
      </c>
      <c r="H139" s="245">
        <v>1</v>
      </c>
      <c r="I139" s="246"/>
      <c r="J139" s="247">
        <f>ROUND(I139*H139,2)</f>
        <v>0</v>
      </c>
      <c r="K139" s="243" t="s">
        <v>20</v>
      </c>
      <c r="L139" s="248"/>
      <c r="M139" s="249" t="s">
        <v>20</v>
      </c>
      <c r="N139" s="250" t="s">
        <v>41</v>
      </c>
      <c r="O139" s="84"/>
      <c r="P139" s="222">
        <f>O139*H139</f>
        <v>0</v>
      </c>
      <c r="Q139" s="222">
        <v>0</v>
      </c>
      <c r="R139" s="222">
        <f>Q139*H139</f>
        <v>0</v>
      </c>
      <c r="S139" s="222">
        <v>0</v>
      </c>
      <c r="T139" s="223">
        <f>S139*H139</f>
        <v>0</v>
      </c>
      <c r="AR139" s="224" t="s">
        <v>233</v>
      </c>
      <c r="AT139" s="224" t="s">
        <v>263</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338</v>
      </c>
    </row>
    <row r="140" s="1" customFormat="1" ht="48" customHeight="1">
      <c r="B140" s="39"/>
      <c r="C140" s="241" t="s">
        <v>295</v>
      </c>
      <c r="D140" s="241" t="s">
        <v>263</v>
      </c>
      <c r="E140" s="242" t="s">
        <v>1835</v>
      </c>
      <c r="F140" s="243" t="s">
        <v>1836</v>
      </c>
      <c r="G140" s="244" t="s">
        <v>1021</v>
      </c>
      <c r="H140" s="245">
        <v>1</v>
      </c>
      <c r="I140" s="246"/>
      <c r="J140" s="247">
        <f>ROUND(I140*H140,2)</f>
        <v>0</v>
      </c>
      <c r="K140" s="243" t="s">
        <v>20</v>
      </c>
      <c r="L140" s="248"/>
      <c r="M140" s="249" t="s">
        <v>20</v>
      </c>
      <c r="N140" s="250" t="s">
        <v>41</v>
      </c>
      <c r="O140" s="84"/>
      <c r="P140" s="222">
        <f>O140*H140</f>
        <v>0</v>
      </c>
      <c r="Q140" s="222">
        <v>0</v>
      </c>
      <c r="R140" s="222">
        <f>Q140*H140</f>
        <v>0</v>
      </c>
      <c r="S140" s="222">
        <v>0</v>
      </c>
      <c r="T140" s="223">
        <f>S140*H140</f>
        <v>0</v>
      </c>
      <c r="AR140" s="224" t="s">
        <v>233</v>
      </c>
      <c r="AT140" s="224" t="s">
        <v>263</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341</v>
      </c>
    </row>
    <row r="141" s="1" customFormat="1" ht="24" customHeight="1">
      <c r="B141" s="39"/>
      <c r="C141" s="213" t="s">
        <v>342</v>
      </c>
      <c r="D141" s="213" t="s">
        <v>211</v>
      </c>
      <c r="E141" s="214" t="s">
        <v>1837</v>
      </c>
      <c r="F141" s="215" t="s">
        <v>1838</v>
      </c>
      <c r="G141" s="216" t="s">
        <v>352</v>
      </c>
      <c r="H141" s="217">
        <v>1</v>
      </c>
      <c r="I141" s="218"/>
      <c r="J141" s="219">
        <f>ROUND(I141*H141,2)</f>
        <v>0</v>
      </c>
      <c r="K141" s="215" t="s">
        <v>20</v>
      </c>
      <c r="L141" s="44"/>
      <c r="M141" s="220" t="s">
        <v>20</v>
      </c>
      <c r="N141" s="221" t="s">
        <v>41</v>
      </c>
      <c r="O141" s="84"/>
      <c r="P141" s="222">
        <f>O141*H141</f>
        <v>0</v>
      </c>
      <c r="Q141" s="222">
        <v>0</v>
      </c>
      <c r="R141" s="222">
        <f>Q141*H141</f>
        <v>0</v>
      </c>
      <c r="S141" s="222">
        <v>0</v>
      </c>
      <c r="T141" s="223">
        <f>S141*H141</f>
        <v>0</v>
      </c>
      <c r="AR141" s="224" t="s">
        <v>215</v>
      </c>
      <c r="AT141" s="224" t="s">
        <v>211</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345</v>
      </c>
    </row>
    <row r="142" s="1" customFormat="1" ht="24" customHeight="1">
      <c r="B142" s="39"/>
      <c r="C142" s="241" t="s">
        <v>304</v>
      </c>
      <c r="D142" s="241" t="s">
        <v>263</v>
      </c>
      <c r="E142" s="242" t="s">
        <v>1839</v>
      </c>
      <c r="F142" s="243" t="s">
        <v>1840</v>
      </c>
      <c r="G142" s="244" t="s">
        <v>1021</v>
      </c>
      <c r="H142" s="245">
        <v>1</v>
      </c>
      <c r="I142" s="246"/>
      <c r="J142" s="247">
        <f>ROUND(I142*H142,2)</f>
        <v>0</v>
      </c>
      <c r="K142" s="243" t="s">
        <v>20</v>
      </c>
      <c r="L142" s="248"/>
      <c r="M142" s="249" t="s">
        <v>20</v>
      </c>
      <c r="N142" s="250" t="s">
        <v>41</v>
      </c>
      <c r="O142" s="84"/>
      <c r="P142" s="222">
        <f>O142*H142</f>
        <v>0</v>
      </c>
      <c r="Q142" s="222">
        <v>0</v>
      </c>
      <c r="R142" s="222">
        <f>Q142*H142</f>
        <v>0</v>
      </c>
      <c r="S142" s="222">
        <v>0</v>
      </c>
      <c r="T142" s="223">
        <f>S142*H142</f>
        <v>0</v>
      </c>
      <c r="AR142" s="224" t="s">
        <v>233</v>
      </c>
      <c r="AT142" s="224" t="s">
        <v>263</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348</v>
      </c>
    </row>
    <row r="143" s="1" customFormat="1" ht="24" customHeight="1">
      <c r="B143" s="39"/>
      <c r="C143" s="241" t="s">
        <v>349</v>
      </c>
      <c r="D143" s="241" t="s">
        <v>263</v>
      </c>
      <c r="E143" s="242" t="s">
        <v>1841</v>
      </c>
      <c r="F143" s="243" t="s">
        <v>1842</v>
      </c>
      <c r="G143" s="244" t="s">
        <v>1021</v>
      </c>
      <c r="H143" s="245">
        <v>1</v>
      </c>
      <c r="I143" s="246"/>
      <c r="J143" s="247">
        <f>ROUND(I143*H143,2)</f>
        <v>0</v>
      </c>
      <c r="K143" s="243" t="s">
        <v>20</v>
      </c>
      <c r="L143" s="248"/>
      <c r="M143" s="249" t="s">
        <v>20</v>
      </c>
      <c r="N143" s="250" t="s">
        <v>41</v>
      </c>
      <c r="O143" s="84"/>
      <c r="P143" s="222">
        <f>O143*H143</f>
        <v>0</v>
      </c>
      <c r="Q143" s="222">
        <v>0</v>
      </c>
      <c r="R143" s="222">
        <f>Q143*H143</f>
        <v>0</v>
      </c>
      <c r="S143" s="222">
        <v>0</v>
      </c>
      <c r="T143" s="223">
        <f>S143*H143</f>
        <v>0</v>
      </c>
      <c r="AR143" s="224" t="s">
        <v>233</v>
      </c>
      <c r="AT143" s="224" t="s">
        <v>263</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353</v>
      </c>
    </row>
    <row r="144" s="1" customFormat="1" ht="24" customHeight="1">
      <c r="B144" s="39"/>
      <c r="C144" s="241" t="s">
        <v>307</v>
      </c>
      <c r="D144" s="241" t="s">
        <v>263</v>
      </c>
      <c r="E144" s="242" t="s">
        <v>1843</v>
      </c>
      <c r="F144" s="243" t="s">
        <v>1844</v>
      </c>
      <c r="G144" s="244" t="s">
        <v>1021</v>
      </c>
      <c r="H144" s="245">
        <v>1</v>
      </c>
      <c r="I144" s="246"/>
      <c r="J144" s="247">
        <f>ROUND(I144*H144,2)</f>
        <v>0</v>
      </c>
      <c r="K144" s="243" t="s">
        <v>20</v>
      </c>
      <c r="L144" s="248"/>
      <c r="M144" s="249" t="s">
        <v>20</v>
      </c>
      <c r="N144" s="250" t="s">
        <v>41</v>
      </c>
      <c r="O144" s="84"/>
      <c r="P144" s="222">
        <f>O144*H144</f>
        <v>0</v>
      </c>
      <c r="Q144" s="222">
        <v>0</v>
      </c>
      <c r="R144" s="222">
        <f>Q144*H144</f>
        <v>0</v>
      </c>
      <c r="S144" s="222">
        <v>0</v>
      </c>
      <c r="T144" s="223">
        <f>S144*H144</f>
        <v>0</v>
      </c>
      <c r="AR144" s="224" t="s">
        <v>233</v>
      </c>
      <c r="AT144" s="224" t="s">
        <v>263</v>
      </c>
      <c r="AU144" s="224" t="s">
        <v>79</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215</v>
      </c>
      <c r="BM144" s="224" t="s">
        <v>356</v>
      </c>
    </row>
    <row r="145" s="1" customFormat="1" ht="24" customHeight="1">
      <c r="B145" s="39"/>
      <c r="C145" s="241" t="s">
        <v>357</v>
      </c>
      <c r="D145" s="241" t="s">
        <v>263</v>
      </c>
      <c r="E145" s="242" t="s">
        <v>1845</v>
      </c>
      <c r="F145" s="243" t="s">
        <v>1846</v>
      </c>
      <c r="G145" s="244" t="s">
        <v>1021</v>
      </c>
      <c r="H145" s="245">
        <v>1</v>
      </c>
      <c r="I145" s="246"/>
      <c r="J145" s="247">
        <f>ROUND(I145*H145,2)</f>
        <v>0</v>
      </c>
      <c r="K145" s="243" t="s">
        <v>20</v>
      </c>
      <c r="L145" s="248"/>
      <c r="M145" s="249" t="s">
        <v>20</v>
      </c>
      <c r="N145" s="250" t="s">
        <v>41</v>
      </c>
      <c r="O145" s="84"/>
      <c r="P145" s="222">
        <f>O145*H145</f>
        <v>0</v>
      </c>
      <c r="Q145" s="222">
        <v>0</v>
      </c>
      <c r="R145" s="222">
        <f>Q145*H145</f>
        <v>0</v>
      </c>
      <c r="S145" s="222">
        <v>0</v>
      </c>
      <c r="T145" s="223">
        <f>S145*H145</f>
        <v>0</v>
      </c>
      <c r="AR145" s="224" t="s">
        <v>233</v>
      </c>
      <c r="AT145" s="224" t="s">
        <v>263</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360</v>
      </c>
    </row>
    <row r="146" s="1" customFormat="1" ht="16.5" customHeight="1">
      <c r="B146" s="39"/>
      <c r="C146" s="213" t="s">
        <v>310</v>
      </c>
      <c r="D146" s="213" t="s">
        <v>211</v>
      </c>
      <c r="E146" s="214" t="s">
        <v>1847</v>
      </c>
      <c r="F146" s="215" t="s">
        <v>1848</v>
      </c>
      <c r="G146" s="216" t="s">
        <v>352</v>
      </c>
      <c r="H146" s="217">
        <v>5</v>
      </c>
      <c r="I146" s="218"/>
      <c r="J146" s="219">
        <f>ROUND(I146*H146,2)</f>
        <v>0</v>
      </c>
      <c r="K146" s="215" t="s">
        <v>20</v>
      </c>
      <c r="L146" s="44"/>
      <c r="M146" s="220" t="s">
        <v>20</v>
      </c>
      <c r="N146" s="221" t="s">
        <v>41</v>
      </c>
      <c r="O146" s="84"/>
      <c r="P146" s="222">
        <f>O146*H146</f>
        <v>0</v>
      </c>
      <c r="Q146" s="222">
        <v>0</v>
      </c>
      <c r="R146" s="222">
        <f>Q146*H146</f>
        <v>0</v>
      </c>
      <c r="S146" s="222">
        <v>0</v>
      </c>
      <c r="T146" s="223">
        <f>S146*H146</f>
        <v>0</v>
      </c>
      <c r="AR146" s="224" t="s">
        <v>215</v>
      </c>
      <c r="AT146" s="224" t="s">
        <v>211</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363</v>
      </c>
    </row>
    <row r="147" s="1" customFormat="1" ht="24" customHeight="1">
      <c r="B147" s="39"/>
      <c r="C147" s="241" t="s">
        <v>364</v>
      </c>
      <c r="D147" s="241" t="s">
        <v>263</v>
      </c>
      <c r="E147" s="242" t="s">
        <v>1849</v>
      </c>
      <c r="F147" s="243" t="s">
        <v>1850</v>
      </c>
      <c r="G147" s="244" t="s">
        <v>1021</v>
      </c>
      <c r="H147" s="245">
        <v>5</v>
      </c>
      <c r="I147" s="246"/>
      <c r="J147" s="247">
        <f>ROUND(I147*H147,2)</f>
        <v>0</v>
      </c>
      <c r="K147" s="243" t="s">
        <v>20</v>
      </c>
      <c r="L147" s="248"/>
      <c r="M147" s="249" t="s">
        <v>20</v>
      </c>
      <c r="N147" s="250" t="s">
        <v>41</v>
      </c>
      <c r="O147" s="84"/>
      <c r="P147" s="222">
        <f>O147*H147</f>
        <v>0</v>
      </c>
      <c r="Q147" s="222">
        <v>0</v>
      </c>
      <c r="R147" s="222">
        <f>Q147*H147</f>
        <v>0</v>
      </c>
      <c r="S147" s="222">
        <v>0</v>
      </c>
      <c r="T147" s="223">
        <f>S147*H147</f>
        <v>0</v>
      </c>
      <c r="AR147" s="224" t="s">
        <v>233</v>
      </c>
      <c r="AT147" s="224" t="s">
        <v>263</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367</v>
      </c>
    </row>
    <row r="148" s="1" customFormat="1" ht="60" customHeight="1">
      <c r="B148" s="39"/>
      <c r="C148" s="241" t="s">
        <v>303</v>
      </c>
      <c r="D148" s="241" t="s">
        <v>263</v>
      </c>
      <c r="E148" s="242" t="s">
        <v>1851</v>
      </c>
      <c r="F148" s="243" t="s">
        <v>1852</v>
      </c>
      <c r="G148" s="244" t="s">
        <v>1021</v>
      </c>
      <c r="H148" s="245">
        <v>1</v>
      </c>
      <c r="I148" s="246"/>
      <c r="J148" s="247">
        <f>ROUND(I148*H148,2)</f>
        <v>0</v>
      </c>
      <c r="K148" s="243" t="s">
        <v>20</v>
      </c>
      <c r="L148" s="248"/>
      <c r="M148" s="249" t="s">
        <v>20</v>
      </c>
      <c r="N148" s="250" t="s">
        <v>41</v>
      </c>
      <c r="O148" s="84"/>
      <c r="P148" s="222">
        <f>O148*H148</f>
        <v>0</v>
      </c>
      <c r="Q148" s="222">
        <v>0</v>
      </c>
      <c r="R148" s="222">
        <f>Q148*H148</f>
        <v>0</v>
      </c>
      <c r="S148" s="222">
        <v>0</v>
      </c>
      <c r="T148" s="223">
        <f>S148*H148</f>
        <v>0</v>
      </c>
      <c r="AR148" s="224" t="s">
        <v>233</v>
      </c>
      <c r="AT148" s="224" t="s">
        <v>263</v>
      </c>
      <c r="AU148" s="224" t="s">
        <v>79</v>
      </c>
      <c r="AY148" s="18" t="s">
        <v>210</v>
      </c>
      <c r="BE148" s="225">
        <f>IF(N148="základní",J148,0)</f>
        <v>0</v>
      </c>
      <c r="BF148" s="225">
        <f>IF(N148="snížená",J148,0)</f>
        <v>0</v>
      </c>
      <c r="BG148" s="225">
        <f>IF(N148="zákl. přenesená",J148,0)</f>
        <v>0</v>
      </c>
      <c r="BH148" s="225">
        <f>IF(N148="sníž. přenesená",J148,0)</f>
        <v>0</v>
      </c>
      <c r="BI148" s="225">
        <f>IF(N148="nulová",J148,0)</f>
        <v>0</v>
      </c>
      <c r="BJ148" s="18" t="s">
        <v>77</v>
      </c>
      <c r="BK148" s="225">
        <f>ROUND(I148*H148,2)</f>
        <v>0</v>
      </c>
      <c r="BL148" s="18" t="s">
        <v>215</v>
      </c>
      <c r="BM148" s="224" t="s">
        <v>370</v>
      </c>
    </row>
    <row r="149" s="1" customFormat="1" ht="60" customHeight="1">
      <c r="B149" s="39"/>
      <c r="C149" s="241" t="s">
        <v>371</v>
      </c>
      <c r="D149" s="241" t="s">
        <v>263</v>
      </c>
      <c r="E149" s="242" t="s">
        <v>1853</v>
      </c>
      <c r="F149" s="243" t="s">
        <v>1854</v>
      </c>
      <c r="G149" s="244" t="s">
        <v>1021</v>
      </c>
      <c r="H149" s="245">
        <v>2</v>
      </c>
      <c r="I149" s="246"/>
      <c r="J149" s="247">
        <f>ROUND(I149*H149,2)</f>
        <v>0</v>
      </c>
      <c r="K149" s="243" t="s">
        <v>20</v>
      </c>
      <c r="L149" s="248"/>
      <c r="M149" s="249" t="s">
        <v>20</v>
      </c>
      <c r="N149" s="250" t="s">
        <v>41</v>
      </c>
      <c r="O149" s="84"/>
      <c r="P149" s="222">
        <f>O149*H149</f>
        <v>0</v>
      </c>
      <c r="Q149" s="222">
        <v>0</v>
      </c>
      <c r="R149" s="222">
        <f>Q149*H149</f>
        <v>0</v>
      </c>
      <c r="S149" s="222">
        <v>0</v>
      </c>
      <c r="T149" s="223">
        <f>S149*H149</f>
        <v>0</v>
      </c>
      <c r="AR149" s="224" t="s">
        <v>233</v>
      </c>
      <c r="AT149" s="224" t="s">
        <v>263</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374</v>
      </c>
    </row>
    <row r="150" s="1" customFormat="1" ht="48" customHeight="1">
      <c r="B150" s="39"/>
      <c r="C150" s="241" t="s">
        <v>316</v>
      </c>
      <c r="D150" s="241" t="s">
        <v>263</v>
      </c>
      <c r="E150" s="242" t="s">
        <v>1855</v>
      </c>
      <c r="F150" s="243" t="s">
        <v>1856</v>
      </c>
      <c r="G150" s="244" t="s">
        <v>1021</v>
      </c>
      <c r="H150" s="245">
        <v>1</v>
      </c>
      <c r="I150" s="246"/>
      <c r="J150" s="247">
        <f>ROUND(I150*H150,2)</f>
        <v>0</v>
      </c>
      <c r="K150" s="243" t="s">
        <v>20</v>
      </c>
      <c r="L150" s="248"/>
      <c r="M150" s="249" t="s">
        <v>20</v>
      </c>
      <c r="N150" s="250" t="s">
        <v>41</v>
      </c>
      <c r="O150" s="84"/>
      <c r="P150" s="222">
        <f>O150*H150</f>
        <v>0</v>
      </c>
      <c r="Q150" s="222">
        <v>0</v>
      </c>
      <c r="R150" s="222">
        <f>Q150*H150</f>
        <v>0</v>
      </c>
      <c r="S150" s="222">
        <v>0</v>
      </c>
      <c r="T150" s="223">
        <f>S150*H150</f>
        <v>0</v>
      </c>
      <c r="AR150" s="224" t="s">
        <v>233</v>
      </c>
      <c r="AT150" s="224" t="s">
        <v>263</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377</v>
      </c>
    </row>
    <row r="151" s="1" customFormat="1" ht="48" customHeight="1">
      <c r="B151" s="39"/>
      <c r="C151" s="241" t="s">
        <v>378</v>
      </c>
      <c r="D151" s="241" t="s">
        <v>263</v>
      </c>
      <c r="E151" s="242" t="s">
        <v>1857</v>
      </c>
      <c r="F151" s="243" t="s">
        <v>1858</v>
      </c>
      <c r="G151" s="244" t="s">
        <v>1021</v>
      </c>
      <c r="H151" s="245">
        <v>1</v>
      </c>
      <c r="I151" s="246"/>
      <c r="J151" s="247">
        <f>ROUND(I151*H151,2)</f>
        <v>0</v>
      </c>
      <c r="K151" s="243" t="s">
        <v>20</v>
      </c>
      <c r="L151" s="248"/>
      <c r="M151" s="249" t="s">
        <v>20</v>
      </c>
      <c r="N151" s="250" t="s">
        <v>41</v>
      </c>
      <c r="O151" s="84"/>
      <c r="P151" s="222">
        <f>O151*H151</f>
        <v>0</v>
      </c>
      <c r="Q151" s="222">
        <v>0</v>
      </c>
      <c r="R151" s="222">
        <f>Q151*H151</f>
        <v>0</v>
      </c>
      <c r="S151" s="222">
        <v>0</v>
      </c>
      <c r="T151" s="223">
        <f>S151*H151</f>
        <v>0</v>
      </c>
      <c r="AR151" s="224" t="s">
        <v>233</v>
      </c>
      <c r="AT151" s="224" t="s">
        <v>263</v>
      </c>
      <c r="AU151" s="224" t="s">
        <v>79</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215</v>
      </c>
      <c r="BM151" s="224" t="s">
        <v>381</v>
      </c>
    </row>
    <row r="152" s="1" customFormat="1" ht="24" customHeight="1">
      <c r="B152" s="39"/>
      <c r="C152" s="241" t="s">
        <v>319</v>
      </c>
      <c r="D152" s="241" t="s">
        <v>263</v>
      </c>
      <c r="E152" s="242" t="s">
        <v>1859</v>
      </c>
      <c r="F152" s="243" t="s">
        <v>1860</v>
      </c>
      <c r="G152" s="244" t="s">
        <v>1021</v>
      </c>
      <c r="H152" s="245">
        <v>1</v>
      </c>
      <c r="I152" s="246"/>
      <c r="J152" s="247">
        <f>ROUND(I152*H152,2)</f>
        <v>0</v>
      </c>
      <c r="K152" s="243" t="s">
        <v>20</v>
      </c>
      <c r="L152" s="248"/>
      <c r="M152" s="249" t="s">
        <v>20</v>
      </c>
      <c r="N152" s="250" t="s">
        <v>41</v>
      </c>
      <c r="O152" s="84"/>
      <c r="P152" s="222">
        <f>O152*H152</f>
        <v>0</v>
      </c>
      <c r="Q152" s="222">
        <v>0</v>
      </c>
      <c r="R152" s="222">
        <f>Q152*H152</f>
        <v>0</v>
      </c>
      <c r="S152" s="222">
        <v>0</v>
      </c>
      <c r="T152" s="223">
        <f>S152*H152</f>
        <v>0</v>
      </c>
      <c r="AR152" s="224" t="s">
        <v>233</v>
      </c>
      <c r="AT152" s="224" t="s">
        <v>263</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386</v>
      </c>
    </row>
    <row r="153" s="10" customFormat="1" ht="22.8" customHeight="1">
      <c r="B153" s="199"/>
      <c r="C153" s="200"/>
      <c r="D153" s="201" t="s">
        <v>69</v>
      </c>
      <c r="E153" s="239" t="s">
        <v>1861</v>
      </c>
      <c r="F153" s="239" t="s">
        <v>1862</v>
      </c>
      <c r="G153" s="200"/>
      <c r="H153" s="200"/>
      <c r="I153" s="203"/>
      <c r="J153" s="240">
        <f>BK153</f>
        <v>0</v>
      </c>
      <c r="K153" s="200"/>
      <c r="L153" s="205"/>
      <c r="M153" s="206"/>
      <c r="N153" s="207"/>
      <c r="O153" s="207"/>
      <c r="P153" s="208">
        <f>SUM(P154:P155)</f>
        <v>0</v>
      </c>
      <c r="Q153" s="207"/>
      <c r="R153" s="208">
        <f>SUM(R154:R155)</f>
        <v>0</v>
      </c>
      <c r="S153" s="207"/>
      <c r="T153" s="209">
        <f>SUM(T154:T155)</f>
        <v>0</v>
      </c>
      <c r="AR153" s="210" t="s">
        <v>77</v>
      </c>
      <c r="AT153" s="211" t="s">
        <v>69</v>
      </c>
      <c r="AU153" s="211" t="s">
        <v>77</v>
      </c>
      <c r="AY153" s="210" t="s">
        <v>210</v>
      </c>
      <c r="BK153" s="212">
        <f>SUM(BK154:BK155)</f>
        <v>0</v>
      </c>
    </row>
    <row r="154" s="1" customFormat="1" ht="24" customHeight="1">
      <c r="B154" s="39"/>
      <c r="C154" s="213" t="s">
        <v>387</v>
      </c>
      <c r="D154" s="213" t="s">
        <v>211</v>
      </c>
      <c r="E154" s="214" t="s">
        <v>1863</v>
      </c>
      <c r="F154" s="215" t="s">
        <v>1864</v>
      </c>
      <c r="G154" s="216" t="s">
        <v>352</v>
      </c>
      <c r="H154" s="217">
        <v>24</v>
      </c>
      <c r="I154" s="218"/>
      <c r="J154" s="219">
        <f>ROUND(I154*H154,2)</f>
        <v>0</v>
      </c>
      <c r="K154" s="215" t="s">
        <v>20</v>
      </c>
      <c r="L154" s="44"/>
      <c r="M154" s="220" t="s">
        <v>20</v>
      </c>
      <c r="N154" s="221" t="s">
        <v>41</v>
      </c>
      <c r="O154" s="84"/>
      <c r="P154" s="222">
        <f>O154*H154</f>
        <v>0</v>
      </c>
      <c r="Q154" s="222">
        <v>0</v>
      </c>
      <c r="R154" s="222">
        <f>Q154*H154</f>
        <v>0</v>
      </c>
      <c r="S154" s="222">
        <v>0</v>
      </c>
      <c r="T154" s="223">
        <f>S154*H154</f>
        <v>0</v>
      </c>
      <c r="AR154" s="224" t="s">
        <v>215</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390</v>
      </c>
    </row>
    <row r="155" s="1" customFormat="1" ht="24" customHeight="1">
      <c r="B155" s="39"/>
      <c r="C155" s="241" t="s">
        <v>325</v>
      </c>
      <c r="D155" s="241" t="s">
        <v>263</v>
      </c>
      <c r="E155" s="242" t="s">
        <v>1865</v>
      </c>
      <c r="F155" s="243" t="s">
        <v>1866</v>
      </c>
      <c r="G155" s="244" t="s">
        <v>1021</v>
      </c>
      <c r="H155" s="245">
        <v>24</v>
      </c>
      <c r="I155" s="246"/>
      <c r="J155" s="247">
        <f>ROUND(I155*H155,2)</f>
        <v>0</v>
      </c>
      <c r="K155" s="243" t="s">
        <v>20</v>
      </c>
      <c r="L155" s="248"/>
      <c r="M155" s="249" t="s">
        <v>20</v>
      </c>
      <c r="N155" s="250" t="s">
        <v>41</v>
      </c>
      <c r="O155" s="84"/>
      <c r="P155" s="222">
        <f>O155*H155</f>
        <v>0</v>
      </c>
      <c r="Q155" s="222">
        <v>0</v>
      </c>
      <c r="R155" s="222">
        <f>Q155*H155</f>
        <v>0</v>
      </c>
      <c r="S155" s="222">
        <v>0</v>
      </c>
      <c r="T155" s="223">
        <f>S155*H155</f>
        <v>0</v>
      </c>
      <c r="AR155" s="224" t="s">
        <v>233</v>
      </c>
      <c r="AT155" s="224" t="s">
        <v>263</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215</v>
      </c>
      <c r="BM155" s="224" t="s">
        <v>393</v>
      </c>
    </row>
    <row r="156" s="10" customFormat="1" ht="25.92" customHeight="1">
      <c r="B156" s="199"/>
      <c r="C156" s="200"/>
      <c r="D156" s="201" t="s">
        <v>69</v>
      </c>
      <c r="E156" s="202" t="s">
        <v>635</v>
      </c>
      <c r="F156" s="202" t="s">
        <v>636</v>
      </c>
      <c r="G156" s="200"/>
      <c r="H156" s="200"/>
      <c r="I156" s="203"/>
      <c r="J156" s="204">
        <f>BK156</f>
        <v>0</v>
      </c>
      <c r="K156" s="200"/>
      <c r="L156" s="205"/>
      <c r="M156" s="206"/>
      <c r="N156" s="207"/>
      <c r="O156" s="207"/>
      <c r="P156" s="208">
        <f>P157</f>
        <v>0</v>
      </c>
      <c r="Q156" s="207"/>
      <c r="R156" s="208">
        <f>R157</f>
        <v>0</v>
      </c>
      <c r="S156" s="207"/>
      <c r="T156" s="209">
        <f>T157</f>
        <v>0</v>
      </c>
      <c r="AR156" s="210" t="s">
        <v>215</v>
      </c>
      <c r="AT156" s="211" t="s">
        <v>69</v>
      </c>
      <c r="AU156" s="211" t="s">
        <v>16</v>
      </c>
      <c r="AY156" s="210" t="s">
        <v>210</v>
      </c>
      <c r="BK156" s="212">
        <f>BK157</f>
        <v>0</v>
      </c>
    </row>
    <row r="157" s="10" customFormat="1" ht="22.8" customHeight="1">
      <c r="B157" s="199"/>
      <c r="C157" s="200"/>
      <c r="D157" s="201" t="s">
        <v>69</v>
      </c>
      <c r="E157" s="239" t="s">
        <v>1672</v>
      </c>
      <c r="F157" s="239" t="s">
        <v>1742</v>
      </c>
      <c r="G157" s="200"/>
      <c r="H157" s="200"/>
      <c r="I157" s="203"/>
      <c r="J157" s="240">
        <f>BK157</f>
        <v>0</v>
      </c>
      <c r="K157" s="200"/>
      <c r="L157" s="205"/>
      <c r="M157" s="206"/>
      <c r="N157" s="207"/>
      <c r="O157" s="207"/>
      <c r="P157" s="208">
        <f>SUM(P158:P161)</f>
        <v>0</v>
      </c>
      <c r="Q157" s="207"/>
      <c r="R157" s="208">
        <f>SUM(R158:R161)</f>
        <v>0</v>
      </c>
      <c r="S157" s="207"/>
      <c r="T157" s="209">
        <f>SUM(T158:T161)</f>
        <v>0</v>
      </c>
      <c r="AR157" s="210" t="s">
        <v>77</v>
      </c>
      <c r="AT157" s="211" t="s">
        <v>69</v>
      </c>
      <c r="AU157" s="211" t="s">
        <v>77</v>
      </c>
      <c r="AY157" s="210" t="s">
        <v>210</v>
      </c>
      <c r="BK157" s="212">
        <f>SUM(BK158:BK161)</f>
        <v>0</v>
      </c>
    </row>
    <row r="158" s="1" customFormat="1" ht="24" customHeight="1">
      <c r="B158" s="39"/>
      <c r="C158" s="213" t="s">
        <v>394</v>
      </c>
      <c r="D158" s="213" t="s">
        <v>211</v>
      </c>
      <c r="E158" s="214" t="s">
        <v>935</v>
      </c>
      <c r="F158" s="215" t="s">
        <v>936</v>
      </c>
      <c r="G158" s="216" t="s">
        <v>640</v>
      </c>
      <c r="H158" s="217">
        <v>10</v>
      </c>
      <c r="I158" s="218"/>
      <c r="J158" s="219">
        <f>ROUND(I158*H158,2)</f>
        <v>0</v>
      </c>
      <c r="K158" s="215" t="s">
        <v>20</v>
      </c>
      <c r="L158" s="44"/>
      <c r="M158" s="220" t="s">
        <v>20</v>
      </c>
      <c r="N158" s="221" t="s">
        <v>41</v>
      </c>
      <c r="O158" s="84"/>
      <c r="P158" s="222">
        <f>O158*H158</f>
        <v>0</v>
      </c>
      <c r="Q158" s="222">
        <v>0</v>
      </c>
      <c r="R158" s="222">
        <f>Q158*H158</f>
        <v>0</v>
      </c>
      <c r="S158" s="222">
        <v>0</v>
      </c>
      <c r="T158" s="223">
        <f>S158*H158</f>
        <v>0</v>
      </c>
      <c r="AR158" s="224" t="s">
        <v>215</v>
      </c>
      <c r="AT158" s="224" t="s">
        <v>211</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397</v>
      </c>
    </row>
    <row r="159" s="1" customFormat="1" ht="24" customHeight="1">
      <c r="B159" s="39"/>
      <c r="C159" s="213" t="s">
        <v>328</v>
      </c>
      <c r="D159" s="213" t="s">
        <v>211</v>
      </c>
      <c r="E159" s="214" t="s">
        <v>935</v>
      </c>
      <c r="F159" s="215" t="s">
        <v>936</v>
      </c>
      <c r="G159" s="216" t="s">
        <v>640</v>
      </c>
      <c r="H159" s="217">
        <v>4</v>
      </c>
      <c r="I159" s="218"/>
      <c r="J159" s="219">
        <f>ROUND(I159*H159,2)</f>
        <v>0</v>
      </c>
      <c r="K159" s="215" t="s">
        <v>20</v>
      </c>
      <c r="L159" s="44"/>
      <c r="M159" s="220" t="s">
        <v>20</v>
      </c>
      <c r="N159" s="221" t="s">
        <v>41</v>
      </c>
      <c r="O159" s="84"/>
      <c r="P159" s="222">
        <f>O159*H159</f>
        <v>0</v>
      </c>
      <c r="Q159" s="222">
        <v>0</v>
      </c>
      <c r="R159" s="222">
        <f>Q159*H159</f>
        <v>0</v>
      </c>
      <c r="S159" s="222">
        <v>0</v>
      </c>
      <c r="T159" s="223">
        <f>S159*H159</f>
        <v>0</v>
      </c>
      <c r="AR159" s="224" t="s">
        <v>215</v>
      </c>
      <c r="AT159" s="224" t="s">
        <v>211</v>
      </c>
      <c r="AU159" s="224" t="s">
        <v>79</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215</v>
      </c>
      <c r="BM159" s="224" t="s">
        <v>400</v>
      </c>
    </row>
    <row r="160" s="1" customFormat="1" ht="24" customHeight="1">
      <c r="B160" s="39"/>
      <c r="C160" s="213" t="s">
        <v>401</v>
      </c>
      <c r="D160" s="213" t="s">
        <v>211</v>
      </c>
      <c r="E160" s="214" t="s">
        <v>935</v>
      </c>
      <c r="F160" s="215" t="s">
        <v>936</v>
      </c>
      <c r="G160" s="216" t="s">
        <v>640</v>
      </c>
      <c r="H160" s="217">
        <v>8</v>
      </c>
      <c r="I160" s="218"/>
      <c r="J160" s="219">
        <f>ROUND(I160*H160,2)</f>
        <v>0</v>
      </c>
      <c r="K160" s="215" t="s">
        <v>20</v>
      </c>
      <c r="L160" s="44"/>
      <c r="M160" s="220" t="s">
        <v>20</v>
      </c>
      <c r="N160" s="221" t="s">
        <v>41</v>
      </c>
      <c r="O160" s="84"/>
      <c r="P160" s="222">
        <f>O160*H160</f>
        <v>0</v>
      </c>
      <c r="Q160" s="222">
        <v>0</v>
      </c>
      <c r="R160" s="222">
        <f>Q160*H160</f>
        <v>0</v>
      </c>
      <c r="S160" s="222">
        <v>0</v>
      </c>
      <c r="T160" s="223">
        <f>S160*H160</f>
        <v>0</v>
      </c>
      <c r="AR160" s="224" t="s">
        <v>215</v>
      </c>
      <c r="AT160" s="224" t="s">
        <v>211</v>
      </c>
      <c r="AU160" s="224" t="s">
        <v>79</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215</v>
      </c>
      <c r="BM160" s="224" t="s">
        <v>404</v>
      </c>
    </row>
    <row r="161" s="1" customFormat="1" ht="24" customHeight="1">
      <c r="B161" s="39"/>
      <c r="C161" s="213" t="s">
        <v>331</v>
      </c>
      <c r="D161" s="213" t="s">
        <v>211</v>
      </c>
      <c r="E161" s="214" t="s">
        <v>935</v>
      </c>
      <c r="F161" s="215" t="s">
        <v>936</v>
      </c>
      <c r="G161" s="216" t="s">
        <v>640</v>
      </c>
      <c r="H161" s="217">
        <v>8</v>
      </c>
      <c r="I161" s="218"/>
      <c r="J161" s="219">
        <f>ROUND(I161*H161,2)</f>
        <v>0</v>
      </c>
      <c r="K161" s="215" t="s">
        <v>20</v>
      </c>
      <c r="L161" s="44"/>
      <c r="M161" s="251" t="s">
        <v>20</v>
      </c>
      <c r="N161" s="252" t="s">
        <v>41</v>
      </c>
      <c r="O161" s="229"/>
      <c r="P161" s="253">
        <f>O161*H161</f>
        <v>0</v>
      </c>
      <c r="Q161" s="253">
        <v>0</v>
      </c>
      <c r="R161" s="253">
        <f>Q161*H161</f>
        <v>0</v>
      </c>
      <c r="S161" s="253">
        <v>0</v>
      </c>
      <c r="T161" s="254">
        <f>S161*H161</f>
        <v>0</v>
      </c>
      <c r="AR161" s="224" t="s">
        <v>215</v>
      </c>
      <c r="AT161" s="224" t="s">
        <v>211</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215</v>
      </c>
      <c r="BM161" s="224" t="s">
        <v>407</v>
      </c>
    </row>
    <row r="162" s="1" customFormat="1" ht="6.96" customHeight="1">
      <c r="B162" s="59"/>
      <c r="C162" s="60"/>
      <c r="D162" s="60"/>
      <c r="E162" s="60"/>
      <c r="F162" s="60"/>
      <c r="G162" s="60"/>
      <c r="H162" s="60"/>
      <c r="I162" s="172"/>
      <c r="J162" s="60"/>
      <c r="K162" s="60"/>
      <c r="L162" s="44"/>
    </row>
  </sheetData>
  <sheetProtection sheet="1" autoFilter="0" formatColumns="0" formatRows="0" objects="1" scenarios="1" spinCount="100000" saltValue="ZcyWh6QGQ1I38ionIPL8Vd9zTgkc+fSKfBG1TV6cAS129DURXEYwv7XibQTAxlLgMwqV9uvy8DxLlYRUvfmivQ==" hashValue="j3eT1q7VYpKkEB+6Mlmd7IhdKLbwL997Y8Jvz+sr1/5/OkB/I5hfRHLmzkfKnwB49YHFXv9X9sa165n73flfFA==" algorithmName="SHA-512" password="CC35"/>
  <autoFilter ref="C104:K161"/>
  <mergeCells count="15">
    <mergeCell ref="E7:H7"/>
    <mergeCell ref="E11:H11"/>
    <mergeCell ref="E9:H9"/>
    <mergeCell ref="E13:H13"/>
    <mergeCell ref="E22:H22"/>
    <mergeCell ref="E31:H31"/>
    <mergeCell ref="E52:H52"/>
    <mergeCell ref="E56:H56"/>
    <mergeCell ref="E54:H54"/>
    <mergeCell ref="E58:H58"/>
    <mergeCell ref="E91:H91"/>
    <mergeCell ref="E95:H95"/>
    <mergeCell ref="E93:H93"/>
    <mergeCell ref="E97:H97"/>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129</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1867</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ROUNDUP(J106,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ROUNDUP((SUM(BE106:BE172)),  2)</f>
        <v>0</v>
      </c>
      <c r="I37" s="161">
        <v>0.20999999999999999</v>
      </c>
      <c r="J37" s="160">
        <f>ROUNDUP(((SUM(BE106:BE172))*I37),  2)</f>
        <v>0</v>
      </c>
      <c r="L37" s="44"/>
    </row>
    <row r="38" s="1" customFormat="1" ht="14.4" customHeight="1">
      <c r="B38" s="44"/>
      <c r="E38" s="145" t="s">
        <v>42</v>
      </c>
      <c r="F38" s="160">
        <f>ROUNDUP((SUM(BF106:BF172)),  2)</f>
        <v>0</v>
      </c>
      <c r="I38" s="161">
        <v>0.14999999999999999</v>
      </c>
      <c r="J38" s="160">
        <f>ROUNDUP(((SUM(BF106:BF172))*I38),  2)</f>
        <v>0</v>
      </c>
      <c r="L38" s="44"/>
    </row>
    <row r="39" hidden="1" s="1" customFormat="1" ht="14.4" customHeight="1">
      <c r="B39" s="44"/>
      <c r="E39" s="145" t="s">
        <v>43</v>
      </c>
      <c r="F39" s="160">
        <f>ROUNDUP((SUM(BG106:BG172)),  2)</f>
        <v>0</v>
      </c>
      <c r="I39" s="161">
        <v>0.20999999999999999</v>
      </c>
      <c r="J39" s="160">
        <f>0</f>
        <v>0</v>
      </c>
      <c r="L39" s="44"/>
    </row>
    <row r="40" hidden="1" s="1" customFormat="1" ht="14.4" customHeight="1">
      <c r="B40" s="44"/>
      <c r="E40" s="145" t="s">
        <v>44</v>
      </c>
      <c r="F40" s="160">
        <f>ROUNDUP((SUM(BH106:BH172)),  2)</f>
        <v>0</v>
      </c>
      <c r="I40" s="161">
        <v>0.14999999999999999</v>
      </c>
      <c r="J40" s="160">
        <f>0</f>
        <v>0</v>
      </c>
      <c r="L40" s="44"/>
    </row>
    <row r="41" hidden="1" s="1" customFormat="1" ht="14.4" customHeight="1">
      <c r="B41" s="44"/>
      <c r="E41" s="145" t="s">
        <v>45</v>
      </c>
      <c r="F41" s="160">
        <f>ROUNDUP((SUM(BI106:BI172)),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ZN-DAT - Datové rozv - ZN-DAT - Datové rozv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J106</f>
        <v>0</v>
      </c>
      <c r="K67" s="40"/>
      <c r="L67" s="44"/>
      <c r="AU67" s="18" t="s">
        <v>193</v>
      </c>
    </row>
    <row r="68" s="8" customFormat="1" ht="24.96" customHeight="1">
      <c r="B68" s="182"/>
      <c r="C68" s="183"/>
      <c r="D68" s="184" t="s">
        <v>243</v>
      </c>
      <c r="E68" s="185"/>
      <c r="F68" s="185"/>
      <c r="G68" s="185"/>
      <c r="H68" s="185"/>
      <c r="I68" s="186"/>
      <c r="J68" s="187">
        <f>J107</f>
        <v>0</v>
      </c>
      <c r="K68" s="183"/>
      <c r="L68" s="188"/>
    </row>
    <row r="69" s="11" customFormat="1" ht="19.92" customHeight="1">
      <c r="B69" s="233"/>
      <c r="C69" s="125"/>
      <c r="D69" s="234" t="s">
        <v>1868</v>
      </c>
      <c r="E69" s="235"/>
      <c r="F69" s="235"/>
      <c r="G69" s="235"/>
      <c r="H69" s="235"/>
      <c r="I69" s="236"/>
      <c r="J69" s="237">
        <f>J108</f>
        <v>0</v>
      </c>
      <c r="K69" s="125"/>
      <c r="L69" s="238"/>
    </row>
    <row r="70" s="11" customFormat="1" ht="19.92" customHeight="1">
      <c r="B70" s="233"/>
      <c r="C70" s="125"/>
      <c r="D70" s="234" t="s">
        <v>1869</v>
      </c>
      <c r="E70" s="235"/>
      <c r="F70" s="235"/>
      <c r="G70" s="235"/>
      <c r="H70" s="235"/>
      <c r="I70" s="236"/>
      <c r="J70" s="237">
        <f>J111</f>
        <v>0</v>
      </c>
      <c r="K70" s="125"/>
      <c r="L70" s="238"/>
    </row>
    <row r="71" s="11" customFormat="1" ht="19.92" customHeight="1">
      <c r="B71" s="233"/>
      <c r="C71" s="125"/>
      <c r="D71" s="234" t="s">
        <v>981</v>
      </c>
      <c r="E71" s="235"/>
      <c r="F71" s="235"/>
      <c r="G71" s="235"/>
      <c r="H71" s="235"/>
      <c r="I71" s="236"/>
      <c r="J71" s="237">
        <f>J114</f>
        <v>0</v>
      </c>
      <c r="K71" s="125"/>
      <c r="L71" s="238"/>
    </row>
    <row r="72" s="11" customFormat="1" ht="19.92" customHeight="1">
      <c r="B72" s="233"/>
      <c r="C72" s="125"/>
      <c r="D72" s="234" t="s">
        <v>983</v>
      </c>
      <c r="E72" s="235"/>
      <c r="F72" s="235"/>
      <c r="G72" s="235"/>
      <c r="H72" s="235"/>
      <c r="I72" s="236"/>
      <c r="J72" s="237">
        <f>J117</f>
        <v>0</v>
      </c>
      <c r="K72" s="125"/>
      <c r="L72" s="238"/>
    </row>
    <row r="73" s="11" customFormat="1" ht="19.92" customHeight="1">
      <c r="B73" s="233"/>
      <c r="C73" s="125"/>
      <c r="D73" s="234" t="s">
        <v>1790</v>
      </c>
      <c r="E73" s="235"/>
      <c r="F73" s="235"/>
      <c r="G73" s="235"/>
      <c r="H73" s="235"/>
      <c r="I73" s="236"/>
      <c r="J73" s="237">
        <f>J120</f>
        <v>0</v>
      </c>
      <c r="K73" s="125"/>
      <c r="L73" s="238"/>
    </row>
    <row r="74" s="11" customFormat="1" ht="19.92" customHeight="1">
      <c r="B74" s="233"/>
      <c r="C74" s="125"/>
      <c r="D74" s="234" t="s">
        <v>1870</v>
      </c>
      <c r="E74" s="235"/>
      <c r="F74" s="235"/>
      <c r="G74" s="235"/>
      <c r="H74" s="235"/>
      <c r="I74" s="236"/>
      <c r="J74" s="237">
        <f>J123</f>
        <v>0</v>
      </c>
      <c r="K74" s="125"/>
      <c r="L74" s="238"/>
    </row>
    <row r="75" s="11" customFormat="1" ht="19.92" customHeight="1">
      <c r="B75" s="233"/>
      <c r="C75" s="125"/>
      <c r="D75" s="234" t="s">
        <v>1871</v>
      </c>
      <c r="E75" s="235"/>
      <c r="F75" s="235"/>
      <c r="G75" s="235"/>
      <c r="H75" s="235"/>
      <c r="I75" s="236"/>
      <c r="J75" s="237">
        <f>J129</f>
        <v>0</v>
      </c>
      <c r="K75" s="125"/>
      <c r="L75" s="238"/>
    </row>
    <row r="76" s="11" customFormat="1" ht="19.92" customHeight="1">
      <c r="B76" s="233"/>
      <c r="C76" s="125"/>
      <c r="D76" s="234" t="s">
        <v>1872</v>
      </c>
      <c r="E76" s="235"/>
      <c r="F76" s="235"/>
      <c r="G76" s="235"/>
      <c r="H76" s="235"/>
      <c r="I76" s="236"/>
      <c r="J76" s="237">
        <f>J134</f>
        <v>0</v>
      </c>
      <c r="K76" s="125"/>
      <c r="L76" s="238"/>
    </row>
    <row r="77" s="11" customFormat="1" ht="19.92" customHeight="1">
      <c r="B77" s="233"/>
      <c r="C77" s="125"/>
      <c r="D77" s="234" t="s">
        <v>1684</v>
      </c>
      <c r="E77" s="235"/>
      <c r="F77" s="235"/>
      <c r="G77" s="235"/>
      <c r="H77" s="235"/>
      <c r="I77" s="236"/>
      <c r="J77" s="237">
        <f>J141</f>
        <v>0</v>
      </c>
      <c r="K77" s="125"/>
      <c r="L77" s="238"/>
    </row>
    <row r="78" s="8" customFormat="1" ht="24.96" customHeight="1">
      <c r="B78" s="182"/>
      <c r="C78" s="183"/>
      <c r="D78" s="184" t="s">
        <v>997</v>
      </c>
      <c r="E78" s="185"/>
      <c r="F78" s="185"/>
      <c r="G78" s="185"/>
      <c r="H78" s="185"/>
      <c r="I78" s="186"/>
      <c r="J78" s="187">
        <f>J144</f>
        <v>0</v>
      </c>
      <c r="K78" s="183"/>
      <c r="L78" s="188"/>
    </row>
    <row r="79" s="11" customFormat="1" ht="19.92" customHeight="1">
      <c r="B79" s="233"/>
      <c r="C79" s="125"/>
      <c r="D79" s="234" t="s">
        <v>1873</v>
      </c>
      <c r="E79" s="235"/>
      <c r="F79" s="235"/>
      <c r="G79" s="235"/>
      <c r="H79" s="235"/>
      <c r="I79" s="236"/>
      <c r="J79" s="237">
        <f>J145</f>
        <v>0</v>
      </c>
      <c r="K79" s="125"/>
      <c r="L79" s="238"/>
    </row>
    <row r="80" s="11" customFormat="1" ht="19.92" customHeight="1">
      <c r="B80" s="233"/>
      <c r="C80" s="125"/>
      <c r="D80" s="234" t="s">
        <v>1874</v>
      </c>
      <c r="E80" s="235"/>
      <c r="F80" s="235"/>
      <c r="G80" s="235"/>
      <c r="H80" s="235"/>
      <c r="I80" s="236"/>
      <c r="J80" s="237">
        <f>J148</f>
        <v>0</v>
      </c>
      <c r="K80" s="125"/>
      <c r="L80" s="238"/>
    </row>
    <row r="81" s="11" customFormat="1" ht="19.92" customHeight="1">
      <c r="B81" s="233"/>
      <c r="C81" s="125"/>
      <c r="D81" s="234" t="s">
        <v>1875</v>
      </c>
      <c r="E81" s="235"/>
      <c r="F81" s="235"/>
      <c r="G81" s="235"/>
      <c r="H81" s="235"/>
      <c r="I81" s="236"/>
      <c r="J81" s="237">
        <f>J150</f>
        <v>0</v>
      </c>
      <c r="K81" s="125"/>
      <c r="L81" s="238"/>
    </row>
    <row r="82" s="11" customFormat="1" ht="19.92" customHeight="1">
      <c r="B82" s="233"/>
      <c r="C82" s="125"/>
      <c r="D82" s="234" t="s">
        <v>1876</v>
      </c>
      <c r="E82" s="235"/>
      <c r="F82" s="235"/>
      <c r="G82" s="235"/>
      <c r="H82" s="235"/>
      <c r="I82" s="236"/>
      <c r="J82" s="237">
        <f>J159</f>
        <v>0</v>
      </c>
      <c r="K82" s="125"/>
      <c r="L82" s="238"/>
    </row>
    <row r="83" s="1" customFormat="1" ht="21.84" customHeight="1">
      <c r="B83" s="39"/>
      <c r="C83" s="40"/>
      <c r="D83" s="40"/>
      <c r="E83" s="40"/>
      <c r="F83" s="40"/>
      <c r="G83" s="40"/>
      <c r="H83" s="40"/>
      <c r="I83" s="147"/>
      <c r="J83" s="40"/>
      <c r="K83" s="40"/>
      <c r="L83" s="44"/>
    </row>
    <row r="84" s="1" customFormat="1" ht="6.96" customHeight="1">
      <c r="B84" s="59"/>
      <c r="C84" s="60"/>
      <c r="D84" s="60"/>
      <c r="E84" s="60"/>
      <c r="F84" s="60"/>
      <c r="G84" s="60"/>
      <c r="H84" s="60"/>
      <c r="I84" s="172"/>
      <c r="J84" s="60"/>
      <c r="K84" s="60"/>
      <c r="L84" s="44"/>
    </row>
    <row r="88" s="1" customFormat="1" ht="6.96" customHeight="1">
      <c r="B88" s="61"/>
      <c r="C88" s="62"/>
      <c r="D88" s="62"/>
      <c r="E88" s="62"/>
      <c r="F88" s="62"/>
      <c r="G88" s="62"/>
      <c r="H88" s="62"/>
      <c r="I88" s="175"/>
      <c r="J88" s="62"/>
      <c r="K88" s="62"/>
      <c r="L88" s="44"/>
    </row>
    <row r="89" s="1" customFormat="1" ht="24.96" customHeight="1">
      <c r="B89" s="39"/>
      <c r="C89" s="24" t="s">
        <v>195</v>
      </c>
      <c r="D89" s="40"/>
      <c r="E89" s="40"/>
      <c r="F89" s="40"/>
      <c r="G89" s="40"/>
      <c r="H89" s="40"/>
      <c r="I89" s="147"/>
      <c r="J89" s="40"/>
      <c r="K89" s="40"/>
      <c r="L89" s="44"/>
    </row>
    <row r="90" s="1" customFormat="1" ht="6.96" customHeight="1">
      <c r="B90" s="39"/>
      <c r="C90" s="40"/>
      <c r="D90" s="40"/>
      <c r="E90" s="40"/>
      <c r="F90" s="40"/>
      <c r="G90" s="40"/>
      <c r="H90" s="40"/>
      <c r="I90" s="147"/>
      <c r="J90" s="40"/>
      <c r="K90" s="40"/>
      <c r="L90" s="44"/>
    </row>
    <row r="91" s="1" customFormat="1" ht="12" customHeight="1">
      <c r="B91" s="39"/>
      <c r="C91" s="33" t="s">
        <v>17</v>
      </c>
      <c r="D91" s="40"/>
      <c r="E91" s="40"/>
      <c r="F91" s="40"/>
      <c r="G91" s="40"/>
      <c r="H91" s="40"/>
      <c r="I91" s="147"/>
      <c r="J91" s="40"/>
      <c r="K91" s="40"/>
      <c r="L91" s="44"/>
    </row>
    <row r="92" s="1" customFormat="1" ht="16.5" customHeight="1">
      <c r="B92" s="39"/>
      <c r="C92" s="40"/>
      <c r="D92" s="40"/>
      <c r="E92" s="176" t="str">
        <f>E7</f>
        <v>Multifunkční centrum sociálních služeb</v>
      </c>
      <c r="F92" s="33"/>
      <c r="G92" s="33"/>
      <c r="H92" s="33"/>
      <c r="I92" s="147"/>
      <c r="J92" s="40"/>
      <c r="K92" s="40"/>
      <c r="L92" s="44"/>
    </row>
    <row r="93" ht="12" customHeight="1">
      <c r="B93" s="22"/>
      <c r="C93" s="33" t="s">
        <v>188</v>
      </c>
      <c r="D93" s="23"/>
      <c r="E93" s="23"/>
      <c r="F93" s="23"/>
      <c r="G93" s="23"/>
      <c r="H93" s="23"/>
      <c r="I93" s="139"/>
      <c r="J93" s="23"/>
      <c r="K93" s="23"/>
      <c r="L93" s="21"/>
    </row>
    <row r="94" ht="16.5" customHeight="1">
      <c r="B94" s="22"/>
      <c r="C94" s="23"/>
      <c r="D94" s="23"/>
      <c r="E94" s="176" t="s">
        <v>235</v>
      </c>
      <c r="F94" s="23"/>
      <c r="G94" s="23"/>
      <c r="H94" s="23"/>
      <c r="I94" s="139"/>
      <c r="J94" s="23"/>
      <c r="K94" s="23"/>
      <c r="L94" s="21"/>
    </row>
    <row r="95" ht="12" customHeight="1">
      <c r="B95" s="22"/>
      <c r="C95" s="33" t="s">
        <v>236</v>
      </c>
      <c r="D95" s="23"/>
      <c r="E95" s="23"/>
      <c r="F95" s="23"/>
      <c r="G95" s="23"/>
      <c r="H95" s="23"/>
      <c r="I95" s="139"/>
      <c r="J95" s="23"/>
      <c r="K95" s="23"/>
      <c r="L95" s="21"/>
    </row>
    <row r="96" s="1" customFormat="1" ht="16.5" customHeight="1">
      <c r="B96" s="39"/>
      <c r="C96" s="40"/>
      <c r="D96" s="40"/>
      <c r="E96" s="232" t="s">
        <v>237</v>
      </c>
      <c r="F96" s="40"/>
      <c r="G96" s="40"/>
      <c r="H96" s="40"/>
      <c r="I96" s="147"/>
      <c r="J96" s="40"/>
      <c r="K96" s="40"/>
      <c r="L96" s="44"/>
    </row>
    <row r="97" s="1" customFormat="1" ht="12" customHeight="1">
      <c r="B97" s="39"/>
      <c r="C97" s="33" t="s">
        <v>238</v>
      </c>
      <c r="D97" s="40"/>
      <c r="E97" s="40"/>
      <c r="F97" s="40"/>
      <c r="G97" s="40"/>
      <c r="H97" s="40"/>
      <c r="I97" s="147"/>
      <c r="J97" s="40"/>
      <c r="K97" s="40"/>
      <c r="L97" s="44"/>
    </row>
    <row r="98" s="1" customFormat="1" ht="16.5" customHeight="1">
      <c r="B98" s="39"/>
      <c r="C98" s="40"/>
      <c r="D98" s="40"/>
      <c r="E98" s="69" t="str">
        <f>E13</f>
        <v>ZN-DAT - Datové rozv - ZN-DAT - Datové rozv - ZN...</v>
      </c>
      <c r="F98" s="40"/>
      <c r="G98" s="40"/>
      <c r="H98" s="40"/>
      <c r="I98" s="147"/>
      <c r="J98" s="40"/>
      <c r="K98" s="40"/>
      <c r="L98" s="44"/>
    </row>
    <row r="99" s="1" customFormat="1" ht="6.96" customHeight="1">
      <c r="B99" s="39"/>
      <c r="C99" s="40"/>
      <c r="D99" s="40"/>
      <c r="E99" s="40"/>
      <c r="F99" s="40"/>
      <c r="G99" s="40"/>
      <c r="H99" s="40"/>
      <c r="I99" s="147"/>
      <c r="J99" s="40"/>
      <c r="K99" s="40"/>
      <c r="L99" s="44"/>
    </row>
    <row r="100" s="1" customFormat="1" ht="12" customHeight="1">
      <c r="B100" s="39"/>
      <c r="C100" s="33" t="s">
        <v>22</v>
      </c>
      <c r="D100" s="40"/>
      <c r="E100" s="40"/>
      <c r="F100" s="28" t="str">
        <f>F16</f>
        <v xml:space="preserve"> </v>
      </c>
      <c r="G100" s="40"/>
      <c r="H100" s="40"/>
      <c r="I100" s="149" t="s">
        <v>24</v>
      </c>
      <c r="J100" s="72" t="str">
        <f>IF(J16="","",J16)</f>
        <v>11.2.2019</v>
      </c>
      <c r="K100" s="40"/>
      <c r="L100" s="44"/>
    </row>
    <row r="101" s="1" customFormat="1" ht="6.96" customHeight="1">
      <c r="B101" s="39"/>
      <c r="C101" s="40"/>
      <c r="D101" s="40"/>
      <c r="E101" s="40"/>
      <c r="F101" s="40"/>
      <c r="G101" s="40"/>
      <c r="H101" s="40"/>
      <c r="I101" s="147"/>
      <c r="J101" s="40"/>
      <c r="K101" s="40"/>
      <c r="L101" s="44"/>
    </row>
    <row r="102" s="1" customFormat="1" ht="15.15" customHeight="1">
      <c r="B102" s="39"/>
      <c r="C102" s="33" t="s">
        <v>26</v>
      </c>
      <c r="D102" s="40"/>
      <c r="E102" s="40"/>
      <c r="F102" s="28" t="str">
        <f>E19</f>
        <v xml:space="preserve"> </v>
      </c>
      <c r="G102" s="40"/>
      <c r="H102" s="40"/>
      <c r="I102" s="149" t="s">
        <v>31</v>
      </c>
      <c r="J102" s="37" t="str">
        <f>E25</f>
        <v xml:space="preserve"> </v>
      </c>
      <c r="K102" s="40"/>
      <c r="L102" s="44"/>
    </row>
    <row r="103" s="1" customFormat="1" ht="15.15" customHeight="1">
      <c r="B103" s="39"/>
      <c r="C103" s="33" t="s">
        <v>29</v>
      </c>
      <c r="D103" s="40"/>
      <c r="E103" s="40"/>
      <c r="F103" s="28" t="str">
        <f>IF(E22="","",E22)</f>
        <v>Vyplň údaj</v>
      </c>
      <c r="G103" s="40"/>
      <c r="H103" s="40"/>
      <c r="I103" s="149" t="s">
        <v>32</v>
      </c>
      <c r="J103" s="37" t="str">
        <f>E28</f>
        <v xml:space="preserve"> </v>
      </c>
      <c r="K103" s="40"/>
      <c r="L103" s="44"/>
    </row>
    <row r="104" s="1" customFormat="1" ht="10.32" customHeight="1">
      <c r="B104" s="39"/>
      <c r="C104" s="40"/>
      <c r="D104" s="40"/>
      <c r="E104" s="40"/>
      <c r="F104" s="40"/>
      <c r="G104" s="40"/>
      <c r="H104" s="40"/>
      <c r="I104" s="147"/>
      <c r="J104" s="40"/>
      <c r="K104" s="40"/>
      <c r="L104" s="44"/>
    </row>
    <row r="105" s="9" customFormat="1" ht="29.28" customHeight="1">
      <c r="B105" s="189"/>
      <c r="C105" s="190" t="s">
        <v>196</v>
      </c>
      <c r="D105" s="191" t="s">
        <v>55</v>
      </c>
      <c r="E105" s="191" t="s">
        <v>51</v>
      </c>
      <c r="F105" s="191" t="s">
        <v>52</v>
      </c>
      <c r="G105" s="191" t="s">
        <v>197</v>
      </c>
      <c r="H105" s="191" t="s">
        <v>198</v>
      </c>
      <c r="I105" s="192" t="s">
        <v>199</v>
      </c>
      <c r="J105" s="191" t="s">
        <v>192</v>
      </c>
      <c r="K105" s="193" t="s">
        <v>200</v>
      </c>
      <c r="L105" s="194"/>
      <c r="M105" s="92" t="s">
        <v>20</v>
      </c>
      <c r="N105" s="93" t="s">
        <v>40</v>
      </c>
      <c r="O105" s="93" t="s">
        <v>201</v>
      </c>
      <c r="P105" s="93" t="s">
        <v>202</v>
      </c>
      <c r="Q105" s="93" t="s">
        <v>203</v>
      </c>
      <c r="R105" s="93" t="s">
        <v>204</v>
      </c>
      <c r="S105" s="93" t="s">
        <v>205</v>
      </c>
      <c r="T105" s="94" t="s">
        <v>206</v>
      </c>
    </row>
    <row r="106" s="1" customFormat="1" ht="22.8" customHeight="1">
      <c r="B106" s="39"/>
      <c r="C106" s="99" t="s">
        <v>207</v>
      </c>
      <c r="D106" s="40"/>
      <c r="E106" s="40"/>
      <c r="F106" s="40"/>
      <c r="G106" s="40"/>
      <c r="H106" s="40"/>
      <c r="I106" s="147"/>
      <c r="J106" s="195">
        <f>BK106</f>
        <v>0</v>
      </c>
      <c r="K106" s="40"/>
      <c r="L106" s="44"/>
      <c r="M106" s="95"/>
      <c r="N106" s="96"/>
      <c r="O106" s="96"/>
      <c r="P106" s="196">
        <f>P107+P144</f>
        <v>0</v>
      </c>
      <c r="Q106" s="96"/>
      <c r="R106" s="196">
        <f>R107+R144</f>
        <v>0</v>
      </c>
      <c r="S106" s="96"/>
      <c r="T106" s="197">
        <f>T107+T144</f>
        <v>0</v>
      </c>
      <c r="AT106" s="18" t="s">
        <v>69</v>
      </c>
      <c r="AU106" s="18" t="s">
        <v>193</v>
      </c>
      <c r="BK106" s="198">
        <f>BK107+BK144</f>
        <v>0</v>
      </c>
    </row>
    <row r="107" s="10" customFormat="1" ht="25.92" customHeight="1">
      <c r="B107" s="199"/>
      <c r="C107" s="200"/>
      <c r="D107" s="201" t="s">
        <v>69</v>
      </c>
      <c r="E107" s="202" t="s">
        <v>296</v>
      </c>
      <c r="F107" s="202" t="s">
        <v>297</v>
      </c>
      <c r="G107" s="200"/>
      <c r="H107" s="200"/>
      <c r="I107" s="203"/>
      <c r="J107" s="204">
        <f>BK107</f>
        <v>0</v>
      </c>
      <c r="K107" s="200"/>
      <c r="L107" s="205"/>
      <c r="M107" s="206"/>
      <c r="N107" s="207"/>
      <c r="O107" s="207"/>
      <c r="P107" s="208">
        <f>P108+P111+P114+P117+P120+P123+P129+P134+P141</f>
        <v>0</v>
      </c>
      <c r="Q107" s="207"/>
      <c r="R107" s="208">
        <f>R108+R111+R114+R117+R120+R123+R129+R134+R141</f>
        <v>0</v>
      </c>
      <c r="S107" s="207"/>
      <c r="T107" s="209">
        <f>T108+T111+T114+T117+T120+T123+T129+T134+T141</f>
        <v>0</v>
      </c>
      <c r="AR107" s="210" t="s">
        <v>79</v>
      </c>
      <c r="AT107" s="211" t="s">
        <v>69</v>
      </c>
      <c r="AU107" s="211" t="s">
        <v>16</v>
      </c>
      <c r="AY107" s="210" t="s">
        <v>210</v>
      </c>
      <c r="BK107" s="212">
        <f>BK108+BK111+BK114+BK117+BK120+BK123+BK129+BK134+BK141</f>
        <v>0</v>
      </c>
    </row>
    <row r="108" s="10" customFormat="1" ht="22.8" customHeight="1">
      <c r="B108" s="199"/>
      <c r="C108" s="200"/>
      <c r="D108" s="201" t="s">
        <v>69</v>
      </c>
      <c r="E108" s="239" t="s">
        <v>1795</v>
      </c>
      <c r="F108" s="239" t="s">
        <v>1877</v>
      </c>
      <c r="G108" s="200"/>
      <c r="H108" s="200"/>
      <c r="I108" s="203"/>
      <c r="J108" s="240">
        <f>BK108</f>
        <v>0</v>
      </c>
      <c r="K108" s="200"/>
      <c r="L108" s="205"/>
      <c r="M108" s="206"/>
      <c r="N108" s="207"/>
      <c r="O108" s="207"/>
      <c r="P108" s="208">
        <f>SUM(P109:P110)</f>
        <v>0</v>
      </c>
      <c r="Q108" s="207"/>
      <c r="R108" s="208">
        <f>SUM(R109:R110)</f>
        <v>0</v>
      </c>
      <c r="S108" s="207"/>
      <c r="T108" s="209">
        <f>SUM(T109:T110)</f>
        <v>0</v>
      </c>
      <c r="AR108" s="210" t="s">
        <v>77</v>
      </c>
      <c r="AT108" s="211" t="s">
        <v>69</v>
      </c>
      <c r="AU108" s="211" t="s">
        <v>77</v>
      </c>
      <c r="AY108" s="210" t="s">
        <v>210</v>
      </c>
      <c r="BK108" s="212">
        <f>SUM(BK109:BK110)</f>
        <v>0</v>
      </c>
    </row>
    <row r="109" s="1" customFormat="1" ht="24" customHeight="1">
      <c r="B109" s="39"/>
      <c r="C109" s="213" t="s">
        <v>77</v>
      </c>
      <c r="D109" s="213" t="s">
        <v>211</v>
      </c>
      <c r="E109" s="214" t="s">
        <v>1697</v>
      </c>
      <c r="F109" s="215" t="s">
        <v>1698</v>
      </c>
      <c r="G109" s="216" t="s">
        <v>291</v>
      </c>
      <c r="H109" s="217">
        <v>100</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79</v>
      </c>
    </row>
    <row r="110" s="1" customFormat="1" ht="16.5" customHeight="1">
      <c r="B110" s="39"/>
      <c r="C110" s="241" t="s">
        <v>79</v>
      </c>
      <c r="D110" s="241" t="s">
        <v>263</v>
      </c>
      <c r="E110" s="242" t="s">
        <v>1878</v>
      </c>
      <c r="F110" s="243" t="s">
        <v>1879</v>
      </c>
      <c r="G110" s="244" t="s">
        <v>263</v>
      </c>
      <c r="H110" s="245">
        <v>100</v>
      </c>
      <c r="I110" s="246"/>
      <c r="J110" s="247">
        <f>ROUND(I110*H110,2)</f>
        <v>0</v>
      </c>
      <c r="K110" s="243" t="s">
        <v>20</v>
      </c>
      <c r="L110" s="248"/>
      <c r="M110" s="249" t="s">
        <v>20</v>
      </c>
      <c r="N110" s="250" t="s">
        <v>41</v>
      </c>
      <c r="O110" s="84"/>
      <c r="P110" s="222">
        <f>O110*H110</f>
        <v>0</v>
      </c>
      <c r="Q110" s="222">
        <v>0</v>
      </c>
      <c r="R110" s="222">
        <f>Q110*H110</f>
        <v>0</v>
      </c>
      <c r="S110" s="222">
        <v>0</v>
      </c>
      <c r="T110" s="223">
        <f>S110*H110</f>
        <v>0</v>
      </c>
      <c r="AR110" s="224" t="s">
        <v>233</v>
      </c>
      <c r="AT110" s="224" t="s">
        <v>263</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215</v>
      </c>
    </row>
    <row r="111" s="10" customFormat="1" ht="22.8" customHeight="1">
      <c r="B111" s="199"/>
      <c r="C111" s="200"/>
      <c r="D111" s="201" t="s">
        <v>69</v>
      </c>
      <c r="E111" s="239" t="s">
        <v>1880</v>
      </c>
      <c r="F111" s="239" t="s">
        <v>1881</v>
      </c>
      <c r="G111" s="200"/>
      <c r="H111" s="200"/>
      <c r="I111" s="203"/>
      <c r="J111" s="240">
        <f>BK111</f>
        <v>0</v>
      </c>
      <c r="K111" s="200"/>
      <c r="L111" s="205"/>
      <c r="M111" s="206"/>
      <c r="N111" s="207"/>
      <c r="O111" s="207"/>
      <c r="P111" s="208">
        <f>SUM(P112:P113)</f>
        <v>0</v>
      </c>
      <c r="Q111" s="207"/>
      <c r="R111" s="208">
        <f>SUM(R112:R113)</f>
        <v>0</v>
      </c>
      <c r="S111" s="207"/>
      <c r="T111" s="209">
        <f>SUM(T112:T113)</f>
        <v>0</v>
      </c>
      <c r="AR111" s="210" t="s">
        <v>77</v>
      </c>
      <c r="AT111" s="211" t="s">
        <v>69</v>
      </c>
      <c r="AU111" s="211" t="s">
        <v>77</v>
      </c>
      <c r="AY111" s="210" t="s">
        <v>210</v>
      </c>
      <c r="BK111" s="212">
        <f>SUM(BK112:BK113)</f>
        <v>0</v>
      </c>
    </row>
    <row r="112" s="1" customFormat="1" ht="24" customHeight="1">
      <c r="B112" s="39"/>
      <c r="C112" s="213" t="s">
        <v>92</v>
      </c>
      <c r="D112" s="213" t="s">
        <v>211</v>
      </c>
      <c r="E112" s="214" t="s">
        <v>1697</v>
      </c>
      <c r="F112" s="215" t="s">
        <v>1698</v>
      </c>
      <c r="G112" s="216" t="s">
        <v>291</v>
      </c>
      <c r="H112" s="217">
        <v>11420</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229</v>
      </c>
    </row>
    <row r="113" s="1" customFormat="1" ht="36" customHeight="1">
      <c r="B113" s="39"/>
      <c r="C113" s="241" t="s">
        <v>215</v>
      </c>
      <c r="D113" s="241" t="s">
        <v>263</v>
      </c>
      <c r="E113" s="242" t="s">
        <v>1882</v>
      </c>
      <c r="F113" s="243" t="s">
        <v>1883</v>
      </c>
      <c r="G113" s="244" t="s">
        <v>263</v>
      </c>
      <c r="H113" s="245">
        <v>11420</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233</v>
      </c>
    </row>
    <row r="114" s="10" customFormat="1" ht="22.8" customHeight="1">
      <c r="B114" s="199"/>
      <c r="C114" s="200"/>
      <c r="D114" s="201" t="s">
        <v>69</v>
      </c>
      <c r="E114" s="239" t="s">
        <v>1220</v>
      </c>
      <c r="F114" s="239" t="s">
        <v>1221</v>
      </c>
      <c r="G114" s="200"/>
      <c r="H114" s="200"/>
      <c r="I114" s="203"/>
      <c r="J114" s="240">
        <f>BK114</f>
        <v>0</v>
      </c>
      <c r="K114" s="200"/>
      <c r="L114" s="205"/>
      <c r="M114" s="206"/>
      <c r="N114" s="207"/>
      <c r="O114" s="207"/>
      <c r="P114" s="208">
        <f>SUM(P115:P116)</f>
        <v>0</v>
      </c>
      <c r="Q114" s="207"/>
      <c r="R114" s="208">
        <f>SUM(R115:R116)</f>
        <v>0</v>
      </c>
      <c r="S114" s="207"/>
      <c r="T114" s="209">
        <f>SUM(T115:T116)</f>
        <v>0</v>
      </c>
      <c r="AR114" s="210" t="s">
        <v>77</v>
      </c>
      <c r="AT114" s="211" t="s">
        <v>69</v>
      </c>
      <c r="AU114" s="211" t="s">
        <v>77</v>
      </c>
      <c r="AY114" s="210" t="s">
        <v>210</v>
      </c>
      <c r="BK114" s="212">
        <f>SUM(BK115:BK116)</f>
        <v>0</v>
      </c>
    </row>
    <row r="115" s="1" customFormat="1" ht="16.5" customHeight="1">
      <c r="B115" s="39"/>
      <c r="C115" s="213" t="s">
        <v>269</v>
      </c>
      <c r="D115" s="213" t="s">
        <v>211</v>
      </c>
      <c r="E115" s="214" t="s">
        <v>1222</v>
      </c>
      <c r="F115" s="215" t="s">
        <v>1223</v>
      </c>
      <c r="G115" s="216" t="s">
        <v>352</v>
      </c>
      <c r="H115" s="217">
        <v>38</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272</v>
      </c>
    </row>
    <row r="116" s="1" customFormat="1" ht="36" customHeight="1">
      <c r="B116" s="39"/>
      <c r="C116" s="241" t="s">
        <v>229</v>
      </c>
      <c r="D116" s="241" t="s">
        <v>263</v>
      </c>
      <c r="E116" s="242" t="s">
        <v>1224</v>
      </c>
      <c r="F116" s="243" t="s">
        <v>1225</v>
      </c>
      <c r="G116" s="244" t="s">
        <v>1021</v>
      </c>
      <c r="H116" s="245">
        <v>38</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275</v>
      </c>
    </row>
    <row r="117" s="10" customFormat="1" ht="22.8" customHeight="1">
      <c r="B117" s="199"/>
      <c r="C117" s="200"/>
      <c r="D117" s="201" t="s">
        <v>69</v>
      </c>
      <c r="E117" s="239" t="s">
        <v>1232</v>
      </c>
      <c r="F117" s="239" t="s">
        <v>1233</v>
      </c>
      <c r="G117" s="200"/>
      <c r="H117" s="200"/>
      <c r="I117" s="203"/>
      <c r="J117" s="240">
        <f>BK117</f>
        <v>0</v>
      </c>
      <c r="K117" s="200"/>
      <c r="L117" s="205"/>
      <c r="M117" s="206"/>
      <c r="N117" s="207"/>
      <c r="O117" s="207"/>
      <c r="P117" s="208">
        <f>SUM(P118:P119)</f>
        <v>0</v>
      </c>
      <c r="Q117" s="207"/>
      <c r="R117" s="208">
        <f>SUM(R118:R119)</f>
        <v>0</v>
      </c>
      <c r="S117" s="207"/>
      <c r="T117" s="209">
        <f>SUM(T118:T119)</f>
        <v>0</v>
      </c>
      <c r="AR117" s="210" t="s">
        <v>77</v>
      </c>
      <c r="AT117" s="211" t="s">
        <v>69</v>
      </c>
      <c r="AU117" s="211" t="s">
        <v>77</v>
      </c>
      <c r="AY117" s="210" t="s">
        <v>210</v>
      </c>
      <c r="BK117" s="212">
        <f>SUM(BK118:BK119)</f>
        <v>0</v>
      </c>
    </row>
    <row r="118" s="1" customFormat="1" ht="16.5" customHeight="1">
      <c r="B118" s="39"/>
      <c r="C118" s="213" t="s">
        <v>276</v>
      </c>
      <c r="D118" s="213" t="s">
        <v>211</v>
      </c>
      <c r="E118" s="214" t="s">
        <v>1234</v>
      </c>
      <c r="F118" s="215" t="s">
        <v>1235</v>
      </c>
      <c r="G118" s="216" t="s">
        <v>352</v>
      </c>
      <c r="H118" s="217">
        <v>75</v>
      </c>
      <c r="I118" s="218"/>
      <c r="J118" s="219">
        <f>ROUND(I118*H118,2)</f>
        <v>0</v>
      </c>
      <c r="K118" s="215" t="s">
        <v>20</v>
      </c>
      <c r="L118" s="44"/>
      <c r="M118" s="220" t="s">
        <v>20</v>
      </c>
      <c r="N118" s="221" t="s">
        <v>41</v>
      </c>
      <c r="O118" s="84"/>
      <c r="P118" s="222">
        <f>O118*H118</f>
        <v>0</v>
      </c>
      <c r="Q118" s="222">
        <v>0</v>
      </c>
      <c r="R118" s="222">
        <f>Q118*H118</f>
        <v>0</v>
      </c>
      <c r="S118" s="222">
        <v>0</v>
      </c>
      <c r="T118" s="223">
        <f>S118*H118</f>
        <v>0</v>
      </c>
      <c r="AR118" s="224" t="s">
        <v>215</v>
      </c>
      <c r="AT118" s="224" t="s">
        <v>211</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279</v>
      </c>
    </row>
    <row r="119" s="1" customFormat="1" ht="24" customHeight="1">
      <c r="B119" s="39"/>
      <c r="C119" s="241" t="s">
        <v>233</v>
      </c>
      <c r="D119" s="241" t="s">
        <v>263</v>
      </c>
      <c r="E119" s="242" t="s">
        <v>1236</v>
      </c>
      <c r="F119" s="243" t="s">
        <v>1237</v>
      </c>
      <c r="G119" s="244" t="s">
        <v>1021</v>
      </c>
      <c r="H119" s="245">
        <v>75</v>
      </c>
      <c r="I119" s="246"/>
      <c r="J119" s="247">
        <f>ROUND(I119*H119,2)</f>
        <v>0</v>
      </c>
      <c r="K119" s="243" t="s">
        <v>20</v>
      </c>
      <c r="L119" s="248"/>
      <c r="M119" s="249" t="s">
        <v>20</v>
      </c>
      <c r="N119" s="250" t="s">
        <v>41</v>
      </c>
      <c r="O119" s="84"/>
      <c r="P119" s="222">
        <f>O119*H119</f>
        <v>0</v>
      </c>
      <c r="Q119" s="222">
        <v>0</v>
      </c>
      <c r="R119" s="222">
        <f>Q119*H119</f>
        <v>0</v>
      </c>
      <c r="S119" s="222">
        <v>0</v>
      </c>
      <c r="T119" s="223">
        <f>S119*H119</f>
        <v>0</v>
      </c>
      <c r="AR119" s="224" t="s">
        <v>233</v>
      </c>
      <c r="AT119" s="224" t="s">
        <v>263</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282</v>
      </c>
    </row>
    <row r="120" s="10" customFormat="1" ht="22.8" customHeight="1">
      <c r="B120" s="199"/>
      <c r="C120" s="200"/>
      <c r="D120" s="201" t="s">
        <v>69</v>
      </c>
      <c r="E120" s="239" t="s">
        <v>1799</v>
      </c>
      <c r="F120" s="239" t="s">
        <v>1800</v>
      </c>
      <c r="G120" s="200"/>
      <c r="H120" s="200"/>
      <c r="I120" s="203"/>
      <c r="J120" s="240">
        <f>BK120</f>
        <v>0</v>
      </c>
      <c r="K120" s="200"/>
      <c r="L120" s="205"/>
      <c r="M120" s="206"/>
      <c r="N120" s="207"/>
      <c r="O120" s="207"/>
      <c r="P120" s="208">
        <f>SUM(P121:P122)</f>
        <v>0</v>
      </c>
      <c r="Q120" s="207"/>
      <c r="R120" s="208">
        <f>SUM(R121:R122)</f>
        <v>0</v>
      </c>
      <c r="S120" s="207"/>
      <c r="T120" s="209">
        <f>SUM(T121:T122)</f>
        <v>0</v>
      </c>
      <c r="AR120" s="210" t="s">
        <v>77</v>
      </c>
      <c r="AT120" s="211" t="s">
        <v>69</v>
      </c>
      <c r="AU120" s="211" t="s">
        <v>77</v>
      </c>
      <c r="AY120" s="210" t="s">
        <v>210</v>
      </c>
      <c r="BK120" s="212">
        <f>SUM(BK121:BK122)</f>
        <v>0</v>
      </c>
    </row>
    <row r="121" s="1" customFormat="1" ht="24" customHeight="1">
      <c r="B121" s="39"/>
      <c r="C121" s="213" t="s">
        <v>283</v>
      </c>
      <c r="D121" s="213" t="s">
        <v>211</v>
      </c>
      <c r="E121" s="214" t="s">
        <v>1801</v>
      </c>
      <c r="F121" s="215" t="s">
        <v>1802</v>
      </c>
      <c r="G121" s="216" t="s">
        <v>352</v>
      </c>
      <c r="H121" s="217">
        <v>172</v>
      </c>
      <c r="I121" s="218"/>
      <c r="J121" s="219">
        <f>ROUND(I121*H121,2)</f>
        <v>0</v>
      </c>
      <c r="K121" s="215" t="s">
        <v>20</v>
      </c>
      <c r="L121" s="44"/>
      <c r="M121" s="220" t="s">
        <v>20</v>
      </c>
      <c r="N121" s="221" t="s">
        <v>41</v>
      </c>
      <c r="O121" s="84"/>
      <c r="P121" s="222">
        <f>O121*H121</f>
        <v>0</v>
      </c>
      <c r="Q121" s="222">
        <v>0</v>
      </c>
      <c r="R121" s="222">
        <f>Q121*H121</f>
        <v>0</v>
      </c>
      <c r="S121" s="222">
        <v>0</v>
      </c>
      <c r="T121" s="223">
        <f>S121*H121</f>
        <v>0</v>
      </c>
      <c r="AR121" s="224" t="s">
        <v>215</v>
      </c>
      <c r="AT121" s="224" t="s">
        <v>211</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285</v>
      </c>
    </row>
    <row r="122" s="1" customFormat="1" ht="36" customHeight="1">
      <c r="B122" s="39"/>
      <c r="C122" s="241" t="s">
        <v>272</v>
      </c>
      <c r="D122" s="241" t="s">
        <v>263</v>
      </c>
      <c r="E122" s="242" t="s">
        <v>1803</v>
      </c>
      <c r="F122" s="243" t="s">
        <v>1804</v>
      </c>
      <c r="G122" s="244" t="s">
        <v>1021</v>
      </c>
      <c r="H122" s="245">
        <v>172</v>
      </c>
      <c r="I122" s="246"/>
      <c r="J122" s="247">
        <f>ROUND(I122*H122,2)</f>
        <v>0</v>
      </c>
      <c r="K122" s="243" t="s">
        <v>20</v>
      </c>
      <c r="L122" s="248"/>
      <c r="M122" s="249" t="s">
        <v>20</v>
      </c>
      <c r="N122" s="250" t="s">
        <v>41</v>
      </c>
      <c r="O122" s="84"/>
      <c r="P122" s="222">
        <f>O122*H122</f>
        <v>0</v>
      </c>
      <c r="Q122" s="222">
        <v>0</v>
      </c>
      <c r="R122" s="222">
        <f>Q122*H122</f>
        <v>0</v>
      </c>
      <c r="S122" s="222">
        <v>0</v>
      </c>
      <c r="T122" s="223">
        <f>S122*H122</f>
        <v>0</v>
      </c>
      <c r="AR122" s="224" t="s">
        <v>233</v>
      </c>
      <c r="AT122" s="224" t="s">
        <v>263</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286</v>
      </c>
    </row>
    <row r="123" s="10" customFormat="1" ht="22.8" customHeight="1">
      <c r="B123" s="199"/>
      <c r="C123" s="200"/>
      <c r="D123" s="201" t="s">
        <v>69</v>
      </c>
      <c r="E123" s="239" t="s">
        <v>1884</v>
      </c>
      <c r="F123" s="239" t="s">
        <v>1885</v>
      </c>
      <c r="G123" s="200"/>
      <c r="H123" s="200"/>
      <c r="I123" s="203"/>
      <c r="J123" s="240">
        <f>BK123</f>
        <v>0</v>
      </c>
      <c r="K123" s="200"/>
      <c r="L123" s="205"/>
      <c r="M123" s="206"/>
      <c r="N123" s="207"/>
      <c r="O123" s="207"/>
      <c r="P123" s="208">
        <f>SUM(P124:P128)</f>
        <v>0</v>
      </c>
      <c r="Q123" s="207"/>
      <c r="R123" s="208">
        <f>SUM(R124:R128)</f>
        <v>0</v>
      </c>
      <c r="S123" s="207"/>
      <c r="T123" s="209">
        <f>SUM(T124:T128)</f>
        <v>0</v>
      </c>
      <c r="AR123" s="210" t="s">
        <v>77</v>
      </c>
      <c r="AT123" s="211" t="s">
        <v>69</v>
      </c>
      <c r="AU123" s="211" t="s">
        <v>77</v>
      </c>
      <c r="AY123" s="210" t="s">
        <v>210</v>
      </c>
      <c r="BK123" s="212">
        <f>SUM(BK124:BK128)</f>
        <v>0</v>
      </c>
    </row>
    <row r="124" s="1" customFormat="1" ht="24" customHeight="1">
      <c r="B124" s="39"/>
      <c r="C124" s="213" t="s">
        <v>288</v>
      </c>
      <c r="D124" s="213" t="s">
        <v>211</v>
      </c>
      <c r="E124" s="214" t="s">
        <v>1807</v>
      </c>
      <c r="F124" s="215" t="s">
        <v>1808</v>
      </c>
      <c r="G124" s="216" t="s">
        <v>352</v>
      </c>
      <c r="H124" s="217">
        <v>1</v>
      </c>
      <c r="I124" s="218"/>
      <c r="J124" s="219">
        <f>ROUND(I124*H124,2)</f>
        <v>0</v>
      </c>
      <c r="K124" s="215" t="s">
        <v>20</v>
      </c>
      <c r="L124" s="44"/>
      <c r="M124" s="220" t="s">
        <v>20</v>
      </c>
      <c r="N124" s="221" t="s">
        <v>41</v>
      </c>
      <c r="O124" s="84"/>
      <c r="P124" s="222">
        <f>O124*H124</f>
        <v>0</v>
      </c>
      <c r="Q124" s="222">
        <v>0</v>
      </c>
      <c r="R124" s="222">
        <f>Q124*H124</f>
        <v>0</v>
      </c>
      <c r="S124" s="222">
        <v>0</v>
      </c>
      <c r="T124" s="223">
        <f>S124*H124</f>
        <v>0</v>
      </c>
      <c r="AR124" s="224" t="s">
        <v>215</v>
      </c>
      <c r="AT124" s="224" t="s">
        <v>211</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292</v>
      </c>
    </row>
    <row r="125" s="1" customFormat="1" ht="16.5" customHeight="1">
      <c r="B125" s="39"/>
      <c r="C125" s="213" t="s">
        <v>275</v>
      </c>
      <c r="D125" s="213" t="s">
        <v>211</v>
      </c>
      <c r="E125" s="214" t="s">
        <v>1809</v>
      </c>
      <c r="F125" s="215" t="s">
        <v>1810</v>
      </c>
      <c r="G125" s="216" t="s">
        <v>352</v>
      </c>
      <c r="H125" s="217">
        <v>2</v>
      </c>
      <c r="I125" s="218"/>
      <c r="J125" s="219">
        <f>ROUND(I125*H125,2)</f>
        <v>0</v>
      </c>
      <c r="K125" s="215" t="s">
        <v>20</v>
      </c>
      <c r="L125" s="44"/>
      <c r="M125" s="220" t="s">
        <v>20</v>
      </c>
      <c r="N125" s="221" t="s">
        <v>41</v>
      </c>
      <c r="O125" s="84"/>
      <c r="P125" s="222">
        <f>O125*H125</f>
        <v>0</v>
      </c>
      <c r="Q125" s="222">
        <v>0</v>
      </c>
      <c r="R125" s="222">
        <f>Q125*H125</f>
        <v>0</v>
      </c>
      <c r="S125" s="222">
        <v>0</v>
      </c>
      <c r="T125" s="223">
        <f>S125*H125</f>
        <v>0</v>
      </c>
      <c r="AR125" s="224" t="s">
        <v>215</v>
      </c>
      <c r="AT125" s="224" t="s">
        <v>211</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295</v>
      </c>
    </row>
    <row r="126" s="1" customFormat="1" ht="36" customHeight="1">
      <c r="B126" s="39"/>
      <c r="C126" s="241" t="s">
        <v>300</v>
      </c>
      <c r="D126" s="241" t="s">
        <v>263</v>
      </c>
      <c r="E126" s="242" t="s">
        <v>1369</v>
      </c>
      <c r="F126" s="243" t="s">
        <v>1370</v>
      </c>
      <c r="G126" s="244" t="s">
        <v>1021</v>
      </c>
      <c r="H126" s="245">
        <v>1</v>
      </c>
      <c r="I126" s="246"/>
      <c r="J126" s="247">
        <f>ROUND(I126*H126,2)</f>
        <v>0</v>
      </c>
      <c r="K126" s="243" t="s">
        <v>20</v>
      </c>
      <c r="L126" s="248"/>
      <c r="M126" s="249" t="s">
        <v>20</v>
      </c>
      <c r="N126" s="250" t="s">
        <v>41</v>
      </c>
      <c r="O126" s="84"/>
      <c r="P126" s="222">
        <f>O126*H126</f>
        <v>0</v>
      </c>
      <c r="Q126" s="222">
        <v>0</v>
      </c>
      <c r="R126" s="222">
        <f>Q126*H126</f>
        <v>0</v>
      </c>
      <c r="S126" s="222">
        <v>0</v>
      </c>
      <c r="T126" s="223">
        <f>S126*H126</f>
        <v>0</v>
      </c>
      <c r="AR126" s="224" t="s">
        <v>233</v>
      </c>
      <c r="AT126" s="224" t="s">
        <v>263</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304</v>
      </c>
    </row>
    <row r="127" s="1" customFormat="1" ht="24" customHeight="1">
      <c r="B127" s="39"/>
      <c r="C127" s="241" t="s">
        <v>279</v>
      </c>
      <c r="D127" s="241" t="s">
        <v>263</v>
      </c>
      <c r="E127" s="242" t="s">
        <v>1886</v>
      </c>
      <c r="F127" s="243" t="s">
        <v>1887</v>
      </c>
      <c r="G127" s="244" t="s">
        <v>1021</v>
      </c>
      <c r="H127" s="245">
        <v>1</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307</v>
      </c>
    </row>
    <row r="128" s="1" customFormat="1" ht="24" customHeight="1">
      <c r="B128" s="39"/>
      <c r="C128" s="241" t="s">
        <v>9</v>
      </c>
      <c r="D128" s="241" t="s">
        <v>263</v>
      </c>
      <c r="E128" s="242" t="s">
        <v>1888</v>
      </c>
      <c r="F128" s="243" t="s">
        <v>1889</v>
      </c>
      <c r="G128" s="244" t="s">
        <v>1021</v>
      </c>
      <c r="H128" s="245">
        <v>2</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310</v>
      </c>
    </row>
    <row r="129" s="10" customFormat="1" ht="22.8" customHeight="1">
      <c r="B129" s="199"/>
      <c r="C129" s="200"/>
      <c r="D129" s="201" t="s">
        <v>69</v>
      </c>
      <c r="E129" s="239" t="s">
        <v>1890</v>
      </c>
      <c r="F129" s="239" t="s">
        <v>1891</v>
      </c>
      <c r="G129" s="200"/>
      <c r="H129" s="200"/>
      <c r="I129" s="203"/>
      <c r="J129" s="240">
        <f>BK129</f>
        <v>0</v>
      </c>
      <c r="K129" s="200"/>
      <c r="L129" s="205"/>
      <c r="M129" s="206"/>
      <c r="N129" s="207"/>
      <c r="O129" s="207"/>
      <c r="P129" s="208">
        <f>SUM(P130:P133)</f>
        <v>0</v>
      </c>
      <c r="Q129" s="207"/>
      <c r="R129" s="208">
        <f>SUM(R130:R133)</f>
        <v>0</v>
      </c>
      <c r="S129" s="207"/>
      <c r="T129" s="209">
        <f>SUM(T130:T133)</f>
        <v>0</v>
      </c>
      <c r="AR129" s="210" t="s">
        <v>77</v>
      </c>
      <c r="AT129" s="211" t="s">
        <v>69</v>
      </c>
      <c r="AU129" s="211" t="s">
        <v>77</v>
      </c>
      <c r="AY129" s="210" t="s">
        <v>210</v>
      </c>
      <c r="BK129" s="212">
        <f>SUM(BK130:BK133)</f>
        <v>0</v>
      </c>
    </row>
    <row r="130" s="1" customFormat="1" ht="24" customHeight="1">
      <c r="B130" s="39"/>
      <c r="C130" s="213" t="s">
        <v>282</v>
      </c>
      <c r="D130" s="213" t="s">
        <v>211</v>
      </c>
      <c r="E130" s="214" t="s">
        <v>1807</v>
      </c>
      <c r="F130" s="215" t="s">
        <v>1808</v>
      </c>
      <c r="G130" s="216" t="s">
        <v>352</v>
      </c>
      <c r="H130" s="217">
        <v>44</v>
      </c>
      <c r="I130" s="218"/>
      <c r="J130" s="219">
        <f>ROUND(I130*H130,2)</f>
        <v>0</v>
      </c>
      <c r="K130" s="215" t="s">
        <v>20</v>
      </c>
      <c r="L130" s="44"/>
      <c r="M130" s="220" t="s">
        <v>20</v>
      </c>
      <c r="N130" s="221" t="s">
        <v>41</v>
      </c>
      <c r="O130" s="84"/>
      <c r="P130" s="222">
        <f>O130*H130</f>
        <v>0</v>
      </c>
      <c r="Q130" s="222">
        <v>0</v>
      </c>
      <c r="R130" s="222">
        <f>Q130*H130</f>
        <v>0</v>
      </c>
      <c r="S130" s="222">
        <v>0</v>
      </c>
      <c r="T130" s="223">
        <f>S130*H130</f>
        <v>0</v>
      </c>
      <c r="AR130" s="224" t="s">
        <v>215</v>
      </c>
      <c r="AT130" s="224" t="s">
        <v>211</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215</v>
      </c>
      <c r="BM130" s="224" t="s">
        <v>303</v>
      </c>
    </row>
    <row r="131" s="1" customFormat="1" ht="16.5" customHeight="1">
      <c r="B131" s="39"/>
      <c r="C131" s="213" t="s">
        <v>313</v>
      </c>
      <c r="D131" s="213" t="s">
        <v>211</v>
      </c>
      <c r="E131" s="214" t="s">
        <v>1809</v>
      </c>
      <c r="F131" s="215" t="s">
        <v>1810</v>
      </c>
      <c r="G131" s="216" t="s">
        <v>352</v>
      </c>
      <c r="H131" s="217">
        <v>88</v>
      </c>
      <c r="I131" s="218"/>
      <c r="J131" s="219">
        <f>ROUND(I131*H131,2)</f>
        <v>0</v>
      </c>
      <c r="K131" s="215" t="s">
        <v>20</v>
      </c>
      <c r="L131" s="44"/>
      <c r="M131" s="220" t="s">
        <v>20</v>
      </c>
      <c r="N131" s="221" t="s">
        <v>41</v>
      </c>
      <c r="O131" s="84"/>
      <c r="P131" s="222">
        <f>O131*H131</f>
        <v>0</v>
      </c>
      <c r="Q131" s="222">
        <v>0</v>
      </c>
      <c r="R131" s="222">
        <f>Q131*H131</f>
        <v>0</v>
      </c>
      <c r="S131" s="222">
        <v>0</v>
      </c>
      <c r="T131" s="223">
        <f>S131*H131</f>
        <v>0</v>
      </c>
      <c r="AR131" s="224" t="s">
        <v>215</v>
      </c>
      <c r="AT131" s="224" t="s">
        <v>211</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316</v>
      </c>
    </row>
    <row r="132" s="1" customFormat="1" ht="36" customHeight="1">
      <c r="B132" s="39"/>
      <c r="C132" s="241" t="s">
        <v>285</v>
      </c>
      <c r="D132" s="241" t="s">
        <v>263</v>
      </c>
      <c r="E132" s="242" t="s">
        <v>1892</v>
      </c>
      <c r="F132" s="243" t="s">
        <v>1893</v>
      </c>
      <c r="G132" s="244" t="s">
        <v>1021</v>
      </c>
      <c r="H132" s="245">
        <v>44</v>
      </c>
      <c r="I132" s="246"/>
      <c r="J132" s="247">
        <f>ROUND(I132*H132,2)</f>
        <v>0</v>
      </c>
      <c r="K132" s="243" t="s">
        <v>20</v>
      </c>
      <c r="L132" s="248"/>
      <c r="M132" s="249" t="s">
        <v>20</v>
      </c>
      <c r="N132" s="250" t="s">
        <v>41</v>
      </c>
      <c r="O132" s="84"/>
      <c r="P132" s="222">
        <f>O132*H132</f>
        <v>0</v>
      </c>
      <c r="Q132" s="222">
        <v>0</v>
      </c>
      <c r="R132" s="222">
        <f>Q132*H132</f>
        <v>0</v>
      </c>
      <c r="S132" s="222">
        <v>0</v>
      </c>
      <c r="T132" s="223">
        <f>S132*H132</f>
        <v>0</v>
      </c>
      <c r="AR132" s="224" t="s">
        <v>233</v>
      </c>
      <c r="AT132" s="224" t="s">
        <v>263</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319</v>
      </c>
    </row>
    <row r="133" s="1" customFormat="1" ht="24" customHeight="1">
      <c r="B133" s="39"/>
      <c r="C133" s="241" t="s">
        <v>322</v>
      </c>
      <c r="D133" s="241" t="s">
        <v>263</v>
      </c>
      <c r="E133" s="242" t="s">
        <v>1888</v>
      </c>
      <c r="F133" s="243" t="s">
        <v>1889</v>
      </c>
      <c r="G133" s="244" t="s">
        <v>1021</v>
      </c>
      <c r="H133" s="245">
        <v>88</v>
      </c>
      <c r="I133" s="246"/>
      <c r="J133" s="247">
        <f>ROUND(I133*H133,2)</f>
        <v>0</v>
      </c>
      <c r="K133" s="243" t="s">
        <v>20</v>
      </c>
      <c r="L133" s="248"/>
      <c r="M133" s="249" t="s">
        <v>20</v>
      </c>
      <c r="N133" s="250" t="s">
        <v>41</v>
      </c>
      <c r="O133" s="84"/>
      <c r="P133" s="222">
        <f>O133*H133</f>
        <v>0</v>
      </c>
      <c r="Q133" s="222">
        <v>0</v>
      </c>
      <c r="R133" s="222">
        <f>Q133*H133</f>
        <v>0</v>
      </c>
      <c r="S133" s="222">
        <v>0</v>
      </c>
      <c r="T133" s="223">
        <f>S133*H133</f>
        <v>0</v>
      </c>
      <c r="AR133" s="224" t="s">
        <v>233</v>
      </c>
      <c r="AT133" s="224" t="s">
        <v>263</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325</v>
      </c>
    </row>
    <row r="134" s="10" customFormat="1" ht="22.8" customHeight="1">
      <c r="B134" s="199"/>
      <c r="C134" s="200"/>
      <c r="D134" s="201" t="s">
        <v>69</v>
      </c>
      <c r="E134" s="239" t="s">
        <v>1894</v>
      </c>
      <c r="F134" s="239" t="s">
        <v>1895</v>
      </c>
      <c r="G134" s="200"/>
      <c r="H134" s="200"/>
      <c r="I134" s="203"/>
      <c r="J134" s="240">
        <f>BK134</f>
        <v>0</v>
      </c>
      <c r="K134" s="200"/>
      <c r="L134" s="205"/>
      <c r="M134" s="206"/>
      <c r="N134" s="207"/>
      <c r="O134" s="207"/>
      <c r="P134" s="208">
        <f>SUM(P135:P140)</f>
        <v>0</v>
      </c>
      <c r="Q134" s="207"/>
      <c r="R134" s="208">
        <f>SUM(R135:R140)</f>
        <v>0</v>
      </c>
      <c r="S134" s="207"/>
      <c r="T134" s="209">
        <f>SUM(T135:T140)</f>
        <v>0</v>
      </c>
      <c r="AR134" s="210" t="s">
        <v>77</v>
      </c>
      <c r="AT134" s="211" t="s">
        <v>69</v>
      </c>
      <c r="AU134" s="211" t="s">
        <v>77</v>
      </c>
      <c r="AY134" s="210" t="s">
        <v>210</v>
      </c>
      <c r="BK134" s="212">
        <f>SUM(BK135:BK140)</f>
        <v>0</v>
      </c>
    </row>
    <row r="135" s="1" customFormat="1" ht="24" customHeight="1">
      <c r="B135" s="39"/>
      <c r="C135" s="213" t="s">
        <v>286</v>
      </c>
      <c r="D135" s="213" t="s">
        <v>211</v>
      </c>
      <c r="E135" s="214" t="s">
        <v>1807</v>
      </c>
      <c r="F135" s="215" t="s">
        <v>1808</v>
      </c>
      <c r="G135" s="216" t="s">
        <v>352</v>
      </c>
      <c r="H135" s="217">
        <v>38</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215</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328</v>
      </c>
    </row>
    <row r="136" s="1" customFormat="1" ht="16.5" customHeight="1">
      <c r="B136" s="39"/>
      <c r="C136" s="213" t="s">
        <v>7</v>
      </c>
      <c r="D136" s="213" t="s">
        <v>211</v>
      </c>
      <c r="E136" s="214" t="s">
        <v>1809</v>
      </c>
      <c r="F136" s="215" t="s">
        <v>1810</v>
      </c>
      <c r="G136" s="216" t="s">
        <v>352</v>
      </c>
      <c r="H136" s="217">
        <v>76</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215</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215</v>
      </c>
      <c r="BM136" s="224" t="s">
        <v>331</v>
      </c>
    </row>
    <row r="137" s="1" customFormat="1" ht="36" customHeight="1">
      <c r="B137" s="39"/>
      <c r="C137" s="241" t="s">
        <v>292</v>
      </c>
      <c r="D137" s="241" t="s">
        <v>263</v>
      </c>
      <c r="E137" s="242" t="s">
        <v>1892</v>
      </c>
      <c r="F137" s="243" t="s">
        <v>1893</v>
      </c>
      <c r="G137" s="244" t="s">
        <v>1021</v>
      </c>
      <c r="H137" s="245">
        <v>38</v>
      </c>
      <c r="I137" s="246"/>
      <c r="J137" s="247">
        <f>ROUND(I137*H137,2)</f>
        <v>0</v>
      </c>
      <c r="K137" s="243" t="s">
        <v>20</v>
      </c>
      <c r="L137" s="248"/>
      <c r="M137" s="249" t="s">
        <v>20</v>
      </c>
      <c r="N137" s="250" t="s">
        <v>41</v>
      </c>
      <c r="O137" s="84"/>
      <c r="P137" s="222">
        <f>O137*H137</f>
        <v>0</v>
      </c>
      <c r="Q137" s="222">
        <v>0</v>
      </c>
      <c r="R137" s="222">
        <f>Q137*H137</f>
        <v>0</v>
      </c>
      <c r="S137" s="222">
        <v>0</v>
      </c>
      <c r="T137" s="223">
        <f>S137*H137</f>
        <v>0</v>
      </c>
      <c r="AR137" s="224" t="s">
        <v>233</v>
      </c>
      <c r="AT137" s="224" t="s">
        <v>263</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334</v>
      </c>
    </row>
    <row r="138" s="1" customFormat="1" ht="24" customHeight="1">
      <c r="B138" s="39"/>
      <c r="C138" s="241" t="s">
        <v>335</v>
      </c>
      <c r="D138" s="241" t="s">
        <v>263</v>
      </c>
      <c r="E138" s="242" t="s">
        <v>1888</v>
      </c>
      <c r="F138" s="243" t="s">
        <v>1889</v>
      </c>
      <c r="G138" s="244" t="s">
        <v>1021</v>
      </c>
      <c r="H138" s="245">
        <v>76</v>
      </c>
      <c r="I138" s="246"/>
      <c r="J138" s="247">
        <f>ROUND(I138*H138,2)</f>
        <v>0</v>
      </c>
      <c r="K138" s="243" t="s">
        <v>20</v>
      </c>
      <c r="L138" s="248"/>
      <c r="M138" s="249" t="s">
        <v>20</v>
      </c>
      <c r="N138" s="250" t="s">
        <v>41</v>
      </c>
      <c r="O138" s="84"/>
      <c r="P138" s="222">
        <f>O138*H138</f>
        <v>0</v>
      </c>
      <c r="Q138" s="222">
        <v>0</v>
      </c>
      <c r="R138" s="222">
        <f>Q138*H138</f>
        <v>0</v>
      </c>
      <c r="S138" s="222">
        <v>0</v>
      </c>
      <c r="T138" s="223">
        <f>S138*H138</f>
        <v>0</v>
      </c>
      <c r="AR138" s="224" t="s">
        <v>233</v>
      </c>
      <c r="AT138" s="224" t="s">
        <v>263</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338</v>
      </c>
    </row>
    <row r="139" s="1" customFormat="1" ht="16.5" customHeight="1">
      <c r="B139" s="39"/>
      <c r="C139" s="241" t="s">
        <v>295</v>
      </c>
      <c r="D139" s="241" t="s">
        <v>263</v>
      </c>
      <c r="E139" s="242" t="s">
        <v>1896</v>
      </c>
      <c r="F139" s="243" t="s">
        <v>1897</v>
      </c>
      <c r="G139" s="244" t="s">
        <v>1021</v>
      </c>
      <c r="H139" s="245">
        <v>38</v>
      </c>
      <c r="I139" s="246"/>
      <c r="J139" s="247">
        <f>ROUND(I139*H139,2)</f>
        <v>0</v>
      </c>
      <c r="K139" s="243" t="s">
        <v>20</v>
      </c>
      <c r="L139" s="248"/>
      <c r="M139" s="249" t="s">
        <v>20</v>
      </c>
      <c r="N139" s="250" t="s">
        <v>41</v>
      </c>
      <c r="O139" s="84"/>
      <c r="P139" s="222">
        <f>O139*H139</f>
        <v>0</v>
      </c>
      <c r="Q139" s="222">
        <v>0</v>
      </c>
      <c r="R139" s="222">
        <f>Q139*H139</f>
        <v>0</v>
      </c>
      <c r="S139" s="222">
        <v>0</v>
      </c>
      <c r="T139" s="223">
        <f>S139*H139</f>
        <v>0</v>
      </c>
      <c r="AR139" s="224" t="s">
        <v>233</v>
      </c>
      <c r="AT139" s="224" t="s">
        <v>263</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341</v>
      </c>
    </row>
    <row r="140" s="1" customFormat="1" ht="16.5" customHeight="1">
      <c r="B140" s="39"/>
      <c r="C140" s="241" t="s">
        <v>342</v>
      </c>
      <c r="D140" s="241" t="s">
        <v>263</v>
      </c>
      <c r="E140" s="242" t="s">
        <v>1898</v>
      </c>
      <c r="F140" s="243" t="s">
        <v>1899</v>
      </c>
      <c r="G140" s="244" t="s">
        <v>1021</v>
      </c>
      <c r="H140" s="245">
        <v>38</v>
      </c>
      <c r="I140" s="246"/>
      <c r="J140" s="247">
        <f>ROUND(I140*H140,2)</f>
        <v>0</v>
      </c>
      <c r="K140" s="243" t="s">
        <v>20</v>
      </c>
      <c r="L140" s="248"/>
      <c r="M140" s="249" t="s">
        <v>20</v>
      </c>
      <c r="N140" s="250" t="s">
        <v>41</v>
      </c>
      <c r="O140" s="84"/>
      <c r="P140" s="222">
        <f>O140*H140</f>
        <v>0</v>
      </c>
      <c r="Q140" s="222">
        <v>0</v>
      </c>
      <c r="R140" s="222">
        <f>Q140*H140</f>
        <v>0</v>
      </c>
      <c r="S140" s="222">
        <v>0</v>
      </c>
      <c r="T140" s="223">
        <f>S140*H140</f>
        <v>0</v>
      </c>
      <c r="AR140" s="224" t="s">
        <v>233</v>
      </c>
      <c r="AT140" s="224" t="s">
        <v>263</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345</v>
      </c>
    </row>
    <row r="141" s="10" customFormat="1" ht="22.8" customHeight="1">
      <c r="B141" s="199"/>
      <c r="C141" s="200"/>
      <c r="D141" s="201" t="s">
        <v>69</v>
      </c>
      <c r="E141" s="239" t="s">
        <v>1689</v>
      </c>
      <c r="F141" s="239" t="s">
        <v>1690</v>
      </c>
      <c r="G141" s="200"/>
      <c r="H141" s="200"/>
      <c r="I141" s="203"/>
      <c r="J141" s="240">
        <f>BK141</f>
        <v>0</v>
      </c>
      <c r="K141" s="200"/>
      <c r="L141" s="205"/>
      <c r="M141" s="206"/>
      <c r="N141" s="207"/>
      <c r="O141" s="207"/>
      <c r="P141" s="208">
        <f>SUM(P142:P143)</f>
        <v>0</v>
      </c>
      <c r="Q141" s="207"/>
      <c r="R141" s="208">
        <f>SUM(R142:R143)</f>
        <v>0</v>
      </c>
      <c r="S141" s="207"/>
      <c r="T141" s="209">
        <f>SUM(T142:T143)</f>
        <v>0</v>
      </c>
      <c r="AR141" s="210" t="s">
        <v>77</v>
      </c>
      <c r="AT141" s="211" t="s">
        <v>69</v>
      </c>
      <c r="AU141" s="211" t="s">
        <v>77</v>
      </c>
      <c r="AY141" s="210" t="s">
        <v>210</v>
      </c>
      <c r="BK141" s="212">
        <f>SUM(BK142:BK143)</f>
        <v>0</v>
      </c>
    </row>
    <row r="142" s="1" customFormat="1" ht="24" customHeight="1">
      <c r="B142" s="39"/>
      <c r="C142" s="213" t="s">
        <v>304</v>
      </c>
      <c r="D142" s="213" t="s">
        <v>211</v>
      </c>
      <c r="E142" s="214" t="s">
        <v>1691</v>
      </c>
      <c r="F142" s="215" t="s">
        <v>1692</v>
      </c>
      <c r="G142" s="216" t="s">
        <v>291</v>
      </c>
      <c r="H142" s="217">
        <v>2200</v>
      </c>
      <c r="I142" s="218"/>
      <c r="J142" s="219">
        <f>ROUND(I142*H142,2)</f>
        <v>0</v>
      </c>
      <c r="K142" s="215" t="s">
        <v>20</v>
      </c>
      <c r="L142" s="44"/>
      <c r="M142" s="220" t="s">
        <v>20</v>
      </c>
      <c r="N142" s="221" t="s">
        <v>41</v>
      </c>
      <c r="O142" s="84"/>
      <c r="P142" s="222">
        <f>O142*H142</f>
        <v>0</v>
      </c>
      <c r="Q142" s="222">
        <v>0</v>
      </c>
      <c r="R142" s="222">
        <f>Q142*H142</f>
        <v>0</v>
      </c>
      <c r="S142" s="222">
        <v>0</v>
      </c>
      <c r="T142" s="223">
        <f>S142*H142</f>
        <v>0</v>
      </c>
      <c r="AR142" s="224" t="s">
        <v>215</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348</v>
      </c>
    </row>
    <row r="143" s="1" customFormat="1" ht="48" customHeight="1">
      <c r="B143" s="39"/>
      <c r="C143" s="241" t="s">
        <v>349</v>
      </c>
      <c r="D143" s="241" t="s">
        <v>263</v>
      </c>
      <c r="E143" s="242" t="s">
        <v>1693</v>
      </c>
      <c r="F143" s="243" t="s">
        <v>1694</v>
      </c>
      <c r="G143" s="244" t="s">
        <v>263</v>
      </c>
      <c r="H143" s="245">
        <v>2200</v>
      </c>
      <c r="I143" s="246"/>
      <c r="J143" s="247">
        <f>ROUND(I143*H143,2)</f>
        <v>0</v>
      </c>
      <c r="K143" s="243" t="s">
        <v>20</v>
      </c>
      <c r="L143" s="248"/>
      <c r="M143" s="249" t="s">
        <v>20</v>
      </c>
      <c r="N143" s="250" t="s">
        <v>41</v>
      </c>
      <c r="O143" s="84"/>
      <c r="P143" s="222">
        <f>O143*H143</f>
        <v>0</v>
      </c>
      <c r="Q143" s="222">
        <v>0</v>
      </c>
      <c r="R143" s="222">
        <f>Q143*H143</f>
        <v>0</v>
      </c>
      <c r="S143" s="222">
        <v>0</v>
      </c>
      <c r="T143" s="223">
        <f>S143*H143</f>
        <v>0</v>
      </c>
      <c r="AR143" s="224" t="s">
        <v>233</v>
      </c>
      <c r="AT143" s="224" t="s">
        <v>263</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353</v>
      </c>
    </row>
    <row r="144" s="10" customFormat="1" ht="25.92" customHeight="1">
      <c r="B144" s="199"/>
      <c r="C144" s="200"/>
      <c r="D144" s="201" t="s">
        <v>69</v>
      </c>
      <c r="E144" s="202" t="s">
        <v>263</v>
      </c>
      <c r="F144" s="202" t="s">
        <v>1403</v>
      </c>
      <c r="G144" s="200"/>
      <c r="H144" s="200"/>
      <c r="I144" s="203"/>
      <c r="J144" s="204">
        <f>BK144</f>
        <v>0</v>
      </c>
      <c r="K144" s="200"/>
      <c r="L144" s="205"/>
      <c r="M144" s="206"/>
      <c r="N144" s="207"/>
      <c r="O144" s="207"/>
      <c r="P144" s="208">
        <f>P145+P148+P150+P159</f>
        <v>0</v>
      </c>
      <c r="Q144" s="207"/>
      <c r="R144" s="208">
        <f>R145+R148+R150+R159</f>
        <v>0</v>
      </c>
      <c r="S144" s="207"/>
      <c r="T144" s="209">
        <f>T145+T148+T150+T159</f>
        <v>0</v>
      </c>
      <c r="AR144" s="210" t="s">
        <v>92</v>
      </c>
      <c r="AT144" s="211" t="s">
        <v>69</v>
      </c>
      <c r="AU144" s="211" t="s">
        <v>16</v>
      </c>
      <c r="AY144" s="210" t="s">
        <v>210</v>
      </c>
      <c r="BK144" s="212">
        <f>BK145+BK148+BK150+BK159</f>
        <v>0</v>
      </c>
    </row>
    <row r="145" s="10" customFormat="1" ht="22.8" customHeight="1">
      <c r="B145" s="199"/>
      <c r="C145" s="200"/>
      <c r="D145" s="201" t="s">
        <v>69</v>
      </c>
      <c r="E145" s="239" t="s">
        <v>1900</v>
      </c>
      <c r="F145" s="239" t="s">
        <v>1901</v>
      </c>
      <c r="G145" s="200"/>
      <c r="H145" s="200"/>
      <c r="I145" s="203"/>
      <c r="J145" s="240">
        <f>BK145</f>
        <v>0</v>
      </c>
      <c r="K145" s="200"/>
      <c r="L145" s="205"/>
      <c r="M145" s="206"/>
      <c r="N145" s="207"/>
      <c r="O145" s="207"/>
      <c r="P145" s="208">
        <f>SUM(P146:P147)</f>
        <v>0</v>
      </c>
      <c r="Q145" s="207"/>
      <c r="R145" s="208">
        <f>SUM(R146:R147)</f>
        <v>0</v>
      </c>
      <c r="S145" s="207"/>
      <c r="T145" s="209">
        <f>SUM(T146:T147)</f>
        <v>0</v>
      </c>
      <c r="AR145" s="210" t="s">
        <v>77</v>
      </c>
      <c r="AT145" s="211" t="s">
        <v>69</v>
      </c>
      <c r="AU145" s="211" t="s">
        <v>77</v>
      </c>
      <c r="AY145" s="210" t="s">
        <v>210</v>
      </c>
      <c r="BK145" s="212">
        <f>SUM(BK146:BK147)</f>
        <v>0</v>
      </c>
    </row>
    <row r="146" s="1" customFormat="1" ht="16.5" customHeight="1">
      <c r="B146" s="39"/>
      <c r="C146" s="213" t="s">
        <v>307</v>
      </c>
      <c r="D146" s="213" t="s">
        <v>211</v>
      </c>
      <c r="E146" s="214" t="s">
        <v>1902</v>
      </c>
      <c r="F146" s="215" t="s">
        <v>1903</v>
      </c>
      <c r="G146" s="216" t="s">
        <v>352</v>
      </c>
      <c r="H146" s="217">
        <v>172</v>
      </c>
      <c r="I146" s="218"/>
      <c r="J146" s="219">
        <f>ROUND(I146*H146,2)</f>
        <v>0</v>
      </c>
      <c r="K146" s="215" t="s">
        <v>20</v>
      </c>
      <c r="L146" s="44"/>
      <c r="M146" s="220" t="s">
        <v>20</v>
      </c>
      <c r="N146" s="221" t="s">
        <v>41</v>
      </c>
      <c r="O146" s="84"/>
      <c r="P146" s="222">
        <f>O146*H146</f>
        <v>0</v>
      </c>
      <c r="Q146" s="222">
        <v>0</v>
      </c>
      <c r="R146" s="222">
        <f>Q146*H146</f>
        <v>0</v>
      </c>
      <c r="S146" s="222">
        <v>0</v>
      </c>
      <c r="T146" s="223">
        <f>S146*H146</f>
        <v>0</v>
      </c>
      <c r="AR146" s="224" t="s">
        <v>215</v>
      </c>
      <c r="AT146" s="224" t="s">
        <v>211</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356</v>
      </c>
    </row>
    <row r="147" s="1" customFormat="1" ht="24" customHeight="1">
      <c r="B147" s="39"/>
      <c r="C147" s="241" t="s">
        <v>357</v>
      </c>
      <c r="D147" s="241" t="s">
        <v>263</v>
      </c>
      <c r="E147" s="242" t="s">
        <v>1904</v>
      </c>
      <c r="F147" s="243" t="s">
        <v>1905</v>
      </c>
      <c r="G147" s="244" t="s">
        <v>1021</v>
      </c>
      <c r="H147" s="245">
        <v>172</v>
      </c>
      <c r="I147" s="246"/>
      <c r="J147" s="247">
        <f>ROUND(I147*H147,2)</f>
        <v>0</v>
      </c>
      <c r="K147" s="243" t="s">
        <v>20</v>
      </c>
      <c r="L147" s="248"/>
      <c r="M147" s="249" t="s">
        <v>20</v>
      </c>
      <c r="N147" s="250" t="s">
        <v>41</v>
      </c>
      <c r="O147" s="84"/>
      <c r="P147" s="222">
        <f>O147*H147</f>
        <v>0</v>
      </c>
      <c r="Q147" s="222">
        <v>0</v>
      </c>
      <c r="R147" s="222">
        <f>Q147*H147</f>
        <v>0</v>
      </c>
      <c r="S147" s="222">
        <v>0</v>
      </c>
      <c r="T147" s="223">
        <f>S147*H147</f>
        <v>0</v>
      </c>
      <c r="AR147" s="224" t="s">
        <v>233</v>
      </c>
      <c r="AT147" s="224" t="s">
        <v>263</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360</v>
      </c>
    </row>
    <row r="148" s="10" customFormat="1" ht="22.8" customHeight="1">
      <c r="B148" s="199"/>
      <c r="C148" s="200"/>
      <c r="D148" s="201" t="s">
        <v>69</v>
      </c>
      <c r="E148" s="239" t="s">
        <v>1906</v>
      </c>
      <c r="F148" s="239" t="s">
        <v>1907</v>
      </c>
      <c r="G148" s="200"/>
      <c r="H148" s="200"/>
      <c r="I148" s="203"/>
      <c r="J148" s="240">
        <f>BK148</f>
        <v>0</v>
      </c>
      <c r="K148" s="200"/>
      <c r="L148" s="205"/>
      <c r="M148" s="206"/>
      <c r="N148" s="207"/>
      <c r="O148" s="207"/>
      <c r="P148" s="208">
        <f>P149</f>
        <v>0</v>
      </c>
      <c r="Q148" s="207"/>
      <c r="R148" s="208">
        <f>R149</f>
        <v>0</v>
      </c>
      <c r="S148" s="207"/>
      <c r="T148" s="209">
        <f>T149</f>
        <v>0</v>
      </c>
      <c r="AR148" s="210" t="s">
        <v>77</v>
      </c>
      <c r="AT148" s="211" t="s">
        <v>69</v>
      </c>
      <c r="AU148" s="211" t="s">
        <v>77</v>
      </c>
      <c r="AY148" s="210" t="s">
        <v>210</v>
      </c>
      <c r="BK148" s="212">
        <f>BK149</f>
        <v>0</v>
      </c>
    </row>
    <row r="149" s="1" customFormat="1" ht="16.5" customHeight="1">
      <c r="B149" s="39"/>
      <c r="C149" s="213" t="s">
        <v>310</v>
      </c>
      <c r="D149" s="213" t="s">
        <v>211</v>
      </c>
      <c r="E149" s="214" t="s">
        <v>1908</v>
      </c>
      <c r="F149" s="215" t="s">
        <v>1909</v>
      </c>
      <c r="G149" s="216" t="s">
        <v>352</v>
      </c>
      <c r="H149" s="217">
        <v>172</v>
      </c>
      <c r="I149" s="218"/>
      <c r="J149" s="219">
        <f>ROUND(I149*H149,2)</f>
        <v>0</v>
      </c>
      <c r="K149" s="215" t="s">
        <v>20</v>
      </c>
      <c r="L149" s="44"/>
      <c r="M149" s="220" t="s">
        <v>20</v>
      </c>
      <c r="N149" s="221" t="s">
        <v>41</v>
      </c>
      <c r="O149" s="84"/>
      <c r="P149" s="222">
        <f>O149*H149</f>
        <v>0</v>
      </c>
      <c r="Q149" s="222">
        <v>0</v>
      </c>
      <c r="R149" s="222">
        <f>Q149*H149</f>
        <v>0</v>
      </c>
      <c r="S149" s="222">
        <v>0</v>
      </c>
      <c r="T149" s="223">
        <f>S149*H149</f>
        <v>0</v>
      </c>
      <c r="AR149" s="224" t="s">
        <v>215</v>
      </c>
      <c r="AT149" s="224" t="s">
        <v>211</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363</v>
      </c>
    </row>
    <row r="150" s="10" customFormat="1" ht="22.8" customHeight="1">
      <c r="B150" s="199"/>
      <c r="C150" s="200"/>
      <c r="D150" s="201" t="s">
        <v>69</v>
      </c>
      <c r="E150" s="239" t="s">
        <v>1910</v>
      </c>
      <c r="F150" s="239" t="s">
        <v>1911</v>
      </c>
      <c r="G150" s="200"/>
      <c r="H150" s="200"/>
      <c r="I150" s="203"/>
      <c r="J150" s="240">
        <f>BK150</f>
        <v>0</v>
      </c>
      <c r="K150" s="200"/>
      <c r="L150" s="205"/>
      <c r="M150" s="206"/>
      <c r="N150" s="207"/>
      <c r="O150" s="207"/>
      <c r="P150" s="208">
        <f>SUM(P151:P158)</f>
        <v>0</v>
      </c>
      <c r="Q150" s="207"/>
      <c r="R150" s="208">
        <f>SUM(R151:R158)</f>
        <v>0</v>
      </c>
      <c r="S150" s="207"/>
      <c r="T150" s="209">
        <f>SUM(T151:T158)</f>
        <v>0</v>
      </c>
      <c r="AR150" s="210" t="s">
        <v>77</v>
      </c>
      <c r="AT150" s="211" t="s">
        <v>69</v>
      </c>
      <c r="AU150" s="211" t="s">
        <v>77</v>
      </c>
      <c r="AY150" s="210" t="s">
        <v>210</v>
      </c>
      <c r="BK150" s="212">
        <f>SUM(BK151:BK158)</f>
        <v>0</v>
      </c>
    </row>
    <row r="151" s="1" customFormat="1" ht="16.5" customHeight="1">
      <c r="B151" s="39"/>
      <c r="C151" s="213" t="s">
        <v>364</v>
      </c>
      <c r="D151" s="213" t="s">
        <v>211</v>
      </c>
      <c r="E151" s="214" t="s">
        <v>1912</v>
      </c>
      <c r="F151" s="215" t="s">
        <v>1913</v>
      </c>
      <c r="G151" s="216" t="s">
        <v>352</v>
      </c>
      <c r="H151" s="217">
        <v>2</v>
      </c>
      <c r="I151" s="218"/>
      <c r="J151" s="219">
        <f>ROUND(I151*H151,2)</f>
        <v>0</v>
      </c>
      <c r="K151" s="215" t="s">
        <v>20</v>
      </c>
      <c r="L151" s="44"/>
      <c r="M151" s="220" t="s">
        <v>20</v>
      </c>
      <c r="N151" s="221" t="s">
        <v>41</v>
      </c>
      <c r="O151" s="84"/>
      <c r="P151" s="222">
        <f>O151*H151</f>
        <v>0</v>
      </c>
      <c r="Q151" s="222">
        <v>0</v>
      </c>
      <c r="R151" s="222">
        <f>Q151*H151</f>
        <v>0</v>
      </c>
      <c r="S151" s="222">
        <v>0</v>
      </c>
      <c r="T151" s="223">
        <f>S151*H151</f>
        <v>0</v>
      </c>
      <c r="AR151" s="224" t="s">
        <v>215</v>
      </c>
      <c r="AT151" s="224" t="s">
        <v>211</v>
      </c>
      <c r="AU151" s="224" t="s">
        <v>79</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215</v>
      </c>
      <c r="BM151" s="224" t="s">
        <v>367</v>
      </c>
    </row>
    <row r="152" s="1" customFormat="1" ht="36" customHeight="1">
      <c r="B152" s="39"/>
      <c r="C152" s="241" t="s">
        <v>303</v>
      </c>
      <c r="D152" s="241" t="s">
        <v>263</v>
      </c>
      <c r="E152" s="242" t="s">
        <v>1914</v>
      </c>
      <c r="F152" s="243" t="s">
        <v>1915</v>
      </c>
      <c r="G152" s="244" t="s">
        <v>1021</v>
      </c>
      <c r="H152" s="245">
        <v>2</v>
      </c>
      <c r="I152" s="246"/>
      <c r="J152" s="247">
        <f>ROUND(I152*H152,2)</f>
        <v>0</v>
      </c>
      <c r="K152" s="243" t="s">
        <v>20</v>
      </c>
      <c r="L152" s="248"/>
      <c r="M152" s="249" t="s">
        <v>20</v>
      </c>
      <c r="N152" s="250" t="s">
        <v>41</v>
      </c>
      <c r="O152" s="84"/>
      <c r="P152" s="222">
        <f>O152*H152</f>
        <v>0</v>
      </c>
      <c r="Q152" s="222">
        <v>0</v>
      </c>
      <c r="R152" s="222">
        <f>Q152*H152</f>
        <v>0</v>
      </c>
      <c r="S152" s="222">
        <v>0</v>
      </c>
      <c r="T152" s="223">
        <f>S152*H152</f>
        <v>0</v>
      </c>
      <c r="AR152" s="224" t="s">
        <v>233</v>
      </c>
      <c r="AT152" s="224" t="s">
        <v>263</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370</v>
      </c>
    </row>
    <row r="153" s="1" customFormat="1" ht="24" customHeight="1">
      <c r="B153" s="39"/>
      <c r="C153" s="241" t="s">
        <v>371</v>
      </c>
      <c r="D153" s="241" t="s">
        <v>263</v>
      </c>
      <c r="E153" s="242" t="s">
        <v>1916</v>
      </c>
      <c r="F153" s="243" t="s">
        <v>1917</v>
      </c>
      <c r="G153" s="244" t="s">
        <v>1021</v>
      </c>
      <c r="H153" s="245">
        <v>2</v>
      </c>
      <c r="I153" s="246"/>
      <c r="J153" s="247">
        <f>ROUND(I153*H153,2)</f>
        <v>0</v>
      </c>
      <c r="K153" s="243" t="s">
        <v>20</v>
      </c>
      <c r="L153" s="248"/>
      <c r="M153" s="249" t="s">
        <v>20</v>
      </c>
      <c r="N153" s="250" t="s">
        <v>41</v>
      </c>
      <c r="O153" s="84"/>
      <c r="P153" s="222">
        <f>O153*H153</f>
        <v>0</v>
      </c>
      <c r="Q153" s="222">
        <v>0</v>
      </c>
      <c r="R153" s="222">
        <f>Q153*H153</f>
        <v>0</v>
      </c>
      <c r="S153" s="222">
        <v>0</v>
      </c>
      <c r="T153" s="223">
        <f>S153*H153</f>
        <v>0</v>
      </c>
      <c r="AR153" s="224" t="s">
        <v>233</v>
      </c>
      <c r="AT153" s="224" t="s">
        <v>263</v>
      </c>
      <c r="AU153" s="224" t="s">
        <v>79</v>
      </c>
      <c r="AY153" s="18" t="s">
        <v>210</v>
      </c>
      <c r="BE153" s="225">
        <f>IF(N153="základní",J153,0)</f>
        <v>0</v>
      </c>
      <c r="BF153" s="225">
        <f>IF(N153="snížená",J153,0)</f>
        <v>0</v>
      </c>
      <c r="BG153" s="225">
        <f>IF(N153="zákl. přenesená",J153,0)</f>
        <v>0</v>
      </c>
      <c r="BH153" s="225">
        <f>IF(N153="sníž. přenesená",J153,0)</f>
        <v>0</v>
      </c>
      <c r="BI153" s="225">
        <f>IF(N153="nulová",J153,0)</f>
        <v>0</v>
      </c>
      <c r="BJ153" s="18" t="s">
        <v>77</v>
      </c>
      <c r="BK153" s="225">
        <f>ROUND(I153*H153,2)</f>
        <v>0</v>
      </c>
      <c r="BL153" s="18" t="s">
        <v>215</v>
      </c>
      <c r="BM153" s="224" t="s">
        <v>374</v>
      </c>
    </row>
    <row r="154" s="1" customFormat="1" ht="24" customHeight="1">
      <c r="B154" s="39"/>
      <c r="C154" s="241" t="s">
        <v>316</v>
      </c>
      <c r="D154" s="241" t="s">
        <v>263</v>
      </c>
      <c r="E154" s="242" t="s">
        <v>1918</v>
      </c>
      <c r="F154" s="243" t="s">
        <v>1919</v>
      </c>
      <c r="G154" s="244" t="s">
        <v>1021</v>
      </c>
      <c r="H154" s="245">
        <v>4</v>
      </c>
      <c r="I154" s="246"/>
      <c r="J154" s="247">
        <f>ROUND(I154*H154,2)</f>
        <v>0</v>
      </c>
      <c r="K154" s="243" t="s">
        <v>20</v>
      </c>
      <c r="L154" s="248"/>
      <c r="M154" s="249" t="s">
        <v>20</v>
      </c>
      <c r="N154" s="250" t="s">
        <v>41</v>
      </c>
      <c r="O154" s="84"/>
      <c r="P154" s="222">
        <f>O154*H154</f>
        <v>0</v>
      </c>
      <c r="Q154" s="222">
        <v>0</v>
      </c>
      <c r="R154" s="222">
        <f>Q154*H154</f>
        <v>0</v>
      </c>
      <c r="S154" s="222">
        <v>0</v>
      </c>
      <c r="T154" s="223">
        <f>S154*H154</f>
        <v>0</v>
      </c>
      <c r="AR154" s="224" t="s">
        <v>233</v>
      </c>
      <c r="AT154" s="224" t="s">
        <v>263</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377</v>
      </c>
    </row>
    <row r="155" s="1" customFormat="1" ht="48" customHeight="1">
      <c r="B155" s="39"/>
      <c r="C155" s="241" t="s">
        <v>378</v>
      </c>
      <c r="D155" s="241" t="s">
        <v>263</v>
      </c>
      <c r="E155" s="242" t="s">
        <v>1920</v>
      </c>
      <c r="F155" s="243" t="s">
        <v>1921</v>
      </c>
      <c r="G155" s="244" t="s">
        <v>1021</v>
      </c>
      <c r="H155" s="245">
        <v>2</v>
      </c>
      <c r="I155" s="246"/>
      <c r="J155" s="247">
        <f>ROUND(I155*H155,2)</f>
        <v>0</v>
      </c>
      <c r="K155" s="243" t="s">
        <v>20</v>
      </c>
      <c r="L155" s="248"/>
      <c r="M155" s="249" t="s">
        <v>20</v>
      </c>
      <c r="N155" s="250" t="s">
        <v>41</v>
      </c>
      <c r="O155" s="84"/>
      <c r="P155" s="222">
        <f>O155*H155</f>
        <v>0</v>
      </c>
      <c r="Q155" s="222">
        <v>0</v>
      </c>
      <c r="R155" s="222">
        <f>Q155*H155</f>
        <v>0</v>
      </c>
      <c r="S155" s="222">
        <v>0</v>
      </c>
      <c r="T155" s="223">
        <f>S155*H155</f>
        <v>0</v>
      </c>
      <c r="AR155" s="224" t="s">
        <v>233</v>
      </c>
      <c r="AT155" s="224" t="s">
        <v>263</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215</v>
      </c>
      <c r="BM155" s="224" t="s">
        <v>381</v>
      </c>
    </row>
    <row r="156" s="1" customFormat="1" ht="24" customHeight="1">
      <c r="B156" s="39"/>
      <c r="C156" s="241" t="s">
        <v>319</v>
      </c>
      <c r="D156" s="241" t="s">
        <v>263</v>
      </c>
      <c r="E156" s="242" t="s">
        <v>1922</v>
      </c>
      <c r="F156" s="243" t="s">
        <v>1923</v>
      </c>
      <c r="G156" s="244" t="s">
        <v>1021</v>
      </c>
      <c r="H156" s="245">
        <v>2</v>
      </c>
      <c r="I156" s="246"/>
      <c r="J156" s="247">
        <f>ROUND(I156*H156,2)</f>
        <v>0</v>
      </c>
      <c r="K156" s="243" t="s">
        <v>20</v>
      </c>
      <c r="L156" s="248"/>
      <c r="M156" s="249" t="s">
        <v>20</v>
      </c>
      <c r="N156" s="250" t="s">
        <v>41</v>
      </c>
      <c r="O156" s="84"/>
      <c r="P156" s="222">
        <f>O156*H156</f>
        <v>0</v>
      </c>
      <c r="Q156" s="222">
        <v>0</v>
      </c>
      <c r="R156" s="222">
        <f>Q156*H156</f>
        <v>0</v>
      </c>
      <c r="S156" s="222">
        <v>0</v>
      </c>
      <c r="T156" s="223">
        <f>S156*H156</f>
        <v>0</v>
      </c>
      <c r="AR156" s="224" t="s">
        <v>233</v>
      </c>
      <c r="AT156" s="224" t="s">
        <v>263</v>
      </c>
      <c r="AU156" s="224" t="s">
        <v>79</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215</v>
      </c>
      <c r="BM156" s="224" t="s">
        <v>386</v>
      </c>
    </row>
    <row r="157" s="1" customFormat="1" ht="60" customHeight="1">
      <c r="B157" s="39"/>
      <c r="C157" s="241" t="s">
        <v>387</v>
      </c>
      <c r="D157" s="241" t="s">
        <v>263</v>
      </c>
      <c r="E157" s="242" t="s">
        <v>1924</v>
      </c>
      <c r="F157" s="243" t="s">
        <v>1925</v>
      </c>
      <c r="G157" s="244" t="s">
        <v>1021</v>
      </c>
      <c r="H157" s="245">
        <v>4</v>
      </c>
      <c r="I157" s="246"/>
      <c r="J157" s="247">
        <f>ROUND(I157*H157,2)</f>
        <v>0</v>
      </c>
      <c r="K157" s="243" t="s">
        <v>20</v>
      </c>
      <c r="L157" s="248"/>
      <c r="M157" s="249" t="s">
        <v>20</v>
      </c>
      <c r="N157" s="250" t="s">
        <v>41</v>
      </c>
      <c r="O157" s="84"/>
      <c r="P157" s="222">
        <f>O157*H157</f>
        <v>0</v>
      </c>
      <c r="Q157" s="222">
        <v>0</v>
      </c>
      <c r="R157" s="222">
        <f>Q157*H157</f>
        <v>0</v>
      </c>
      <c r="S157" s="222">
        <v>0</v>
      </c>
      <c r="T157" s="223">
        <f>S157*H157</f>
        <v>0</v>
      </c>
      <c r="AR157" s="224" t="s">
        <v>233</v>
      </c>
      <c r="AT157" s="224" t="s">
        <v>263</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215</v>
      </c>
      <c r="BM157" s="224" t="s">
        <v>390</v>
      </c>
    </row>
    <row r="158" s="1" customFormat="1" ht="24" customHeight="1">
      <c r="B158" s="39"/>
      <c r="C158" s="241" t="s">
        <v>325</v>
      </c>
      <c r="D158" s="241" t="s">
        <v>263</v>
      </c>
      <c r="E158" s="242" t="s">
        <v>1926</v>
      </c>
      <c r="F158" s="243" t="s">
        <v>1927</v>
      </c>
      <c r="G158" s="244" t="s">
        <v>1021</v>
      </c>
      <c r="H158" s="245">
        <v>80</v>
      </c>
      <c r="I158" s="246"/>
      <c r="J158" s="247">
        <f>ROUND(I158*H158,2)</f>
        <v>0</v>
      </c>
      <c r="K158" s="243" t="s">
        <v>20</v>
      </c>
      <c r="L158" s="248"/>
      <c r="M158" s="249" t="s">
        <v>20</v>
      </c>
      <c r="N158" s="250" t="s">
        <v>41</v>
      </c>
      <c r="O158" s="84"/>
      <c r="P158" s="222">
        <f>O158*H158</f>
        <v>0</v>
      </c>
      <c r="Q158" s="222">
        <v>0</v>
      </c>
      <c r="R158" s="222">
        <f>Q158*H158</f>
        <v>0</v>
      </c>
      <c r="S158" s="222">
        <v>0</v>
      </c>
      <c r="T158" s="223">
        <f>S158*H158</f>
        <v>0</v>
      </c>
      <c r="AR158" s="224" t="s">
        <v>233</v>
      </c>
      <c r="AT158" s="224" t="s">
        <v>263</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393</v>
      </c>
    </row>
    <row r="159" s="10" customFormat="1" ht="22.8" customHeight="1">
      <c r="B159" s="199"/>
      <c r="C159" s="200"/>
      <c r="D159" s="201" t="s">
        <v>69</v>
      </c>
      <c r="E159" s="239" t="s">
        <v>1928</v>
      </c>
      <c r="F159" s="239" t="s">
        <v>1929</v>
      </c>
      <c r="G159" s="200"/>
      <c r="H159" s="200"/>
      <c r="I159" s="203"/>
      <c r="J159" s="240">
        <f>BK159</f>
        <v>0</v>
      </c>
      <c r="K159" s="200"/>
      <c r="L159" s="205"/>
      <c r="M159" s="206"/>
      <c r="N159" s="207"/>
      <c r="O159" s="207"/>
      <c r="P159" s="208">
        <f>SUM(P160:P172)</f>
        <v>0</v>
      </c>
      <c r="Q159" s="207"/>
      <c r="R159" s="208">
        <f>SUM(R160:R172)</f>
        <v>0</v>
      </c>
      <c r="S159" s="207"/>
      <c r="T159" s="209">
        <f>SUM(T160:T172)</f>
        <v>0</v>
      </c>
      <c r="AR159" s="210" t="s">
        <v>77</v>
      </c>
      <c r="AT159" s="211" t="s">
        <v>69</v>
      </c>
      <c r="AU159" s="211" t="s">
        <v>77</v>
      </c>
      <c r="AY159" s="210" t="s">
        <v>210</v>
      </c>
      <c r="BK159" s="212">
        <f>SUM(BK160:BK172)</f>
        <v>0</v>
      </c>
    </row>
    <row r="160" s="1" customFormat="1" ht="16.5" customHeight="1">
      <c r="B160" s="39"/>
      <c r="C160" s="213" t="s">
        <v>394</v>
      </c>
      <c r="D160" s="213" t="s">
        <v>211</v>
      </c>
      <c r="E160" s="214" t="s">
        <v>1912</v>
      </c>
      <c r="F160" s="215" t="s">
        <v>1913</v>
      </c>
      <c r="G160" s="216" t="s">
        <v>352</v>
      </c>
      <c r="H160" s="217">
        <v>1</v>
      </c>
      <c r="I160" s="218"/>
      <c r="J160" s="219">
        <f>ROUND(I160*H160,2)</f>
        <v>0</v>
      </c>
      <c r="K160" s="215" t="s">
        <v>20</v>
      </c>
      <c r="L160" s="44"/>
      <c r="M160" s="220" t="s">
        <v>20</v>
      </c>
      <c r="N160" s="221" t="s">
        <v>41</v>
      </c>
      <c r="O160" s="84"/>
      <c r="P160" s="222">
        <f>O160*H160</f>
        <v>0</v>
      </c>
      <c r="Q160" s="222">
        <v>0</v>
      </c>
      <c r="R160" s="222">
        <f>Q160*H160</f>
        <v>0</v>
      </c>
      <c r="S160" s="222">
        <v>0</v>
      </c>
      <c r="T160" s="223">
        <f>S160*H160</f>
        <v>0</v>
      </c>
      <c r="AR160" s="224" t="s">
        <v>215</v>
      </c>
      <c r="AT160" s="224" t="s">
        <v>211</v>
      </c>
      <c r="AU160" s="224" t="s">
        <v>79</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215</v>
      </c>
      <c r="BM160" s="224" t="s">
        <v>397</v>
      </c>
    </row>
    <row r="161" s="1" customFormat="1" ht="16.5" customHeight="1">
      <c r="B161" s="39"/>
      <c r="C161" s="213" t="s">
        <v>328</v>
      </c>
      <c r="D161" s="213" t="s">
        <v>211</v>
      </c>
      <c r="E161" s="214" t="s">
        <v>918</v>
      </c>
      <c r="F161" s="215" t="s">
        <v>919</v>
      </c>
      <c r="G161" s="216" t="s">
        <v>640</v>
      </c>
      <c r="H161" s="217">
        <v>30</v>
      </c>
      <c r="I161" s="218"/>
      <c r="J161" s="219">
        <f>ROUND(I161*H161,2)</f>
        <v>0</v>
      </c>
      <c r="K161" s="215" t="s">
        <v>20</v>
      </c>
      <c r="L161" s="44"/>
      <c r="M161" s="220" t="s">
        <v>20</v>
      </c>
      <c r="N161" s="221" t="s">
        <v>41</v>
      </c>
      <c r="O161" s="84"/>
      <c r="P161" s="222">
        <f>O161*H161</f>
        <v>0</v>
      </c>
      <c r="Q161" s="222">
        <v>0</v>
      </c>
      <c r="R161" s="222">
        <f>Q161*H161</f>
        <v>0</v>
      </c>
      <c r="S161" s="222">
        <v>0</v>
      </c>
      <c r="T161" s="223">
        <f>S161*H161</f>
        <v>0</v>
      </c>
      <c r="AR161" s="224" t="s">
        <v>215</v>
      </c>
      <c r="AT161" s="224" t="s">
        <v>211</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215</v>
      </c>
      <c r="BM161" s="224" t="s">
        <v>400</v>
      </c>
    </row>
    <row r="162" s="1" customFormat="1" ht="48" customHeight="1">
      <c r="B162" s="39"/>
      <c r="C162" s="241" t="s">
        <v>401</v>
      </c>
      <c r="D162" s="241" t="s">
        <v>263</v>
      </c>
      <c r="E162" s="242" t="s">
        <v>1930</v>
      </c>
      <c r="F162" s="243" t="s">
        <v>1931</v>
      </c>
      <c r="G162" s="244" t="s">
        <v>1021</v>
      </c>
      <c r="H162" s="245">
        <v>1</v>
      </c>
      <c r="I162" s="246"/>
      <c r="J162" s="247">
        <f>ROUND(I162*H162,2)</f>
        <v>0</v>
      </c>
      <c r="K162" s="243" t="s">
        <v>20</v>
      </c>
      <c r="L162" s="248"/>
      <c r="M162" s="249" t="s">
        <v>20</v>
      </c>
      <c r="N162" s="250" t="s">
        <v>41</v>
      </c>
      <c r="O162" s="84"/>
      <c r="P162" s="222">
        <f>O162*H162</f>
        <v>0</v>
      </c>
      <c r="Q162" s="222">
        <v>0</v>
      </c>
      <c r="R162" s="222">
        <f>Q162*H162</f>
        <v>0</v>
      </c>
      <c r="S162" s="222">
        <v>0</v>
      </c>
      <c r="T162" s="223">
        <f>S162*H162</f>
        <v>0</v>
      </c>
      <c r="AR162" s="224" t="s">
        <v>233</v>
      </c>
      <c r="AT162" s="224" t="s">
        <v>263</v>
      </c>
      <c r="AU162" s="224" t="s">
        <v>79</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215</v>
      </c>
      <c r="BM162" s="224" t="s">
        <v>404</v>
      </c>
    </row>
    <row r="163" s="1" customFormat="1" ht="16.5" customHeight="1">
      <c r="B163" s="39"/>
      <c r="C163" s="241" t="s">
        <v>331</v>
      </c>
      <c r="D163" s="241" t="s">
        <v>263</v>
      </c>
      <c r="E163" s="242" t="s">
        <v>1932</v>
      </c>
      <c r="F163" s="243" t="s">
        <v>1933</v>
      </c>
      <c r="G163" s="244" t="s">
        <v>1021</v>
      </c>
      <c r="H163" s="245">
        <v>3</v>
      </c>
      <c r="I163" s="246"/>
      <c r="J163" s="247">
        <f>ROUND(I163*H163,2)</f>
        <v>0</v>
      </c>
      <c r="K163" s="243" t="s">
        <v>20</v>
      </c>
      <c r="L163" s="248"/>
      <c r="M163" s="249" t="s">
        <v>20</v>
      </c>
      <c r="N163" s="250" t="s">
        <v>41</v>
      </c>
      <c r="O163" s="84"/>
      <c r="P163" s="222">
        <f>O163*H163</f>
        <v>0</v>
      </c>
      <c r="Q163" s="222">
        <v>0</v>
      </c>
      <c r="R163" s="222">
        <f>Q163*H163</f>
        <v>0</v>
      </c>
      <c r="S163" s="222">
        <v>0</v>
      </c>
      <c r="T163" s="223">
        <f>S163*H163</f>
        <v>0</v>
      </c>
      <c r="AR163" s="224" t="s">
        <v>233</v>
      </c>
      <c r="AT163" s="224" t="s">
        <v>263</v>
      </c>
      <c r="AU163" s="224" t="s">
        <v>79</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215</v>
      </c>
      <c r="BM163" s="224" t="s">
        <v>407</v>
      </c>
    </row>
    <row r="164" s="1" customFormat="1" ht="16.5" customHeight="1">
      <c r="B164" s="39"/>
      <c r="C164" s="241" t="s">
        <v>408</v>
      </c>
      <c r="D164" s="241" t="s">
        <v>263</v>
      </c>
      <c r="E164" s="242" t="s">
        <v>1934</v>
      </c>
      <c r="F164" s="243" t="s">
        <v>1935</v>
      </c>
      <c r="G164" s="244" t="s">
        <v>1021</v>
      </c>
      <c r="H164" s="245">
        <v>1</v>
      </c>
      <c r="I164" s="246"/>
      <c r="J164" s="247">
        <f>ROUND(I164*H164,2)</f>
        <v>0</v>
      </c>
      <c r="K164" s="243" t="s">
        <v>20</v>
      </c>
      <c r="L164" s="248"/>
      <c r="M164" s="249" t="s">
        <v>20</v>
      </c>
      <c r="N164" s="250" t="s">
        <v>41</v>
      </c>
      <c r="O164" s="84"/>
      <c r="P164" s="222">
        <f>O164*H164</f>
        <v>0</v>
      </c>
      <c r="Q164" s="222">
        <v>0</v>
      </c>
      <c r="R164" s="222">
        <f>Q164*H164</f>
        <v>0</v>
      </c>
      <c r="S164" s="222">
        <v>0</v>
      </c>
      <c r="T164" s="223">
        <f>S164*H164</f>
        <v>0</v>
      </c>
      <c r="AR164" s="224" t="s">
        <v>233</v>
      </c>
      <c r="AT164" s="224" t="s">
        <v>263</v>
      </c>
      <c r="AU164" s="224" t="s">
        <v>79</v>
      </c>
      <c r="AY164" s="18" t="s">
        <v>210</v>
      </c>
      <c r="BE164" s="225">
        <f>IF(N164="základní",J164,0)</f>
        <v>0</v>
      </c>
      <c r="BF164" s="225">
        <f>IF(N164="snížená",J164,0)</f>
        <v>0</v>
      </c>
      <c r="BG164" s="225">
        <f>IF(N164="zákl. přenesená",J164,0)</f>
        <v>0</v>
      </c>
      <c r="BH164" s="225">
        <f>IF(N164="sníž. přenesená",J164,0)</f>
        <v>0</v>
      </c>
      <c r="BI164" s="225">
        <f>IF(N164="nulová",J164,0)</f>
        <v>0</v>
      </c>
      <c r="BJ164" s="18" t="s">
        <v>77</v>
      </c>
      <c r="BK164" s="225">
        <f>ROUND(I164*H164,2)</f>
        <v>0</v>
      </c>
      <c r="BL164" s="18" t="s">
        <v>215</v>
      </c>
      <c r="BM164" s="224" t="s">
        <v>411</v>
      </c>
    </row>
    <row r="165" s="1" customFormat="1" ht="24" customHeight="1">
      <c r="B165" s="39"/>
      <c r="C165" s="241" t="s">
        <v>334</v>
      </c>
      <c r="D165" s="241" t="s">
        <v>263</v>
      </c>
      <c r="E165" s="242" t="s">
        <v>1916</v>
      </c>
      <c r="F165" s="243" t="s">
        <v>1917</v>
      </c>
      <c r="G165" s="244" t="s">
        <v>1021</v>
      </c>
      <c r="H165" s="245">
        <v>1</v>
      </c>
      <c r="I165" s="246"/>
      <c r="J165" s="247">
        <f>ROUND(I165*H165,2)</f>
        <v>0</v>
      </c>
      <c r="K165" s="243" t="s">
        <v>20</v>
      </c>
      <c r="L165" s="248"/>
      <c r="M165" s="249" t="s">
        <v>20</v>
      </c>
      <c r="N165" s="250" t="s">
        <v>41</v>
      </c>
      <c r="O165" s="84"/>
      <c r="P165" s="222">
        <f>O165*H165</f>
        <v>0</v>
      </c>
      <c r="Q165" s="222">
        <v>0</v>
      </c>
      <c r="R165" s="222">
        <f>Q165*H165</f>
        <v>0</v>
      </c>
      <c r="S165" s="222">
        <v>0</v>
      </c>
      <c r="T165" s="223">
        <f>S165*H165</f>
        <v>0</v>
      </c>
      <c r="AR165" s="224" t="s">
        <v>233</v>
      </c>
      <c r="AT165" s="224" t="s">
        <v>263</v>
      </c>
      <c r="AU165" s="224" t="s">
        <v>79</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215</v>
      </c>
      <c r="BM165" s="224" t="s">
        <v>414</v>
      </c>
    </row>
    <row r="166" s="1" customFormat="1" ht="24" customHeight="1">
      <c r="B166" s="39"/>
      <c r="C166" s="241" t="s">
        <v>415</v>
      </c>
      <c r="D166" s="241" t="s">
        <v>263</v>
      </c>
      <c r="E166" s="242" t="s">
        <v>1918</v>
      </c>
      <c r="F166" s="243" t="s">
        <v>1919</v>
      </c>
      <c r="G166" s="244" t="s">
        <v>1021</v>
      </c>
      <c r="H166" s="245">
        <v>8</v>
      </c>
      <c r="I166" s="246"/>
      <c r="J166" s="247">
        <f>ROUND(I166*H166,2)</f>
        <v>0</v>
      </c>
      <c r="K166" s="243" t="s">
        <v>20</v>
      </c>
      <c r="L166" s="248"/>
      <c r="M166" s="249" t="s">
        <v>20</v>
      </c>
      <c r="N166" s="250" t="s">
        <v>41</v>
      </c>
      <c r="O166" s="84"/>
      <c r="P166" s="222">
        <f>O166*H166</f>
        <v>0</v>
      </c>
      <c r="Q166" s="222">
        <v>0</v>
      </c>
      <c r="R166" s="222">
        <f>Q166*H166</f>
        <v>0</v>
      </c>
      <c r="S166" s="222">
        <v>0</v>
      </c>
      <c r="T166" s="223">
        <f>S166*H166</f>
        <v>0</v>
      </c>
      <c r="AR166" s="224" t="s">
        <v>233</v>
      </c>
      <c r="AT166" s="224" t="s">
        <v>263</v>
      </c>
      <c r="AU166" s="224" t="s">
        <v>79</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215</v>
      </c>
      <c r="BM166" s="224" t="s">
        <v>418</v>
      </c>
    </row>
    <row r="167" s="1" customFormat="1" ht="16.5" customHeight="1">
      <c r="B167" s="39"/>
      <c r="C167" s="241" t="s">
        <v>338</v>
      </c>
      <c r="D167" s="241" t="s">
        <v>263</v>
      </c>
      <c r="E167" s="242" t="s">
        <v>1936</v>
      </c>
      <c r="F167" s="243" t="s">
        <v>1937</v>
      </c>
      <c r="G167" s="244" t="s">
        <v>1021</v>
      </c>
      <c r="H167" s="245">
        <v>4</v>
      </c>
      <c r="I167" s="246"/>
      <c r="J167" s="247">
        <f>ROUND(I167*H167,2)</f>
        <v>0</v>
      </c>
      <c r="K167" s="243" t="s">
        <v>20</v>
      </c>
      <c r="L167" s="248"/>
      <c r="M167" s="249" t="s">
        <v>20</v>
      </c>
      <c r="N167" s="250" t="s">
        <v>41</v>
      </c>
      <c r="O167" s="84"/>
      <c r="P167" s="222">
        <f>O167*H167</f>
        <v>0</v>
      </c>
      <c r="Q167" s="222">
        <v>0</v>
      </c>
      <c r="R167" s="222">
        <f>Q167*H167</f>
        <v>0</v>
      </c>
      <c r="S167" s="222">
        <v>0</v>
      </c>
      <c r="T167" s="223">
        <f>S167*H167</f>
        <v>0</v>
      </c>
      <c r="AR167" s="224" t="s">
        <v>233</v>
      </c>
      <c r="AT167" s="224" t="s">
        <v>263</v>
      </c>
      <c r="AU167" s="224" t="s">
        <v>79</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215</v>
      </c>
      <c r="BM167" s="224" t="s">
        <v>421</v>
      </c>
    </row>
    <row r="168" s="1" customFormat="1" ht="48" customHeight="1">
      <c r="B168" s="39"/>
      <c r="C168" s="241" t="s">
        <v>422</v>
      </c>
      <c r="D168" s="241" t="s">
        <v>263</v>
      </c>
      <c r="E168" s="242" t="s">
        <v>1920</v>
      </c>
      <c r="F168" s="243" t="s">
        <v>1921</v>
      </c>
      <c r="G168" s="244" t="s">
        <v>1021</v>
      </c>
      <c r="H168" s="245">
        <v>4</v>
      </c>
      <c r="I168" s="246"/>
      <c r="J168" s="247">
        <f>ROUND(I168*H168,2)</f>
        <v>0</v>
      </c>
      <c r="K168" s="243" t="s">
        <v>20</v>
      </c>
      <c r="L168" s="248"/>
      <c r="M168" s="249" t="s">
        <v>20</v>
      </c>
      <c r="N168" s="250" t="s">
        <v>41</v>
      </c>
      <c r="O168" s="84"/>
      <c r="P168" s="222">
        <f>O168*H168</f>
        <v>0</v>
      </c>
      <c r="Q168" s="222">
        <v>0</v>
      </c>
      <c r="R168" s="222">
        <f>Q168*H168</f>
        <v>0</v>
      </c>
      <c r="S168" s="222">
        <v>0</v>
      </c>
      <c r="T168" s="223">
        <f>S168*H168</f>
        <v>0</v>
      </c>
      <c r="AR168" s="224" t="s">
        <v>233</v>
      </c>
      <c r="AT168" s="224" t="s">
        <v>263</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426</v>
      </c>
    </row>
    <row r="169" s="1" customFormat="1" ht="24" customHeight="1">
      <c r="B169" s="39"/>
      <c r="C169" s="241" t="s">
        <v>341</v>
      </c>
      <c r="D169" s="241" t="s">
        <v>263</v>
      </c>
      <c r="E169" s="242" t="s">
        <v>1922</v>
      </c>
      <c r="F169" s="243" t="s">
        <v>1923</v>
      </c>
      <c r="G169" s="244" t="s">
        <v>1021</v>
      </c>
      <c r="H169" s="245">
        <v>4</v>
      </c>
      <c r="I169" s="246"/>
      <c r="J169" s="247">
        <f>ROUND(I169*H169,2)</f>
        <v>0</v>
      </c>
      <c r="K169" s="243" t="s">
        <v>20</v>
      </c>
      <c r="L169" s="248"/>
      <c r="M169" s="249" t="s">
        <v>20</v>
      </c>
      <c r="N169" s="250" t="s">
        <v>41</v>
      </c>
      <c r="O169" s="84"/>
      <c r="P169" s="222">
        <f>O169*H169</f>
        <v>0</v>
      </c>
      <c r="Q169" s="222">
        <v>0</v>
      </c>
      <c r="R169" s="222">
        <f>Q169*H169</f>
        <v>0</v>
      </c>
      <c r="S169" s="222">
        <v>0</v>
      </c>
      <c r="T169" s="223">
        <f>S169*H169</f>
        <v>0</v>
      </c>
      <c r="AR169" s="224" t="s">
        <v>233</v>
      </c>
      <c r="AT169" s="224" t="s">
        <v>263</v>
      </c>
      <c r="AU169" s="224" t="s">
        <v>79</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215</v>
      </c>
      <c r="BM169" s="224" t="s">
        <v>430</v>
      </c>
    </row>
    <row r="170" s="1" customFormat="1" ht="60" customHeight="1">
      <c r="B170" s="39"/>
      <c r="C170" s="241" t="s">
        <v>431</v>
      </c>
      <c r="D170" s="241" t="s">
        <v>263</v>
      </c>
      <c r="E170" s="242" t="s">
        <v>1924</v>
      </c>
      <c r="F170" s="243" t="s">
        <v>1925</v>
      </c>
      <c r="G170" s="244" t="s">
        <v>1021</v>
      </c>
      <c r="H170" s="245">
        <v>4</v>
      </c>
      <c r="I170" s="246"/>
      <c r="J170" s="247">
        <f>ROUND(I170*H170,2)</f>
        <v>0</v>
      </c>
      <c r="K170" s="243" t="s">
        <v>20</v>
      </c>
      <c r="L170" s="248"/>
      <c r="M170" s="249" t="s">
        <v>20</v>
      </c>
      <c r="N170" s="250" t="s">
        <v>41</v>
      </c>
      <c r="O170" s="84"/>
      <c r="P170" s="222">
        <f>O170*H170</f>
        <v>0</v>
      </c>
      <c r="Q170" s="222">
        <v>0</v>
      </c>
      <c r="R170" s="222">
        <f>Q170*H170</f>
        <v>0</v>
      </c>
      <c r="S170" s="222">
        <v>0</v>
      </c>
      <c r="T170" s="223">
        <f>S170*H170</f>
        <v>0</v>
      </c>
      <c r="AR170" s="224" t="s">
        <v>233</v>
      </c>
      <c r="AT170" s="224" t="s">
        <v>263</v>
      </c>
      <c r="AU170" s="224" t="s">
        <v>79</v>
      </c>
      <c r="AY170" s="18" t="s">
        <v>210</v>
      </c>
      <c r="BE170" s="225">
        <f>IF(N170="základní",J170,0)</f>
        <v>0</v>
      </c>
      <c r="BF170" s="225">
        <f>IF(N170="snížená",J170,0)</f>
        <v>0</v>
      </c>
      <c r="BG170" s="225">
        <f>IF(N170="zákl. přenesená",J170,0)</f>
        <v>0</v>
      </c>
      <c r="BH170" s="225">
        <f>IF(N170="sníž. přenesená",J170,0)</f>
        <v>0</v>
      </c>
      <c r="BI170" s="225">
        <f>IF(N170="nulová",J170,0)</f>
        <v>0</v>
      </c>
      <c r="BJ170" s="18" t="s">
        <v>77</v>
      </c>
      <c r="BK170" s="225">
        <f>ROUND(I170*H170,2)</f>
        <v>0</v>
      </c>
      <c r="BL170" s="18" t="s">
        <v>215</v>
      </c>
      <c r="BM170" s="224" t="s">
        <v>434</v>
      </c>
    </row>
    <row r="171" s="1" customFormat="1" ht="24" customHeight="1">
      <c r="B171" s="39"/>
      <c r="C171" s="241" t="s">
        <v>345</v>
      </c>
      <c r="D171" s="241" t="s">
        <v>263</v>
      </c>
      <c r="E171" s="242" t="s">
        <v>1926</v>
      </c>
      <c r="F171" s="243" t="s">
        <v>1927</v>
      </c>
      <c r="G171" s="244" t="s">
        <v>1021</v>
      </c>
      <c r="H171" s="245">
        <v>160</v>
      </c>
      <c r="I171" s="246"/>
      <c r="J171" s="247">
        <f>ROUND(I171*H171,2)</f>
        <v>0</v>
      </c>
      <c r="K171" s="243" t="s">
        <v>20</v>
      </c>
      <c r="L171" s="248"/>
      <c r="M171" s="249" t="s">
        <v>20</v>
      </c>
      <c r="N171" s="250" t="s">
        <v>41</v>
      </c>
      <c r="O171" s="84"/>
      <c r="P171" s="222">
        <f>O171*H171</f>
        <v>0</v>
      </c>
      <c r="Q171" s="222">
        <v>0</v>
      </c>
      <c r="R171" s="222">
        <f>Q171*H171</f>
        <v>0</v>
      </c>
      <c r="S171" s="222">
        <v>0</v>
      </c>
      <c r="T171" s="223">
        <f>S171*H171</f>
        <v>0</v>
      </c>
      <c r="AR171" s="224" t="s">
        <v>233</v>
      </c>
      <c r="AT171" s="224" t="s">
        <v>263</v>
      </c>
      <c r="AU171" s="224" t="s">
        <v>79</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215</v>
      </c>
      <c r="BM171" s="224" t="s">
        <v>437</v>
      </c>
    </row>
    <row r="172" s="1" customFormat="1" ht="24" customHeight="1">
      <c r="B172" s="39"/>
      <c r="C172" s="241" t="s">
        <v>438</v>
      </c>
      <c r="D172" s="241" t="s">
        <v>263</v>
      </c>
      <c r="E172" s="242" t="s">
        <v>1938</v>
      </c>
      <c r="F172" s="243" t="s">
        <v>1939</v>
      </c>
      <c r="G172" s="244" t="s">
        <v>1021</v>
      </c>
      <c r="H172" s="245">
        <v>1</v>
      </c>
      <c r="I172" s="246"/>
      <c r="J172" s="247">
        <f>ROUND(I172*H172,2)</f>
        <v>0</v>
      </c>
      <c r="K172" s="243" t="s">
        <v>20</v>
      </c>
      <c r="L172" s="248"/>
      <c r="M172" s="255" t="s">
        <v>20</v>
      </c>
      <c r="N172" s="256" t="s">
        <v>41</v>
      </c>
      <c r="O172" s="229"/>
      <c r="P172" s="253">
        <f>O172*H172</f>
        <v>0</v>
      </c>
      <c r="Q172" s="253">
        <v>0</v>
      </c>
      <c r="R172" s="253">
        <f>Q172*H172</f>
        <v>0</v>
      </c>
      <c r="S172" s="253">
        <v>0</v>
      </c>
      <c r="T172" s="254">
        <f>S172*H172</f>
        <v>0</v>
      </c>
      <c r="AR172" s="224" t="s">
        <v>233</v>
      </c>
      <c r="AT172" s="224" t="s">
        <v>263</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441</v>
      </c>
    </row>
    <row r="173" s="1" customFormat="1" ht="6.96" customHeight="1">
      <c r="B173" s="59"/>
      <c r="C173" s="60"/>
      <c r="D173" s="60"/>
      <c r="E173" s="60"/>
      <c r="F173" s="60"/>
      <c r="G173" s="60"/>
      <c r="H173" s="60"/>
      <c r="I173" s="172"/>
      <c r="J173" s="60"/>
      <c r="K173" s="60"/>
      <c r="L173" s="44"/>
    </row>
  </sheetData>
  <sheetProtection sheet="1" autoFilter="0" formatColumns="0" formatRows="0" objects="1" scenarios="1" spinCount="100000" saltValue="PtMXhm7IBcfKp4+66CSWNjFja5DH11WmFmLBjbTW0SwLhWtKY99inyFTVoeLX71FQ3fXFBN4COhtBvp76AUZ0Q==" hashValue="RCvAtEUk46rwfcqCKajuCF62rx8acYaql207+2922OCCQyXdd/oSdhhhnWnfBreoYCugXfAq0k/UxkJ2s1T1NA==" algorithmName="SHA-512" password="CC35"/>
  <autoFilter ref="C105:K172"/>
  <mergeCells count="15">
    <mergeCell ref="E7:H7"/>
    <mergeCell ref="E11:H11"/>
    <mergeCell ref="E9:H9"/>
    <mergeCell ref="E13:H13"/>
    <mergeCell ref="E22:H22"/>
    <mergeCell ref="E31:H31"/>
    <mergeCell ref="E52:H52"/>
    <mergeCell ref="E56:H56"/>
    <mergeCell ref="E54:H54"/>
    <mergeCell ref="E58:H58"/>
    <mergeCell ref="E92:H92"/>
    <mergeCell ref="E96:H96"/>
    <mergeCell ref="E94:H94"/>
    <mergeCell ref="E98:H98"/>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132</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1940</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ROUNDUP(J143,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ROUNDUP((SUM(BE143:BE707)),  2)</f>
        <v>0</v>
      </c>
      <c r="I37" s="161">
        <v>0.20999999999999999</v>
      </c>
      <c r="J37" s="160">
        <f>ROUNDUP(((SUM(BE143:BE707))*I37),  2)</f>
        <v>0</v>
      </c>
      <c r="L37" s="44"/>
    </row>
    <row r="38" s="1" customFormat="1" ht="14.4" customHeight="1">
      <c r="B38" s="44"/>
      <c r="E38" s="145" t="s">
        <v>42</v>
      </c>
      <c r="F38" s="160">
        <f>ROUNDUP((SUM(BF143:BF707)),  2)</f>
        <v>0</v>
      </c>
      <c r="I38" s="161">
        <v>0.14999999999999999</v>
      </c>
      <c r="J38" s="160">
        <f>ROUNDUP(((SUM(BF143:BF707))*I38),  2)</f>
        <v>0</v>
      </c>
      <c r="L38" s="44"/>
    </row>
    <row r="39" hidden="1" s="1" customFormat="1" ht="14.4" customHeight="1">
      <c r="B39" s="44"/>
      <c r="E39" s="145" t="s">
        <v>43</v>
      </c>
      <c r="F39" s="160">
        <f>ROUNDUP((SUM(BG143:BG707)),  2)</f>
        <v>0</v>
      </c>
      <c r="I39" s="161">
        <v>0.20999999999999999</v>
      </c>
      <c r="J39" s="160">
        <f>0</f>
        <v>0</v>
      </c>
      <c r="L39" s="44"/>
    </row>
    <row r="40" hidden="1" s="1" customFormat="1" ht="14.4" customHeight="1">
      <c r="B40" s="44"/>
      <c r="E40" s="145" t="s">
        <v>44</v>
      </c>
      <c r="F40" s="160">
        <f>ROUNDUP((SUM(BH143:BH707)),  2)</f>
        <v>0</v>
      </c>
      <c r="I40" s="161">
        <v>0.14999999999999999</v>
      </c>
      <c r="J40" s="160">
        <f>0</f>
        <v>0</v>
      </c>
      <c r="L40" s="44"/>
    </row>
    <row r="41" hidden="1" s="1" customFormat="1" ht="14.4" customHeight="1">
      <c r="B41" s="44"/>
      <c r="E41" s="145" t="s">
        <v>45</v>
      </c>
      <c r="F41" s="160">
        <f>ROUNDUP((SUM(BI143:BI707)),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ZN-Stavební rozpočet - ZN-Stavební rozpočet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J143</f>
        <v>0</v>
      </c>
      <c r="K67" s="40"/>
      <c r="L67" s="44"/>
      <c r="AU67" s="18" t="s">
        <v>193</v>
      </c>
    </row>
    <row r="68" s="8" customFormat="1" ht="24.96" customHeight="1">
      <c r="B68" s="182"/>
      <c r="C68" s="183"/>
      <c r="D68" s="184" t="s">
        <v>1941</v>
      </c>
      <c r="E68" s="185"/>
      <c r="F68" s="185"/>
      <c r="G68" s="185"/>
      <c r="H68" s="185"/>
      <c r="I68" s="186"/>
      <c r="J68" s="187">
        <f>J144</f>
        <v>0</v>
      </c>
      <c r="K68" s="183"/>
      <c r="L68" s="188"/>
    </row>
    <row r="69" s="8" customFormat="1" ht="24.96" customHeight="1">
      <c r="B69" s="182"/>
      <c r="C69" s="183"/>
      <c r="D69" s="184" t="s">
        <v>1942</v>
      </c>
      <c r="E69" s="185"/>
      <c r="F69" s="185"/>
      <c r="G69" s="185"/>
      <c r="H69" s="185"/>
      <c r="I69" s="186"/>
      <c r="J69" s="187">
        <f>J148</f>
        <v>0</v>
      </c>
      <c r="K69" s="183"/>
      <c r="L69" s="188"/>
    </row>
    <row r="70" s="8" customFormat="1" ht="24.96" customHeight="1">
      <c r="B70" s="182"/>
      <c r="C70" s="183"/>
      <c r="D70" s="184" t="s">
        <v>1943</v>
      </c>
      <c r="E70" s="185"/>
      <c r="F70" s="185"/>
      <c r="G70" s="185"/>
      <c r="H70" s="185"/>
      <c r="I70" s="186"/>
      <c r="J70" s="187">
        <f>J153</f>
        <v>0</v>
      </c>
      <c r="K70" s="183"/>
      <c r="L70" s="188"/>
    </row>
    <row r="71" s="8" customFormat="1" ht="24.96" customHeight="1">
      <c r="B71" s="182"/>
      <c r="C71" s="183"/>
      <c r="D71" s="184" t="s">
        <v>1944</v>
      </c>
      <c r="E71" s="185"/>
      <c r="F71" s="185"/>
      <c r="G71" s="185"/>
      <c r="H71" s="185"/>
      <c r="I71" s="186"/>
      <c r="J71" s="187">
        <f>J155</f>
        <v>0</v>
      </c>
      <c r="K71" s="183"/>
      <c r="L71" s="188"/>
    </row>
    <row r="72" s="8" customFormat="1" ht="24.96" customHeight="1">
      <c r="B72" s="182"/>
      <c r="C72" s="183"/>
      <c r="D72" s="184" t="s">
        <v>1945</v>
      </c>
      <c r="E72" s="185"/>
      <c r="F72" s="185"/>
      <c r="G72" s="185"/>
      <c r="H72" s="185"/>
      <c r="I72" s="186"/>
      <c r="J72" s="187">
        <f>J159</f>
        <v>0</v>
      </c>
      <c r="K72" s="183"/>
      <c r="L72" s="188"/>
    </row>
    <row r="73" s="8" customFormat="1" ht="24.96" customHeight="1">
      <c r="B73" s="182"/>
      <c r="C73" s="183"/>
      <c r="D73" s="184" t="s">
        <v>1946</v>
      </c>
      <c r="E73" s="185"/>
      <c r="F73" s="185"/>
      <c r="G73" s="185"/>
      <c r="H73" s="185"/>
      <c r="I73" s="186"/>
      <c r="J73" s="187">
        <f>J164</f>
        <v>0</v>
      </c>
      <c r="K73" s="183"/>
      <c r="L73" s="188"/>
    </row>
    <row r="74" s="8" customFormat="1" ht="24.96" customHeight="1">
      <c r="B74" s="182"/>
      <c r="C74" s="183"/>
      <c r="D74" s="184" t="s">
        <v>1947</v>
      </c>
      <c r="E74" s="185"/>
      <c r="F74" s="185"/>
      <c r="G74" s="185"/>
      <c r="H74" s="185"/>
      <c r="I74" s="186"/>
      <c r="J74" s="187">
        <f>J170</f>
        <v>0</v>
      </c>
      <c r="K74" s="183"/>
      <c r="L74" s="188"/>
    </row>
    <row r="75" s="8" customFormat="1" ht="24.96" customHeight="1">
      <c r="B75" s="182"/>
      <c r="C75" s="183"/>
      <c r="D75" s="184" t="s">
        <v>1948</v>
      </c>
      <c r="E75" s="185"/>
      <c r="F75" s="185"/>
      <c r="G75" s="185"/>
      <c r="H75" s="185"/>
      <c r="I75" s="186"/>
      <c r="J75" s="187">
        <f>J175</f>
        <v>0</v>
      </c>
      <c r="K75" s="183"/>
      <c r="L75" s="188"/>
    </row>
    <row r="76" s="8" customFormat="1" ht="24.96" customHeight="1">
      <c r="B76" s="182"/>
      <c r="C76" s="183"/>
      <c r="D76" s="184" t="s">
        <v>1949</v>
      </c>
      <c r="E76" s="185"/>
      <c r="F76" s="185"/>
      <c r="G76" s="185"/>
      <c r="H76" s="185"/>
      <c r="I76" s="186"/>
      <c r="J76" s="187">
        <f>J189</f>
        <v>0</v>
      </c>
      <c r="K76" s="183"/>
      <c r="L76" s="188"/>
    </row>
    <row r="77" s="8" customFormat="1" ht="24.96" customHeight="1">
      <c r="B77" s="182"/>
      <c r="C77" s="183"/>
      <c r="D77" s="184" t="s">
        <v>1950</v>
      </c>
      <c r="E77" s="185"/>
      <c r="F77" s="185"/>
      <c r="G77" s="185"/>
      <c r="H77" s="185"/>
      <c r="I77" s="186"/>
      <c r="J77" s="187">
        <f>J193</f>
        <v>0</v>
      </c>
      <c r="K77" s="183"/>
      <c r="L77" s="188"/>
    </row>
    <row r="78" s="8" customFormat="1" ht="24.96" customHeight="1">
      <c r="B78" s="182"/>
      <c r="C78" s="183"/>
      <c r="D78" s="184" t="s">
        <v>1951</v>
      </c>
      <c r="E78" s="185"/>
      <c r="F78" s="185"/>
      <c r="G78" s="185"/>
      <c r="H78" s="185"/>
      <c r="I78" s="186"/>
      <c r="J78" s="187">
        <f>J229</f>
        <v>0</v>
      </c>
      <c r="K78" s="183"/>
      <c r="L78" s="188"/>
    </row>
    <row r="79" s="8" customFormat="1" ht="24.96" customHeight="1">
      <c r="B79" s="182"/>
      <c r="C79" s="183"/>
      <c r="D79" s="184" t="s">
        <v>1952</v>
      </c>
      <c r="E79" s="185"/>
      <c r="F79" s="185"/>
      <c r="G79" s="185"/>
      <c r="H79" s="185"/>
      <c r="I79" s="186"/>
      <c r="J79" s="187">
        <f>J239</f>
        <v>0</v>
      </c>
      <c r="K79" s="183"/>
      <c r="L79" s="188"/>
    </row>
    <row r="80" s="8" customFormat="1" ht="24.96" customHeight="1">
      <c r="B80" s="182"/>
      <c r="C80" s="183"/>
      <c r="D80" s="184" t="s">
        <v>1953</v>
      </c>
      <c r="E80" s="185"/>
      <c r="F80" s="185"/>
      <c r="G80" s="185"/>
      <c r="H80" s="185"/>
      <c r="I80" s="186"/>
      <c r="J80" s="187">
        <f>J254</f>
        <v>0</v>
      </c>
      <c r="K80" s="183"/>
      <c r="L80" s="188"/>
    </row>
    <row r="81" s="8" customFormat="1" ht="24.96" customHeight="1">
      <c r="B81" s="182"/>
      <c r="C81" s="183"/>
      <c r="D81" s="184" t="s">
        <v>1954</v>
      </c>
      <c r="E81" s="185"/>
      <c r="F81" s="185"/>
      <c r="G81" s="185"/>
      <c r="H81" s="185"/>
      <c r="I81" s="186"/>
      <c r="J81" s="187">
        <f>J272</f>
        <v>0</v>
      </c>
      <c r="K81" s="183"/>
      <c r="L81" s="188"/>
    </row>
    <row r="82" s="8" customFormat="1" ht="24.96" customHeight="1">
      <c r="B82" s="182"/>
      <c r="C82" s="183"/>
      <c r="D82" s="184" t="s">
        <v>1955</v>
      </c>
      <c r="E82" s="185"/>
      <c r="F82" s="185"/>
      <c r="G82" s="185"/>
      <c r="H82" s="185"/>
      <c r="I82" s="186"/>
      <c r="J82" s="187">
        <f>J274</f>
        <v>0</v>
      </c>
      <c r="K82" s="183"/>
      <c r="L82" s="188"/>
    </row>
    <row r="83" s="8" customFormat="1" ht="24.96" customHeight="1">
      <c r="B83" s="182"/>
      <c r="C83" s="183"/>
      <c r="D83" s="184" t="s">
        <v>1956</v>
      </c>
      <c r="E83" s="185"/>
      <c r="F83" s="185"/>
      <c r="G83" s="185"/>
      <c r="H83" s="185"/>
      <c r="I83" s="186"/>
      <c r="J83" s="187">
        <f>J277</f>
        <v>0</v>
      </c>
      <c r="K83" s="183"/>
      <c r="L83" s="188"/>
    </row>
    <row r="84" s="8" customFormat="1" ht="24.96" customHeight="1">
      <c r="B84" s="182"/>
      <c r="C84" s="183"/>
      <c r="D84" s="184" t="s">
        <v>1957</v>
      </c>
      <c r="E84" s="185"/>
      <c r="F84" s="185"/>
      <c r="G84" s="185"/>
      <c r="H84" s="185"/>
      <c r="I84" s="186"/>
      <c r="J84" s="187">
        <f>J299</f>
        <v>0</v>
      </c>
      <c r="K84" s="183"/>
      <c r="L84" s="188"/>
    </row>
    <row r="85" s="8" customFormat="1" ht="24.96" customHeight="1">
      <c r="B85" s="182"/>
      <c r="C85" s="183"/>
      <c r="D85" s="184" t="s">
        <v>1958</v>
      </c>
      <c r="E85" s="185"/>
      <c r="F85" s="185"/>
      <c r="G85" s="185"/>
      <c r="H85" s="185"/>
      <c r="I85" s="186"/>
      <c r="J85" s="187">
        <f>J316</f>
        <v>0</v>
      </c>
      <c r="K85" s="183"/>
      <c r="L85" s="188"/>
    </row>
    <row r="86" s="8" customFormat="1" ht="24.96" customHeight="1">
      <c r="B86" s="182"/>
      <c r="C86" s="183"/>
      <c r="D86" s="184" t="s">
        <v>1959</v>
      </c>
      <c r="E86" s="185"/>
      <c r="F86" s="185"/>
      <c r="G86" s="185"/>
      <c r="H86" s="185"/>
      <c r="I86" s="186"/>
      <c r="J86" s="187">
        <f>J346</f>
        <v>0</v>
      </c>
      <c r="K86" s="183"/>
      <c r="L86" s="188"/>
    </row>
    <row r="87" s="8" customFormat="1" ht="24.96" customHeight="1">
      <c r="B87" s="182"/>
      <c r="C87" s="183"/>
      <c r="D87" s="184" t="s">
        <v>1960</v>
      </c>
      <c r="E87" s="185"/>
      <c r="F87" s="185"/>
      <c r="G87" s="185"/>
      <c r="H87" s="185"/>
      <c r="I87" s="186"/>
      <c r="J87" s="187">
        <f>J362</f>
        <v>0</v>
      </c>
      <c r="K87" s="183"/>
      <c r="L87" s="188"/>
    </row>
    <row r="88" s="8" customFormat="1" ht="24.96" customHeight="1">
      <c r="B88" s="182"/>
      <c r="C88" s="183"/>
      <c r="D88" s="184" t="s">
        <v>1961</v>
      </c>
      <c r="E88" s="185"/>
      <c r="F88" s="185"/>
      <c r="G88" s="185"/>
      <c r="H88" s="185"/>
      <c r="I88" s="186"/>
      <c r="J88" s="187">
        <f>J378</f>
        <v>0</v>
      </c>
      <c r="K88" s="183"/>
      <c r="L88" s="188"/>
    </row>
    <row r="89" s="8" customFormat="1" ht="24.96" customHeight="1">
      <c r="B89" s="182"/>
      <c r="C89" s="183"/>
      <c r="D89" s="184" t="s">
        <v>1962</v>
      </c>
      <c r="E89" s="185"/>
      <c r="F89" s="185"/>
      <c r="G89" s="185"/>
      <c r="H89" s="185"/>
      <c r="I89" s="186"/>
      <c r="J89" s="187">
        <f>J421</f>
        <v>0</v>
      </c>
      <c r="K89" s="183"/>
      <c r="L89" s="188"/>
    </row>
    <row r="90" s="8" customFormat="1" ht="24.96" customHeight="1">
      <c r="B90" s="182"/>
      <c r="C90" s="183"/>
      <c r="D90" s="184" t="s">
        <v>1963</v>
      </c>
      <c r="E90" s="185"/>
      <c r="F90" s="185"/>
      <c r="G90" s="185"/>
      <c r="H90" s="185"/>
      <c r="I90" s="186"/>
      <c r="J90" s="187">
        <f>J436</f>
        <v>0</v>
      </c>
      <c r="K90" s="183"/>
      <c r="L90" s="188"/>
    </row>
    <row r="91" s="8" customFormat="1" ht="24.96" customHeight="1">
      <c r="B91" s="182"/>
      <c r="C91" s="183"/>
      <c r="D91" s="184" t="s">
        <v>1964</v>
      </c>
      <c r="E91" s="185"/>
      <c r="F91" s="185"/>
      <c r="G91" s="185"/>
      <c r="H91" s="185"/>
      <c r="I91" s="186"/>
      <c r="J91" s="187">
        <f>J438</f>
        <v>0</v>
      </c>
      <c r="K91" s="183"/>
      <c r="L91" s="188"/>
    </row>
    <row r="92" s="8" customFormat="1" ht="24.96" customHeight="1">
      <c r="B92" s="182"/>
      <c r="C92" s="183"/>
      <c r="D92" s="184" t="s">
        <v>1965</v>
      </c>
      <c r="E92" s="185"/>
      <c r="F92" s="185"/>
      <c r="G92" s="185"/>
      <c r="H92" s="185"/>
      <c r="I92" s="186"/>
      <c r="J92" s="187">
        <f>J447</f>
        <v>0</v>
      </c>
      <c r="K92" s="183"/>
      <c r="L92" s="188"/>
    </row>
    <row r="93" s="8" customFormat="1" ht="24.96" customHeight="1">
      <c r="B93" s="182"/>
      <c r="C93" s="183"/>
      <c r="D93" s="184" t="s">
        <v>1966</v>
      </c>
      <c r="E93" s="185"/>
      <c r="F93" s="185"/>
      <c r="G93" s="185"/>
      <c r="H93" s="185"/>
      <c r="I93" s="186"/>
      <c r="J93" s="187">
        <f>J449</f>
        <v>0</v>
      </c>
      <c r="K93" s="183"/>
      <c r="L93" s="188"/>
    </row>
    <row r="94" s="8" customFormat="1" ht="24.96" customHeight="1">
      <c r="B94" s="182"/>
      <c r="C94" s="183"/>
      <c r="D94" s="184" t="s">
        <v>1967</v>
      </c>
      <c r="E94" s="185"/>
      <c r="F94" s="185"/>
      <c r="G94" s="185"/>
      <c r="H94" s="185"/>
      <c r="I94" s="186"/>
      <c r="J94" s="187">
        <f>J473</f>
        <v>0</v>
      </c>
      <c r="K94" s="183"/>
      <c r="L94" s="188"/>
    </row>
    <row r="95" s="8" customFormat="1" ht="24.96" customHeight="1">
      <c r="B95" s="182"/>
      <c r="C95" s="183"/>
      <c r="D95" s="184" t="s">
        <v>1968</v>
      </c>
      <c r="E95" s="185"/>
      <c r="F95" s="185"/>
      <c r="G95" s="185"/>
      <c r="H95" s="185"/>
      <c r="I95" s="186"/>
      <c r="J95" s="187">
        <f>J476</f>
        <v>0</v>
      </c>
      <c r="K95" s="183"/>
      <c r="L95" s="188"/>
    </row>
    <row r="96" s="8" customFormat="1" ht="24.96" customHeight="1">
      <c r="B96" s="182"/>
      <c r="C96" s="183"/>
      <c r="D96" s="184" t="s">
        <v>1968</v>
      </c>
      <c r="E96" s="185"/>
      <c r="F96" s="185"/>
      <c r="G96" s="185"/>
      <c r="H96" s="185"/>
      <c r="I96" s="186"/>
      <c r="J96" s="187">
        <f>J497</f>
        <v>0</v>
      </c>
      <c r="K96" s="183"/>
      <c r="L96" s="188"/>
    </row>
    <row r="97" s="8" customFormat="1" ht="24.96" customHeight="1">
      <c r="B97" s="182"/>
      <c r="C97" s="183"/>
      <c r="D97" s="184" t="s">
        <v>1969</v>
      </c>
      <c r="E97" s="185"/>
      <c r="F97" s="185"/>
      <c r="G97" s="185"/>
      <c r="H97" s="185"/>
      <c r="I97" s="186"/>
      <c r="J97" s="187">
        <f>J509</f>
        <v>0</v>
      </c>
      <c r="K97" s="183"/>
      <c r="L97" s="188"/>
    </row>
    <row r="98" s="8" customFormat="1" ht="24.96" customHeight="1">
      <c r="B98" s="182"/>
      <c r="C98" s="183"/>
      <c r="D98" s="184" t="s">
        <v>1970</v>
      </c>
      <c r="E98" s="185"/>
      <c r="F98" s="185"/>
      <c r="G98" s="185"/>
      <c r="H98" s="185"/>
      <c r="I98" s="186"/>
      <c r="J98" s="187">
        <f>J522</f>
        <v>0</v>
      </c>
      <c r="K98" s="183"/>
      <c r="L98" s="188"/>
    </row>
    <row r="99" s="8" customFormat="1" ht="24.96" customHeight="1">
      <c r="B99" s="182"/>
      <c r="C99" s="183"/>
      <c r="D99" s="184" t="s">
        <v>1971</v>
      </c>
      <c r="E99" s="185"/>
      <c r="F99" s="185"/>
      <c r="G99" s="185"/>
      <c r="H99" s="185"/>
      <c r="I99" s="186"/>
      <c r="J99" s="187">
        <f>J528</f>
        <v>0</v>
      </c>
      <c r="K99" s="183"/>
      <c r="L99" s="188"/>
    </row>
    <row r="100" s="8" customFormat="1" ht="24.96" customHeight="1">
      <c r="B100" s="182"/>
      <c r="C100" s="183"/>
      <c r="D100" s="184" t="s">
        <v>1972</v>
      </c>
      <c r="E100" s="185"/>
      <c r="F100" s="185"/>
      <c r="G100" s="185"/>
      <c r="H100" s="185"/>
      <c r="I100" s="186"/>
      <c r="J100" s="187">
        <f>J533</f>
        <v>0</v>
      </c>
      <c r="K100" s="183"/>
      <c r="L100" s="188"/>
    </row>
    <row r="101" s="8" customFormat="1" ht="24.96" customHeight="1">
      <c r="B101" s="182"/>
      <c r="C101" s="183"/>
      <c r="D101" s="184" t="s">
        <v>1973</v>
      </c>
      <c r="E101" s="185"/>
      <c r="F101" s="185"/>
      <c r="G101" s="185"/>
      <c r="H101" s="185"/>
      <c r="I101" s="186"/>
      <c r="J101" s="187">
        <f>J538</f>
        <v>0</v>
      </c>
      <c r="K101" s="183"/>
      <c r="L101" s="188"/>
    </row>
    <row r="102" s="8" customFormat="1" ht="24.96" customHeight="1">
      <c r="B102" s="182"/>
      <c r="C102" s="183"/>
      <c r="D102" s="184" t="s">
        <v>1974</v>
      </c>
      <c r="E102" s="185"/>
      <c r="F102" s="185"/>
      <c r="G102" s="185"/>
      <c r="H102" s="185"/>
      <c r="I102" s="186"/>
      <c r="J102" s="187">
        <f>J546</f>
        <v>0</v>
      </c>
      <c r="K102" s="183"/>
      <c r="L102" s="188"/>
    </row>
    <row r="103" s="8" customFormat="1" ht="24.96" customHeight="1">
      <c r="B103" s="182"/>
      <c r="C103" s="183"/>
      <c r="D103" s="184" t="s">
        <v>1975</v>
      </c>
      <c r="E103" s="185"/>
      <c r="F103" s="185"/>
      <c r="G103" s="185"/>
      <c r="H103" s="185"/>
      <c r="I103" s="186"/>
      <c r="J103" s="187">
        <f>J548</f>
        <v>0</v>
      </c>
      <c r="K103" s="183"/>
      <c r="L103" s="188"/>
    </row>
    <row r="104" s="8" customFormat="1" ht="24.96" customHeight="1">
      <c r="B104" s="182"/>
      <c r="C104" s="183"/>
      <c r="D104" s="184" t="s">
        <v>1976</v>
      </c>
      <c r="E104" s="185"/>
      <c r="F104" s="185"/>
      <c r="G104" s="185"/>
      <c r="H104" s="185"/>
      <c r="I104" s="186"/>
      <c r="J104" s="187">
        <f>J558</f>
        <v>0</v>
      </c>
      <c r="K104" s="183"/>
      <c r="L104" s="188"/>
    </row>
    <row r="105" s="8" customFormat="1" ht="24.96" customHeight="1">
      <c r="B105" s="182"/>
      <c r="C105" s="183"/>
      <c r="D105" s="184" t="s">
        <v>1977</v>
      </c>
      <c r="E105" s="185"/>
      <c r="F105" s="185"/>
      <c r="G105" s="185"/>
      <c r="H105" s="185"/>
      <c r="I105" s="186"/>
      <c r="J105" s="187">
        <f>J560</f>
        <v>0</v>
      </c>
      <c r="K105" s="183"/>
      <c r="L105" s="188"/>
    </row>
    <row r="106" s="8" customFormat="1" ht="24.96" customHeight="1">
      <c r="B106" s="182"/>
      <c r="C106" s="183"/>
      <c r="D106" s="184" t="s">
        <v>1978</v>
      </c>
      <c r="E106" s="185"/>
      <c r="F106" s="185"/>
      <c r="G106" s="185"/>
      <c r="H106" s="185"/>
      <c r="I106" s="186"/>
      <c r="J106" s="187">
        <f>J567</f>
        <v>0</v>
      </c>
      <c r="K106" s="183"/>
      <c r="L106" s="188"/>
    </row>
    <row r="107" s="8" customFormat="1" ht="24.96" customHeight="1">
      <c r="B107" s="182"/>
      <c r="C107" s="183"/>
      <c r="D107" s="184" t="s">
        <v>1979</v>
      </c>
      <c r="E107" s="185"/>
      <c r="F107" s="185"/>
      <c r="G107" s="185"/>
      <c r="H107" s="185"/>
      <c r="I107" s="186"/>
      <c r="J107" s="187">
        <f>J572</f>
        <v>0</v>
      </c>
      <c r="K107" s="183"/>
      <c r="L107" s="188"/>
    </row>
    <row r="108" s="8" customFormat="1" ht="24.96" customHeight="1">
      <c r="B108" s="182"/>
      <c r="C108" s="183"/>
      <c r="D108" s="184" t="s">
        <v>1980</v>
      </c>
      <c r="E108" s="185"/>
      <c r="F108" s="185"/>
      <c r="G108" s="185"/>
      <c r="H108" s="185"/>
      <c r="I108" s="186"/>
      <c r="J108" s="187">
        <f>J574</f>
        <v>0</v>
      </c>
      <c r="K108" s="183"/>
      <c r="L108" s="188"/>
    </row>
    <row r="109" s="8" customFormat="1" ht="24.96" customHeight="1">
      <c r="B109" s="182"/>
      <c r="C109" s="183"/>
      <c r="D109" s="184" t="s">
        <v>1981</v>
      </c>
      <c r="E109" s="185"/>
      <c r="F109" s="185"/>
      <c r="G109" s="185"/>
      <c r="H109" s="185"/>
      <c r="I109" s="186"/>
      <c r="J109" s="187">
        <f>J577</f>
        <v>0</v>
      </c>
      <c r="K109" s="183"/>
      <c r="L109" s="188"/>
    </row>
    <row r="110" s="8" customFormat="1" ht="24.96" customHeight="1">
      <c r="B110" s="182"/>
      <c r="C110" s="183"/>
      <c r="D110" s="184" t="s">
        <v>1982</v>
      </c>
      <c r="E110" s="185"/>
      <c r="F110" s="185"/>
      <c r="G110" s="185"/>
      <c r="H110" s="185"/>
      <c r="I110" s="186"/>
      <c r="J110" s="187">
        <f>J579</f>
        <v>0</v>
      </c>
      <c r="K110" s="183"/>
      <c r="L110" s="188"/>
    </row>
    <row r="111" s="8" customFormat="1" ht="24.96" customHeight="1">
      <c r="B111" s="182"/>
      <c r="C111" s="183"/>
      <c r="D111" s="184" t="s">
        <v>1983</v>
      </c>
      <c r="E111" s="185"/>
      <c r="F111" s="185"/>
      <c r="G111" s="185"/>
      <c r="H111" s="185"/>
      <c r="I111" s="186"/>
      <c r="J111" s="187">
        <f>J583</f>
        <v>0</v>
      </c>
      <c r="K111" s="183"/>
      <c r="L111" s="188"/>
    </row>
    <row r="112" s="8" customFormat="1" ht="24.96" customHeight="1">
      <c r="B112" s="182"/>
      <c r="C112" s="183"/>
      <c r="D112" s="184" t="s">
        <v>1984</v>
      </c>
      <c r="E112" s="185"/>
      <c r="F112" s="185"/>
      <c r="G112" s="185"/>
      <c r="H112" s="185"/>
      <c r="I112" s="186"/>
      <c r="J112" s="187">
        <f>J593</f>
        <v>0</v>
      </c>
      <c r="K112" s="183"/>
      <c r="L112" s="188"/>
    </row>
    <row r="113" s="8" customFormat="1" ht="24.96" customHeight="1">
      <c r="B113" s="182"/>
      <c r="C113" s="183"/>
      <c r="D113" s="184" t="s">
        <v>1985</v>
      </c>
      <c r="E113" s="185"/>
      <c r="F113" s="185"/>
      <c r="G113" s="185"/>
      <c r="H113" s="185"/>
      <c r="I113" s="186"/>
      <c r="J113" s="187">
        <f>J607</f>
        <v>0</v>
      </c>
      <c r="K113" s="183"/>
      <c r="L113" s="188"/>
    </row>
    <row r="114" s="8" customFormat="1" ht="24.96" customHeight="1">
      <c r="B114" s="182"/>
      <c r="C114" s="183"/>
      <c r="D114" s="184" t="s">
        <v>1986</v>
      </c>
      <c r="E114" s="185"/>
      <c r="F114" s="185"/>
      <c r="G114" s="185"/>
      <c r="H114" s="185"/>
      <c r="I114" s="186"/>
      <c r="J114" s="187">
        <f>J652</f>
        <v>0</v>
      </c>
      <c r="K114" s="183"/>
      <c r="L114" s="188"/>
    </row>
    <row r="115" s="8" customFormat="1" ht="24.96" customHeight="1">
      <c r="B115" s="182"/>
      <c r="C115" s="183"/>
      <c r="D115" s="184" t="s">
        <v>1987</v>
      </c>
      <c r="E115" s="185"/>
      <c r="F115" s="185"/>
      <c r="G115" s="185"/>
      <c r="H115" s="185"/>
      <c r="I115" s="186"/>
      <c r="J115" s="187">
        <f>J679</f>
        <v>0</v>
      </c>
      <c r="K115" s="183"/>
      <c r="L115" s="188"/>
    </row>
    <row r="116" s="8" customFormat="1" ht="24.96" customHeight="1">
      <c r="B116" s="182"/>
      <c r="C116" s="183"/>
      <c r="D116" s="184" t="s">
        <v>1988</v>
      </c>
      <c r="E116" s="185"/>
      <c r="F116" s="185"/>
      <c r="G116" s="185"/>
      <c r="H116" s="185"/>
      <c r="I116" s="186"/>
      <c r="J116" s="187">
        <f>J681</f>
        <v>0</v>
      </c>
      <c r="K116" s="183"/>
      <c r="L116" s="188"/>
    </row>
    <row r="117" s="8" customFormat="1" ht="24.96" customHeight="1">
      <c r="B117" s="182"/>
      <c r="C117" s="183"/>
      <c r="D117" s="184" t="s">
        <v>1989</v>
      </c>
      <c r="E117" s="185"/>
      <c r="F117" s="185"/>
      <c r="G117" s="185"/>
      <c r="H117" s="185"/>
      <c r="I117" s="186"/>
      <c r="J117" s="187">
        <f>J687</f>
        <v>0</v>
      </c>
      <c r="K117" s="183"/>
      <c r="L117" s="188"/>
    </row>
    <row r="118" s="8" customFormat="1" ht="24.96" customHeight="1">
      <c r="B118" s="182"/>
      <c r="C118" s="183"/>
      <c r="D118" s="184" t="s">
        <v>1990</v>
      </c>
      <c r="E118" s="185"/>
      <c r="F118" s="185"/>
      <c r="G118" s="185"/>
      <c r="H118" s="185"/>
      <c r="I118" s="186"/>
      <c r="J118" s="187">
        <f>J689</f>
        <v>0</v>
      </c>
      <c r="K118" s="183"/>
      <c r="L118" s="188"/>
    </row>
    <row r="119" s="8" customFormat="1" ht="24.96" customHeight="1">
      <c r="B119" s="182"/>
      <c r="C119" s="183"/>
      <c r="D119" s="184" t="s">
        <v>1991</v>
      </c>
      <c r="E119" s="185"/>
      <c r="F119" s="185"/>
      <c r="G119" s="185"/>
      <c r="H119" s="185"/>
      <c r="I119" s="186"/>
      <c r="J119" s="187">
        <f>J697</f>
        <v>0</v>
      </c>
      <c r="K119" s="183"/>
      <c r="L119" s="188"/>
    </row>
    <row r="120" s="1" customFormat="1" ht="21.84" customHeight="1">
      <c r="B120" s="39"/>
      <c r="C120" s="40"/>
      <c r="D120" s="40"/>
      <c r="E120" s="40"/>
      <c r="F120" s="40"/>
      <c r="G120" s="40"/>
      <c r="H120" s="40"/>
      <c r="I120" s="147"/>
      <c r="J120" s="40"/>
      <c r="K120" s="40"/>
      <c r="L120" s="44"/>
    </row>
    <row r="121" s="1" customFormat="1" ht="6.96" customHeight="1">
      <c r="B121" s="59"/>
      <c r="C121" s="60"/>
      <c r="D121" s="60"/>
      <c r="E121" s="60"/>
      <c r="F121" s="60"/>
      <c r="G121" s="60"/>
      <c r="H121" s="60"/>
      <c r="I121" s="172"/>
      <c r="J121" s="60"/>
      <c r="K121" s="60"/>
      <c r="L121" s="44"/>
    </row>
    <row r="125" s="1" customFormat="1" ht="6.96" customHeight="1">
      <c r="B125" s="61"/>
      <c r="C125" s="62"/>
      <c r="D125" s="62"/>
      <c r="E125" s="62"/>
      <c r="F125" s="62"/>
      <c r="G125" s="62"/>
      <c r="H125" s="62"/>
      <c r="I125" s="175"/>
      <c r="J125" s="62"/>
      <c r="K125" s="62"/>
      <c r="L125" s="44"/>
    </row>
    <row r="126" s="1" customFormat="1" ht="24.96" customHeight="1">
      <c r="B126" s="39"/>
      <c r="C126" s="24" t="s">
        <v>195</v>
      </c>
      <c r="D126" s="40"/>
      <c r="E126" s="40"/>
      <c r="F126" s="40"/>
      <c r="G126" s="40"/>
      <c r="H126" s="40"/>
      <c r="I126" s="147"/>
      <c r="J126" s="40"/>
      <c r="K126" s="40"/>
      <c r="L126" s="44"/>
    </row>
    <row r="127" s="1" customFormat="1" ht="6.96" customHeight="1">
      <c r="B127" s="39"/>
      <c r="C127" s="40"/>
      <c r="D127" s="40"/>
      <c r="E127" s="40"/>
      <c r="F127" s="40"/>
      <c r="G127" s="40"/>
      <c r="H127" s="40"/>
      <c r="I127" s="147"/>
      <c r="J127" s="40"/>
      <c r="K127" s="40"/>
      <c r="L127" s="44"/>
    </row>
    <row r="128" s="1" customFormat="1" ht="12" customHeight="1">
      <c r="B128" s="39"/>
      <c r="C128" s="33" t="s">
        <v>17</v>
      </c>
      <c r="D128" s="40"/>
      <c r="E128" s="40"/>
      <c r="F128" s="40"/>
      <c r="G128" s="40"/>
      <c r="H128" s="40"/>
      <c r="I128" s="147"/>
      <c r="J128" s="40"/>
      <c r="K128" s="40"/>
      <c r="L128" s="44"/>
    </row>
    <row r="129" s="1" customFormat="1" ht="16.5" customHeight="1">
      <c r="B129" s="39"/>
      <c r="C129" s="40"/>
      <c r="D129" s="40"/>
      <c r="E129" s="176" t="str">
        <f>E7</f>
        <v>Multifunkční centrum sociálních služeb</v>
      </c>
      <c r="F129" s="33"/>
      <c r="G129" s="33"/>
      <c r="H129" s="33"/>
      <c r="I129" s="147"/>
      <c r="J129" s="40"/>
      <c r="K129" s="40"/>
      <c r="L129" s="44"/>
    </row>
    <row r="130" ht="12" customHeight="1">
      <c r="B130" s="22"/>
      <c r="C130" s="33" t="s">
        <v>188</v>
      </c>
      <c r="D130" s="23"/>
      <c r="E130" s="23"/>
      <c r="F130" s="23"/>
      <c r="G130" s="23"/>
      <c r="H130" s="23"/>
      <c r="I130" s="139"/>
      <c r="J130" s="23"/>
      <c r="K130" s="23"/>
      <c r="L130" s="21"/>
    </row>
    <row r="131" ht="16.5" customHeight="1">
      <c r="B131" s="22"/>
      <c r="C131" s="23"/>
      <c r="D131" s="23"/>
      <c r="E131" s="176" t="s">
        <v>235</v>
      </c>
      <c r="F131" s="23"/>
      <c r="G131" s="23"/>
      <c r="H131" s="23"/>
      <c r="I131" s="139"/>
      <c r="J131" s="23"/>
      <c r="K131" s="23"/>
      <c r="L131" s="21"/>
    </row>
    <row r="132" ht="12" customHeight="1">
      <c r="B132" s="22"/>
      <c r="C132" s="33" t="s">
        <v>236</v>
      </c>
      <c r="D132" s="23"/>
      <c r="E132" s="23"/>
      <c r="F132" s="23"/>
      <c r="G132" s="23"/>
      <c r="H132" s="23"/>
      <c r="I132" s="139"/>
      <c r="J132" s="23"/>
      <c r="K132" s="23"/>
      <c r="L132" s="21"/>
    </row>
    <row r="133" s="1" customFormat="1" ht="16.5" customHeight="1">
      <c r="B133" s="39"/>
      <c r="C133" s="40"/>
      <c r="D133" s="40"/>
      <c r="E133" s="232" t="s">
        <v>237</v>
      </c>
      <c r="F133" s="40"/>
      <c r="G133" s="40"/>
      <c r="H133" s="40"/>
      <c r="I133" s="147"/>
      <c r="J133" s="40"/>
      <c r="K133" s="40"/>
      <c r="L133" s="44"/>
    </row>
    <row r="134" s="1" customFormat="1" ht="12" customHeight="1">
      <c r="B134" s="39"/>
      <c r="C134" s="33" t="s">
        <v>238</v>
      </c>
      <c r="D134" s="40"/>
      <c r="E134" s="40"/>
      <c r="F134" s="40"/>
      <c r="G134" s="40"/>
      <c r="H134" s="40"/>
      <c r="I134" s="147"/>
      <c r="J134" s="40"/>
      <c r="K134" s="40"/>
      <c r="L134" s="44"/>
    </row>
    <row r="135" s="1" customFormat="1" ht="16.5" customHeight="1">
      <c r="B135" s="39"/>
      <c r="C135" s="40"/>
      <c r="D135" s="40"/>
      <c r="E135" s="69" t="str">
        <f>E13</f>
        <v>ZN-Stavební rozpočet - ZN-Stavební rozpočet - ZN...</v>
      </c>
      <c r="F135" s="40"/>
      <c r="G135" s="40"/>
      <c r="H135" s="40"/>
      <c r="I135" s="147"/>
      <c r="J135" s="40"/>
      <c r="K135" s="40"/>
      <c r="L135" s="44"/>
    </row>
    <row r="136" s="1" customFormat="1" ht="6.96" customHeight="1">
      <c r="B136" s="39"/>
      <c r="C136" s="40"/>
      <c r="D136" s="40"/>
      <c r="E136" s="40"/>
      <c r="F136" s="40"/>
      <c r="G136" s="40"/>
      <c r="H136" s="40"/>
      <c r="I136" s="147"/>
      <c r="J136" s="40"/>
      <c r="K136" s="40"/>
      <c r="L136" s="44"/>
    </row>
    <row r="137" s="1" customFormat="1" ht="12" customHeight="1">
      <c r="B137" s="39"/>
      <c r="C137" s="33" t="s">
        <v>22</v>
      </c>
      <c r="D137" s="40"/>
      <c r="E137" s="40"/>
      <c r="F137" s="28" t="str">
        <f>F16</f>
        <v xml:space="preserve"> </v>
      </c>
      <c r="G137" s="40"/>
      <c r="H137" s="40"/>
      <c r="I137" s="149" t="s">
        <v>24</v>
      </c>
      <c r="J137" s="72" t="str">
        <f>IF(J16="","",J16)</f>
        <v>11.2.2019</v>
      </c>
      <c r="K137" s="40"/>
      <c r="L137" s="44"/>
    </row>
    <row r="138" s="1" customFormat="1" ht="6.96" customHeight="1">
      <c r="B138" s="39"/>
      <c r="C138" s="40"/>
      <c r="D138" s="40"/>
      <c r="E138" s="40"/>
      <c r="F138" s="40"/>
      <c r="G138" s="40"/>
      <c r="H138" s="40"/>
      <c r="I138" s="147"/>
      <c r="J138" s="40"/>
      <c r="K138" s="40"/>
      <c r="L138" s="44"/>
    </row>
    <row r="139" s="1" customFormat="1" ht="15.15" customHeight="1">
      <c r="B139" s="39"/>
      <c r="C139" s="33" t="s">
        <v>26</v>
      </c>
      <c r="D139" s="40"/>
      <c r="E139" s="40"/>
      <c r="F139" s="28" t="str">
        <f>E19</f>
        <v xml:space="preserve"> </v>
      </c>
      <c r="G139" s="40"/>
      <c r="H139" s="40"/>
      <c r="I139" s="149" t="s">
        <v>31</v>
      </c>
      <c r="J139" s="37" t="str">
        <f>E25</f>
        <v xml:space="preserve"> </v>
      </c>
      <c r="K139" s="40"/>
      <c r="L139" s="44"/>
    </row>
    <row r="140" s="1" customFormat="1" ht="15.15" customHeight="1">
      <c r="B140" s="39"/>
      <c r="C140" s="33" t="s">
        <v>29</v>
      </c>
      <c r="D140" s="40"/>
      <c r="E140" s="40"/>
      <c r="F140" s="28" t="str">
        <f>IF(E22="","",E22)</f>
        <v>Vyplň údaj</v>
      </c>
      <c r="G140" s="40"/>
      <c r="H140" s="40"/>
      <c r="I140" s="149" t="s">
        <v>32</v>
      </c>
      <c r="J140" s="37" t="str">
        <f>E28</f>
        <v xml:space="preserve"> </v>
      </c>
      <c r="K140" s="40"/>
      <c r="L140" s="44"/>
    </row>
    <row r="141" s="1" customFormat="1" ht="10.32" customHeight="1">
      <c r="B141" s="39"/>
      <c r="C141" s="40"/>
      <c r="D141" s="40"/>
      <c r="E141" s="40"/>
      <c r="F141" s="40"/>
      <c r="G141" s="40"/>
      <c r="H141" s="40"/>
      <c r="I141" s="147"/>
      <c r="J141" s="40"/>
      <c r="K141" s="40"/>
      <c r="L141" s="44"/>
    </row>
    <row r="142" s="9" customFormat="1" ht="29.28" customHeight="1">
      <c r="B142" s="189"/>
      <c r="C142" s="190" t="s">
        <v>196</v>
      </c>
      <c r="D142" s="191" t="s">
        <v>55</v>
      </c>
      <c r="E142" s="191" t="s">
        <v>51</v>
      </c>
      <c r="F142" s="191" t="s">
        <v>52</v>
      </c>
      <c r="G142" s="191" t="s">
        <v>197</v>
      </c>
      <c r="H142" s="191" t="s">
        <v>198</v>
      </c>
      <c r="I142" s="192" t="s">
        <v>199</v>
      </c>
      <c r="J142" s="191" t="s">
        <v>192</v>
      </c>
      <c r="K142" s="193" t="s">
        <v>200</v>
      </c>
      <c r="L142" s="194"/>
      <c r="M142" s="92" t="s">
        <v>20</v>
      </c>
      <c r="N142" s="93" t="s">
        <v>40</v>
      </c>
      <c r="O142" s="93" t="s">
        <v>201</v>
      </c>
      <c r="P142" s="93" t="s">
        <v>202</v>
      </c>
      <c r="Q142" s="93" t="s">
        <v>203</v>
      </c>
      <c r="R142" s="93" t="s">
        <v>204</v>
      </c>
      <c r="S142" s="93" t="s">
        <v>205</v>
      </c>
      <c r="T142" s="94" t="s">
        <v>206</v>
      </c>
    </row>
    <row r="143" s="1" customFormat="1" ht="22.8" customHeight="1">
      <c r="B143" s="39"/>
      <c r="C143" s="99" t="s">
        <v>207</v>
      </c>
      <c r="D143" s="40"/>
      <c r="E143" s="40"/>
      <c r="F143" s="40"/>
      <c r="G143" s="40"/>
      <c r="H143" s="40"/>
      <c r="I143" s="147"/>
      <c r="J143" s="195">
        <f>BK143</f>
        <v>0</v>
      </c>
      <c r="K143" s="40"/>
      <c r="L143" s="44"/>
      <c r="M143" s="95"/>
      <c r="N143" s="96"/>
      <c r="O143" s="96"/>
      <c r="P143" s="196">
        <f>P144+P148+P153+P155+P159+P164+P170+P175+P189+P193+P229+P239+P254+P272+P274+P277+P299+P316+P346+P362+P378+P421+P436+P438+P447+P449+P473+P476+P497+P509+P522+P528+P533+P538+P546+P548+P558+P560+P567+P572+P574+P577+P579+P583+P593+P607+P652+P679+P681+P687+P689+P697</f>
        <v>0</v>
      </c>
      <c r="Q143" s="96"/>
      <c r="R143" s="196">
        <f>R144+R148+R153+R155+R159+R164+R170+R175+R189+R193+R229+R239+R254+R272+R274+R277+R299+R316+R346+R362+R378+R421+R436+R438+R447+R449+R473+R476+R497+R509+R522+R528+R533+R538+R546+R548+R558+R560+R567+R572+R574+R577+R579+R583+R593+R607+R652+R679+R681+R687+R689+R697</f>
        <v>0</v>
      </c>
      <c r="S143" s="96"/>
      <c r="T143" s="197">
        <f>T144+T148+T153+T155+T159+T164+T170+T175+T189+T193+T229+T239+T254+T272+T274+T277+T299+T316+T346+T362+T378+T421+T436+T438+T447+T449+T473+T476+T497+T509+T522+T528+T533+T538+T546+T548+T558+T560+T567+T572+T574+T577+T579+T583+T593+T607+T652+T679+T681+T687+T689+T697</f>
        <v>0</v>
      </c>
      <c r="AT143" s="18" t="s">
        <v>69</v>
      </c>
      <c r="AU143" s="18" t="s">
        <v>193</v>
      </c>
      <c r="BK143" s="198">
        <f>BK144+BK148+BK153+BK155+BK159+BK164+BK170+BK175+BK189+BK193+BK229+BK239+BK254+BK272+BK274+BK277+BK299+BK316+BK346+BK362+BK378+BK421+BK436+BK438+BK447+BK449+BK473+BK476+BK497+BK509+BK522+BK528+BK533+BK538+BK546+BK548+BK558+BK560+BK567+BK572+BK574+BK577+BK579+BK583+BK593+BK607+BK652+BK679+BK681+BK687+BK689+BK697</f>
        <v>0</v>
      </c>
    </row>
    <row r="144" s="10" customFormat="1" ht="25.92" customHeight="1">
      <c r="B144" s="199"/>
      <c r="C144" s="200"/>
      <c r="D144" s="201" t="s">
        <v>69</v>
      </c>
      <c r="E144" s="202" t="s">
        <v>16</v>
      </c>
      <c r="F144" s="202" t="s">
        <v>1992</v>
      </c>
      <c r="G144" s="200"/>
      <c r="H144" s="200"/>
      <c r="I144" s="203"/>
      <c r="J144" s="204">
        <f>BK144</f>
        <v>0</v>
      </c>
      <c r="K144" s="200"/>
      <c r="L144" s="205"/>
      <c r="M144" s="206"/>
      <c r="N144" s="207"/>
      <c r="O144" s="207"/>
      <c r="P144" s="208">
        <f>SUM(P145:P147)</f>
        <v>0</v>
      </c>
      <c r="Q144" s="207"/>
      <c r="R144" s="208">
        <f>SUM(R145:R147)</f>
        <v>0</v>
      </c>
      <c r="S144" s="207"/>
      <c r="T144" s="209">
        <f>SUM(T145:T147)</f>
        <v>0</v>
      </c>
      <c r="AR144" s="210" t="s">
        <v>77</v>
      </c>
      <c r="AT144" s="211" t="s">
        <v>69</v>
      </c>
      <c r="AU144" s="211" t="s">
        <v>16</v>
      </c>
      <c r="AY144" s="210" t="s">
        <v>210</v>
      </c>
      <c r="BK144" s="212">
        <f>SUM(BK145:BK147)</f>
        <v>0</v>
      </c>
    </row>
    <row r="145" s="1" customFormat="1" ht="36" customHeight="1">
      <c r="B145" s="39"/>
      <c r="C145" s="213" t="s">
        <v>77</v>
      </c>
      <c r="D145" s="213" t="s">
        <v>211</v>
      </c>
      <c r="E145" s="214" t="s">
        <v>1993</v>
      </c>
      <c r="F145" s="215" t="s">
        <v>1994</v>
      </c>
      <c r="G145" s="216" t="s">
        <v>291</v>
      </c>
      <c r="H145" s="217">
        <v>3.77</v>
      </c>
      <c r="I145" s="218"/>
      <c r="J145" s="219">
        <f>ROUND(I145*H145,2)</f>
        <v>0</v>
      </c>
      <c r="K145" s="215" t="s">
        <v>1995</v>
      </c>
      <c r="L145" s="44"/>
      <c r="M145" s="220" t="s">
        <v>20</v>
      </c>
      <c r="N145" s="221" t="s">
        <v>41</v>
      </c>
      <c r="O145" s="84"/>
      <c r="P145" s="222">
        <f>O145*H145</f>
        <v>0</v>
      </c>
      <c r="Q145" s="222">
        <v>0</v>
      </c>
      <c r="R145" s="222">
        <f>Q145*H145</f>
        <v>0</v>
      </c>
      <c r="S145" s="222">
        <v>0</v>
      </c>
      <c r="T145" s="223">
        <f>S145*H145</f>
        <v>0</v>
      </c>
      <c r="AR145" s="224" t="s">
        <v>215</v>
      </c>
      <c r="AT145" s="224" t="s">
        <v>211</v>
      </c>
      <c r="AU145" s="224" t="s">
        <v>77</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79</v>
      </c>
    </row>
    <row r="146" s="1" customFormat="1" ht="36" customHeight="1">
      <c r="B146" s="39"/>
      <c r="C146" s="213" t="s">
        <v>79</v>
      </c>
      <c r="D146" s="213" t="s">
        <v>211</v>
      </c>
      <c r="E146" s="214" t="s">
        <v>1996</v>
      </c>
      <c r="F146" s="215" t="s">
        <v>1997</v>
      </c>
      <c r="G146" s="216" t="s">
        <v>291</v>
      </c>
      <c r="H146" s="217">
        <v>5.4000000000000004</v>
      </c>
      <c r="I146" s="218"/>
      <c r="J146" s="219">
        <f>ROUND(I146*H146,2)</f>
        <v>0</v>
      </c>
      <c r="K146" s="215" t="s">
        <v>1995</v>
      </c>
      <c r="L146" s="44"/>
      <c r="M146" s="220" t="s">
        <v>20</v>
      </c>
      <c r="N146" s="221" t="s">
        <v>41</v>
      </c>
      <c r="O146" s="84"/>
      <c r="P146" s="222">
        <f>O146*H146</f>
        <v>0</v>
      </c>
      <c r="Q146" s="222">
        <v>0</v>
      </c>
      <c r="R146" s="222">
        <f>Q146*H146</f>
        <v>0</v>
      </c>
      <c r="S146" s="222">
        <v>0</v>
      </c>
      <c r="T146" s="223">
        <f>S146*H146</f>
        <v>0</v>
      </c>
      <c r="AR146" s="224" t="s">
        <v>215</v>
      </c>
      <c r="AT146" s="224" t="s">
        <v>211</v>
      </c>
      <c r="AU146" s="224" t="s">
        <v>77</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215</v>
      </c>
    </row>
    <row r="147" s="1" customFormat="1" ht="24" customHeight="1">
      <c r="B147" s="39"/>
      <c r="C147" s="213" t="s">
        <v>92</v>
      </c>
      <c r="D147" s="213" t="s">
        <v>211</v>
      </c>
      <c r="E147" s="214" t="s">
        <v>1998</v>
      </c>
      <c r="F147" s="215" t="s">
        <v>1999</v>
      </c>
      <c r="G147" s="216" t="s">
        <v>2000</v>
      </c>
      <c r="H147" s="217">
        <v>47</v>
      </c>
      <c r="I147" s="218"/>
      <c r="J147" s="219">
        <f>ROUND(I147*H147,2)</f>
        <v>0</v>
      </c>
      <c r="K147" s="215" t="s">
        <v>2001</v>
      </c>
      <c r="L147" s="44"/>
      <c r="M147" s="220" t="s">
        <v>20</v>
      </c>
      <c r="N147" s="221" t="s">
        <v>41</v>
      </c>
      <c r="O147" s="84"/>
      <c r="P147" s="222">
        <f>O147*H147</f>
        <v>0</v>
      </c>
      <c r="Q147" s="222">
        <v>0</v>
      </c>
      <c r="R147" s="222">
        <f>Q147*H147</f>
        <v>0</v>
      </c>
      <c r="S147" s="222">
        <v>0</v>
      </c>
      <c r="T147" s="223">
        <f>S147*H147</f>
        <v>0</v>
      </c>
      <c r="AR147" s="224" t="s">
        <v>215</v>
      </c>
      <c r="AT147" s="224" t="s">
        <v>211</v>
      </c>
      <c r="AU147" s="224" t="s">
        <v>77</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229</v>
      </c>
    </row>
    <row r="148" s="10" customFormat="1" ht="25.92" customHeight="1">
      <c r="B148" s="199"/>
      <c r="C148" s="200"/>
      <c r="D148" s="201" t="s">
        <v>69</v>
      </c>
      <c r="E148" s="202" t="s">
        <v>288</v>
      </c>
      <c r="F148" s="202" t="s">
        <v>2002</v>
      </c>
      <c r="G148" s="200"/>
      <c r="H148" s="200"/>
      <c r="I148" s="203"/>
      <c r="J148" s="204">
        <f>BK148</f>
        <v>0</v>
      </c>
      <c r="K148" s="200"/>
      <c r="L148" s="205"/>
      <c r="M148" s="206"/>
      <c r="N148" s="207"/>
      <c r="O148" s="207"/>
      <c r="P148" s="208">
        <f>SUM(P149:P152)</f>
        <v>0</v>
      </c>
      <c r="Q148" s="207"/>
      <c r="R148" s="208">
        <f>SUM(R149:R152)</f>
        <v>0</v>
      </c>
      <c r="S148" s="207"/>
      <c r="T148" s="209">
        <f>SUM(T149:T152)</f>
        <v>0</v>
      </c>
      <c r="AR148" s="210" t="s">
        <v>77</v>
      </c>
      <c r="AT148" s="211" t="s">
        <v>69</v>
      </c>
      <c r="AU148" s="211" t="s">
        <v>16</v>
      </c>
      <c r="AY148" s="210" t="s">
        <v>210</v>
      </c>
      <c r="BK148" s="212">
        <f>SUM(BK149:BK152)</f>
        <v>0</v>
      </c>
    </row>
    <row r="149" s="1" customFormat="1" ht="16.5" customHeight="1">
      <c r="B149" s="39"/>
      <c r="C149" s="213" t="s">
        <v>215</v>
      </c>
      <c r="D149" s="213" t="s">
        <v>211</v>
      </c>
      <c r="E149" s="214" t="s">
        <v>2003</v>
      </c>
      <c r="F149" s="215" t="s">
        <v>2004</v>
      </c>
      <c r="G149" s="216" t="s">
        <v>911</v>
      </c>
      <c r="H149" s="217">
        <v>15</v>
      </c>
      <c r="I149" s="218"/>
      <c r="J149" s="219">
        <f>ROUND(I149*H149,2)</f>
        <v>0</v>
      </c>
      <c r="K149" s="215" t="s">
        <v>1995</v>
      </c>
      <c r="L149" s="44"/>
      <c r="M149" s="220" t="s">
        <v>20</v>
      </c>
      <c r="N149" s="221" t="s">
        <v>41</v>
      </c>
      <c r="O149" s="84"/>
      <c r="P149" s="222">
        <f>O149*H149</f>
        <v>0</v>
      </c>
      <c r="Q149" s="222">
        <v>0</v>
      </c>
      <c r="R149" s="222">
        <f>Q149*H149</f>
        <v>0</v>
      </c>
      <c r="S149" s="222">
        <v>0</v>
      </c>
      <c r="T149" s="223">
        <f>S149*H149</f>
        <v>0</v>
      </c>
      <c r="AR149" s="224" t="s">
        <v>215</v>
      </c>
      <c r="AT149" s="224" t="s">
        <v>211</v>
      </c>
      <c r="AU149" s="224" t="s">
        <v>77</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233</v>
      </c>
    </row>
    <row r="150" s="1" customFormat="1" ht="24" customHeight="1">
      <c r="B150" s="39"/>
      <c r="C150" s="213" t="s">
        <v>269</v>
      </c>
      <c r="D150" s="213" t="s">
        <v>211</v>
      </c>
      <c r="E150" s="214" t="s">
        <v>2005</v>
      </c>
      <c r="F150" s="215" t="s">
        <v>2006</v>
      </c>
      <c r="G150" s="216" t="s">
        <v>260</v>
      </c>
      <c r="H150" s="217">
        <v>2</v>
      </c>
      <c r="I150" s="218"/>
      <c r="J150" s="219">
        <f>ROUND(I150*H150,2)</f>
        <v>0</v>
      </c>
      <c r="K150" s="215" t="s">
        <v>2001</v>
      </c>
      <c r="L150" s="44"/>
      <c r="M150" s="220" t="s">
        <v>20</v>
      </c>
      <c r="N150" s="221" t="s">
        <v>41</v>
      </c>
      <c r="O150" s="84"/>
      <c r="P150" s="222">
        <f>O150*H150</f>
        <v>0</v>
      </c>
      <c r="Q150" s="222">
        <v>0</v>
      </c>
      <c r="R150" s="222">
        <f>Q150*H150</f>
        <v>0</v>
      </c>
      <c r="S150" s="222">
        <v>0</v>
      </c>
      <c r="T150" s="223">
        <f>S150*H150</f>
        <v>0</v>
      </c>
      <c r="AR150" s="224" t="s">
        <v>215</v>
      </c>
      <c r="AT150" s="224" t="s">
        <v>211</v>
      </c>
      <c r="AU150" s="224" t="s">
        <v>77</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272</v>
      </c>
    </row>
    <row r="151" s="1" customFormat="1" ht="24" customHeight="1">
      <c r="B151" s="39"/>
      <c r="C151" s="213" t="s">
        <v>229</v>
      </c>
      <c r="D151" s="213" t="s">
        <v>211</v>
      </c>
      <c r="E151" s="214" t="s">
        <v>2007</v>
      </c>
      <c r="F151" s="215" t="s">
        <v>2008</v>
      </c>
      <c r="G151" s="216" t="s">
        <v>911</v>
      </c>
      <c r="H151" s="217">
        <v>34.689999999999998</v>
      </c>
      <c r="I151" s="218"/>
      <c r="J151" s="219">
        <f>ROUND(I151*H151,2)</f>
        <v>0</v>
      </c>
      <c r="K151" s="215" t="s">
        <v>1995</v>
      </c>
      <c r="L151" s="44"/>
      <c r="M151" s="220" t="s">
        <v>20</v>
      </c>
      <c r="N151" s="221" t="s">
        <v>41</v>
      </c>
      <c r="O151" s="84"/>
      <c r="P151" s="222">
        <f>O151*H151</f>
        <v>0</v>
      </c>
      <c r="Q151" s="222">
        <v>0</v>
      </c>
      <c r="R151" s="222">
        <f>Q151*H151</f>
        <v>0</v>
      </c>
      <c r="S151" s="222">
        <v>0</v>
      </c>
      <c r="T151" s="223">
        <f>S151*H151</f>
        <v>0</v>
      </c>
      <c r="AR151" s="224" t="s">
        <v>215</v>
      </c>
      <c r="AT151" s="224" t="s">
        <v>211</v>
      </c>
      <c r="AU151" s="224" t="s">
        <v>77</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215</v>
      </c>
      <c r="BM151" s="224" t="s">
        <v>275</v>
      </c>
    </row>
    <row r="152" s="1" customFormat="1" ht="24" customHeight="1">
      <c r="B152" s="39"/>
      <c r="C152" s="213" t="s">
        <v>276</v>
      </c>
      <c r="D152" s="213" t="s">
        <v>211</v>
      </c>
      <c r="E152" s="214" t="s">
        <v>2009</v>
      </c>
      <c r="F152" s="215" t="s">
        <v>2010</v>
      </c>
      <c r="G152" s="216" t="s">
        <v>911</v>
      </c>
      <c r="H152" s="217">
        <v>34.689999999999998</v>
      </c>
      <c r="I152" s="218"/>
      <c r="J152" s="219">
        <f>ROUND(I152*H152,2)</f>
        <v>0</v>
      </c>
      <c r="K152" s="215" t="s">
        <v>1995</v>
      </c>
      <c r="L152" s="44"/>
      <c r="M152" s="220" t="s">
        <v>20</v>
      </c>
      <c r="N152" s="221" t="s">
        <v>41</v>
      </c>
      <c r="O152" s="84"/>
      <c r="P152" s="222">
        <f>O152*H152</f>
        <v>0</v>
      </c>
      <c r="Q152" s="222">
        <v>0</v>
      </c>
      <c r="R152" s="222">
        <f>Q152*H152</f>
        <v>0</v>
      </c>
      <c r="S152" s="222">
        <v>0</v>
      </c>
      <c r="T152" s="223">
        <f>S152*H152</f>
        <v>0</v>
      </c>
      <c r="AR152" s="224" t="s">
        <v>215</v>
      </c>
      <c r="AT152" s="224" t="s">
        <v>211</v>
      </c>
      <c r="AU152" s="224" t="s">
        <v>77</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279</v>
      </c>
    </row>
    <row r="153" s="10" customFormat="1" ht="25.92" customHeight="1">
      <c r="B153" s="199"/>
      <c r="C153" s="200"/>
      <c r="D153" s="201" t="s">
        <v>69</v>
      </c>
      <c r="E153" s="202" t="s">
        <v>275</v>
      </c>
      <c r="F153" s="202" t="s">
        <v>2011</v>
      </c>
      <c r="G153" s="200"/>
      <c r="H153" s="200"/>
      <c r="I153" s="203"/>
      <c r="J153" s="204">
        <f>BK153</f>
        <v>0</v>
      </c>
      <c r="K153" s="200"/>
      <c r="L153" s="205"/>
      <c r="M153" s="206"/>
      <c r="N153" s="207"/>
      <c r="O153" s="207"/>
      <c r="P153" s="208">
        <f>P154</f>
        <v>0</v>
      </c>
      <c r="Q153" s="207"/>
      <c r="R153" s="208">
        <f>R154</f>
        <v>0</v>
      </c>
      <c r="S153" s="207"/>
      <c r="T153" s="209">
        <f>T154</f>
        <v>0</v>
      </c>
      <c r="AR153" s="210" t="s">
        <v>77</v>
      </c>
      <c r="AT153" s="211" t="s">
        <v>69</v>
      </c>
      <c r="AU153" s="211" t="s">
        <v>16</v>
      </c>
      <c r="AY153" s="210" t="s">
        <v>210</v>
      </c>
      <c r="BK153" s="212">
        <f>BK154</f>
        <v>0</v>
      </c>
    </row>
    <row r="154" s="1" customFormat="1" ht="24" customHeight="1">
      <c r="B154" s="39"/>
      <c r="C154" s="213" t="s">
        <v>233</v>
      </c>
      <c r="D154" s="213" t="s">
        <v>211</v>
      </c>
      <c r="E154" s="214" t="s">
        <v>2012</v>
      </c>
      <c r="F154" s="215" t="s">
        <v>2013</v>
      </c>
      <c r="G154" s="216" t="s">
        <v>260</v>
      </c>
      <c r="H154" s="217">
        <v>9.6500000000000004</v>
      </c>
      <c r="I154" s="218"/>
      <c r="J154" s="219">
        <f>ROUND(I154*H154,2)</f>
        <v>0</v>
      </c>
      <c r="K154" s="215" t="s">
        <v>1995</v>
      </c>
      <c r="L154" s="44"/>
      <c r="M154" s="220" t="s">
        <v>20</v>
      </c>
      <c r="N154" s="221" t="s">
        <v>41</v>
      </c>
      <c r="O154" s="84"/>
      <c r="P154" s="222">
        <f>O154*H154</f>
        <v>0</v>
      </c>
      <c r="Q154" s="222">
        <v>0</v>
      </c>
      <c r="R154" s="222">
        <f>Q154*H154</f>
        <v>0</v>
      </c>
      <c r="S154" s="222">
        <v>0</v>
      </c>
      <c r="T154" s="223">
        <f>S154*H154</f>
        <v>0</v>
      </c>
      <c r="AR154" s="224" t="s">
        <v>215</v>
      </c>
      <c r="AT154" s="224" t="s">
        <v>211</v>
      </c>
      <c r="AU154" s="224" t="s">
        <v>77</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282</v>
      </c>
    </row>
    <row r="155" s="10" customFormat="1" ht="25.92" customHeight="1">
      <c r="B155" s="199"/>
      <c r="C155" s="200"/>
      <c r="D155" s="201" t="s">
        <v>69</v>
      </c>
      <c r="E155" s="202" t="s">
        <v>300</v>
      </c>
      <c r="F155" s="202" t="s">
        <v>2014</v>
      </c>
      <c r="G155" s="200"/>
      <c r="H155" s="200"/>
      <c r="I155" s="203"/>
      <c r="J155" s="204">
        <f>BK155</f>
        <v>0</v>
      </c>
      <c r="K155" s="200"/>
      <c r="L155" s="205"/>
      <c r="M155" s="206"/>
      <c r="N155" s="207"/>
      <c r="O155" s="207"/>
      <c r="P155" s="208">
        <f>SUM(P156:P158)</f>
        <v>0</v>
      </c>
      <c r="Q155" s="207"/>
      <c r="R155" s="208">
        <f>SUM(R156:R158)</f>
        <v>0</v>
      </c>
      <c r="S155" s="207"/>
      <c r="T155" s="209">
        <f>SUM(T156:T158)</f>
        <v>0</v>
      </c>
      <c r="AR155" s="210" t="s">
        <v>77</v>
      </c>
      <c r="AT155" s="211" t="s">
        <v>69</v>
      </c>
      <c r="AU155" s="211" t="s">
        <v>16</v>
      </c>
      <c r="AY155" s="210" t="s">
        <v>210</v>
      </c>
      <c r="BK155" s="212">
        <f>SUM(BK156:BK158)</f>
        <v>0</v>
      </c>
    </row>
    <row r="156" s="1" customFormat="1" ht="24" customHeight="1">
      <c r="B156" s="39"/>
      <c r="C156" s="213" t="s">
        <v>283</v>
      </c>
      <c r="D156" s="213" t="s">
        <v>211</v>
      </c>
      <c r="E156" s="214" t="s">
        <v>2015</v>
      </c>
      <c r="F156" s="215" t="s">
        <v>2016</v>
      </c>
      <c r="G156" s="216" t="s">
        <v>260</v>
      </c>
      <c r="H156" s="217">
        <v>33.450000000000003</v>
      </c>
      <c r="I156" s="218"/>
      <c r="J156" s="219">
        <f>ROUND(I156*H156,2)</f>
        <v>0</v>
      </c>
      <c r="K156" s="215" t="s">
        <v>1995</v>
      </c>
      <c r="L156" s="44"/>
      <c r="M156" s="220" t="s">
        <v>20</v>
      </c>
      <c r="N156" s="221" t="s">
        <v>41</v>
      </c>
      <c r="O156" s="84"/>
      <c r="P156" s="222">
        <f>O156*H156</f>
        <v>0</v>
      </c>
      <c r="Q156" s="222">
        <v>0</v>
      </c>
      <c r="R156" s="222">
        <f>Q156*H156</f>
        <v>0</v>
      </c>
      <c r="S156" s="222">
        <v>0</v>
      </c>
      <c r="T156" s="223">
        <f>S156*H156</f>
        <v>0</v>
      </c>
      <c r="AR156" s="224" t="s">
        <v>215</v>
      </c>
      <c r="AT156" s="224" t="s">
        <v>211</v>
      </c>
      <c r="AU156" s="224" t="s">
        <v>77</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215</v>
      </c>
      <c r="BM156" s="224" t="s">
        <v>285</v>
      </c>
    </row>
    <row r="157" s="1" customFormat="1" ht="24" customHeight="1">
      <c r="B157" s="39"/>
      <c r="C157" s="213" t="s">
        <v>272</v>
      </c>
      <c r="D157" s="213" t="s">
        <v>211</v>
      </c>
      <c r="E157" s="214" t="s">
        <v>2017</v>
      </c>
      <c r="F157" s="215" t="s">
        <v>2018</v>
      </c>
      <c r="G157" s="216" t="s">
        <v>260</v>
      </c>
      <c r="H157" s="217">
        <v>9.3200000000000003</v>
      </c>
      <c r="I157" s="218"/>
      <c r="J157" s="219">
        <f>ROUND(I157*H157,2)</f>
        <v>0</v>
      </c>
      <c r="K157" s="215" t="s">
        <v>1995</v>
      </c>
      <c r="L157" s="44"/>
      <c r="M157" s="220" t="s">
        <v>20</v>
      </c>
      <c r="N157" s="221" t="s">
        <v>41</v>
      </c>
      <c r="O157" s="84"/>
      <c r="P157" s="222">
        <f>O157*H157</f>
        <v>0</v>
      </c>
      <c r="Q157" s="222">
        <v>0</v>
      </c>
      <c r="R157" s="222">
        <f>Q157*H157</f>
        <v>0</v>
      </c>
      <c r="S157" s="222">
        <v>0</v>
      </c>
      <c r="T157" s="223">
        <f>S157*H157</f>
        <v>0</v>
      </c>
      <c r="AR157" s="224" t="s">
        <v>215</v>
      </c>
      <c r="AT157" s="224" t="s">
        <v>211</v>
      </c>
      <c r="AU157" s="224" t="s">
        <v>77</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215</v>
      </c>
      <c r="BM157" s="224" t="s">
        <v>286</v>
      </c>
    </row>
    <row r="158" s="1" customFormat="1" ht="24" customHeight="1">
      <c r="B158" s="39"/>
      <c r="C158" s="213" t="s">
        <v>288</v>
      </c>
      <c r="D158" s="213" t="s">
        <v>211</v>
      </c>
      <c r="E158" s="214" t="s">
        <v>2019</v>
      </c>
      <c r="F158" s="215" t="s">
        <v>2020</v>
      </c>
      <c r="G158" s="216" t="s">
        <v>260</v>
      </c>
      <c r="H158" s="217">
        <v>85.040000000000006</v>
      </c>
      <c r="I158" s="218"/>
      <c r="J158" s="219">
        <f>ROUND(I158*H158,2)</f>
        <v>0</v>
      </c>
      <c r="K158" s="215" t="s">
        <v>1995</v>
      </c>
      <c r="L158" s="44"/>
      <c r="M158" s="220" t="s">
        <v>20</v>
      </c>
      <c r="N158" s="221" t="s">
        <v>41</v>
      </c>
      <c r="O158" s="84"/>
      <c r="P158" s="222">
        <f>O158*H158</f>
        <v>0</v>
      </c>
      <c r="Q158" s="222">
        <v>0</v>
      </c>
      <c r="R158" s="222">
        <f>Q158*H158</f>
        <v>0</v>
      </c>
      <c r="S158" s="222">
        <v>0</v>
      </c>
      <c r="T158" s="223">
        <f>S158*H158</f>
        <v>0</v>
      </c>
      <c r="AR158" s="224" t="s">
        <v>215</v>
      </c>
      <c r="AT158" s="224" t="s">
        <v>211</v>
      </c>
      <c r="AU158" s="224" t="s">
        <v>77</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292</v>
      </c>
    </row>
    <row r="159" s="10" customFormat="1" ht="25.92" customHeight="1">
      <c r="B159" s="199"/>
      <c r="C159" s="200"/>
      <c r="D159" s="201" t="s">
        <v>69</v>
      </c>
      <c r="E159" s="202" t="s">
        <v>282</v>
      </c>
      <c r="F159" s="202" t="s">
        <v>2021</v>
      </c>
      <c r="G159" s="200"/>
      <c r="H159" s="200"/>
      <c r="I159" s="203"/>
      <c r="J159" s="204">
        <f>BK159</f>
        <v>0</v>
      </c>
      <c r="K159" s="200"/>
      <c r="L159" s="205"/>
      <c r="M159" s="206"/>
      <c r="N159" s="207"/>
      <c r="O159" s="207"/>
      <c r="P159" s="208">
        <f>SUM(P160:P163)</f>
        <v>0</v>
      </c>
      <c r="Q159" s="207"/>
      <c r="R159" s="208">
        <f>SUM(R160:R163)</f>
        <v>0</v>
      </c>
      <c r="S159" s="207"/>
      <c r="T159" s="209">
        <f>SUM(T160:T163)</f>
        <v>0</v>
      </c>
      <c r="AR159" s="210" t="s">
        <v>77</v>
      </c>
      <c r="AT159" s="211" t="s">
        <v>69</v>
      </c>
      <c r="AU159" s="211" t="s">
        <v>16</v>
      </c>
      <c r="AY159" s="210" t="s">
        <v>210</v>
      </c>
      <c r="BK159" s="212">
        <f>SUM(BK160:BK163)</f>
        <v>0</v>
      </c>
    </row>
    <row r="160" s="1" customFormat="1" ht="24" customHeight="1">
      <c r="B160" s="39"/>
      <c r="C160" s="213" t="s">
        <v>275</v>
      </c>
      <c r="D160" s="213" t="s">
        <v>211</v>
      </c>
      <c r="E160" s="214" t="s">
        <v>2022</v>
      </c>
      <c r="F160" s="215" t="s">
        <v>2023</v>
      </c>
      <c r="G160" s="216" t="s">
        <v>260</v>
      </c>
      <c r="H160" s="217">
        <v>18.870000000000001</v>
      </c>
      <c r="I160" s="218"/>
      <c r="J160" s="219">
        <f>ROUND(I160*H160,2)</f>
        <v>0</v>
      </c>
      <c r="K160" s="215" t="s">
        <v>1995</v>
      </c>
      <c r="L160" s="44"/>
      <c r="M160" s="220" t="s">
        <v>20</v>
      </c>
      <c r="N160" s="221" t="s">
        <v>41</v>
      </c>
      <c r="O160" s="84"/>
      <c r="P160" s="222">
        <f>O160*H160</f>
        <v>0</v>
      </c>
      <c r="Q160" s="222">
        <v>0</v>
      </c>
      <c r="R160" s="222">
        <f>Q160*H160</f>
        <v>0</v>
      </c>
      <c r="S160" s="222">
        <v>0</v>
      </c>
      <c r="T160" s="223">
        <f>S160*H160</f>
        <v>0</v>
      </c>
      <c r="AR160" s="224" t="s">
        <v>215</v>
      </c>
      <c r="AT160" s="224" t="s">
        <v>211</v>
      </c>
      <c r="AU160" s="224" t="s">
        <v>77</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215</v>
      </c>
      <c r="BM160" s="224" t="s">
        <v>295</v>
      </c>
    </row>
    <row r="161" s="1" customFormat="1" ht="16.5" customHeight="1">
      <c r="B161" s="39"/>
      <c r="C161" s="213" t="s">
        <v>300</v>
      </c>
      <c r="D161" s="213" t="s">
        <v>211</v>
      </c>
      <c r="E161" s="214" t="s">
        <v>2024</v>
      </c>
      <c r="F161" s="215" t="s">
        <v>2025</v>
      </c>
      <c r="G161" s="216" t="s">
        <v>260</v>
      </c>
      <c r="H161" s="217">
        <v>108.95</v>
      </c>
      <c r="I161" s="218"/>
      <c r="J161" s="219">
        <f>ROUND(I161*H161,2)</f>
        <v>0</v>
      </c>
      <c r="K161" s="215" t="s">
        <v>2026</v>
      </c>
      <c r="L161" s="44"/>
      <c r="M161" s="220" t="s">
        <v>20</v>
      </c>
      <c r="N161" s="221" t="s">
        <v>41</v>
      </c>
      <c r="O161" s="84"/>
      <c r="P161" s="222">
        <f>O161*H161</f>
        <v>0</v>
      </c>
      <c r="Q161" s="222">
        <v>0</v>
      </c>
      <c r="R161" s="222">
        <f>Q161*H161</f>
        <v>0</v>
      </c>
      <c r="S161" s="222">
        <v>0</v>
      </c>
      <c r="T161" s="223">
        <f>S161*H161</f>
        <v>0</v>
      </c>
      <c r="AR161" s="224" t="s">
        <v>215</v>
      </c>
      <c r="AT161" s="224" t="s">
        <v>211</v>
      </c>
      <c r="AU161" s="224" t="s">
        <v>77</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215</v>
      </c>
      <c r="BM161" s="224" t="s">
        <v>304</v>
      </c>
    </row>
    <row r="162" s="1" customFormat="1" ht="16.5" customHeight="1">
      <c r="B162" s="39"/>
      <c r="C162" s="213" t="s">
        <v>279</v>
      </c>
      <c r="D162" s="213" t="s">
        <v>211</v>
      </c>
      <c r="E162" s="214" t="s">
        <v>2027</v>
      </c>
      <c r="F162" s="215" t="s">
        <v>2028</v>
      </c>
      <c r="G162" s="216" t="s">
        <v>260</v>
      </c>
      <c r="H162" s="217">
        <v>127.81999999999999</v>
      </c>
      <c r="I162" s="218"/>
      <c r="J162" s="219">
        <f>ROUND(I162*H162,2)</f>
        <v>0</v>
      </c>
      <c r="K162" s="215" t="s">
        <v>1995</v>
      </c>
      <c r="L162" s="44"/>
      <c r="M162" s="220" t="s">
        <v>20</v>
      </c>
      <c r="N162" s="221" t="s">
        <v>41</v>
      </c>
      <c r="O162" s="84"/>
      <c r="P162" s="222">
        <f>O162*H162</f>
        <v>0</v>
      </c>
      <c r="Q162" s="222">
        <v>0</v>
      </c>
      <c r="R162" s="222">
        <f>Q162*H162</f>
        <v>0</v>
      </c>
      <c r="S162" s="222">
        <v>0</v>
      </c>
      <c r="T162" s="223">
        <f>S162*H162</f>
        <v>0</v>
      </c>
      <c r="AR162" s="224" t="s">
        <v>215</v>
      </c>
      <c r="AT162" s="224" t="s">
        <v>211</v>
      </c>
      <c r="AU162" s="224" t="s">
        <v>77</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215</v>
      </c>
      <c r="BM162" s="224" t="s">
        <v>307</v>
      </c>
    </row>
    <row r="163" s="1" customFormat="1" ht="24" customHeight="1">
      <c r="B163" s="39"/>
      <c r="C163" s="213" t="s">
        <v>9</v>
      </c>
      <c r="D163" s="213" t="s">
        <v>211</v>
      </c>
      <c r="E163" s="214" t="s">
        <v>2029</v>
      </c>
      <c r="F163" s="215" t="s">
        <v>2030</v>
      </c>
      <c r="G163" s="216" t="s">
        <v>260</v>
      </c>
      <c r="H163" s="217">
        <v>18.870000000000001</v>
      </c>
      <c r="I163" s="218"/>
      <c r="J163" s="219">
        <f>ROUND(I163*H163,2)</f>
        <v>0</v>
      </c>
      <c r="K163" s="215" t="s">
        <v>1995</v>
      </c>
      <c r="L163" s="44"/>
      <c r="M163" s="220" t="s">
        <v>20</v>
      </c>
      <c r="N163" s="221" t="s">
        <v>41</v>
      </c>
      <c r="O163" s="84"/>
      <c r="P163" s="222">
        <f>O163*H163</f>
        <v>0</v>
      </c>
      <c r="Q163" s="222">
        <v>0</v>
      </c>
      <c r="R163" s="222">
        <f>Q163*H163</f>
        <v>0</v>
      </c>
      <c r="S163" s="222">
        <v>0</v>
      </c>
      <c r="T163" s="223">
        <f>S163*H163</f>
        <v>0</v>
      </c>
      <c r="AR163" s="224" t="s">
        <v>215</v>
      </c>
      <c r="AT163" s="224" t="s">
        <v>211</v>
      </c>
      <c r="AU163" s="224" t="s">
        <v>77</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215</v>
      </c>
      <c r="BM163" s="224" t="s">
        <v>310</v>
      </c>
    </row>
    <row r="164" s="10" customFormat="1" ht="25.92" customHeight="1">
      <c r="B164" s="199"/>
      <c r="C164" s="200"/>
      <c r="D164" s="201" t="s">
        <v>69</v>
      </c>
      <c r="E164" s="202" t="s">
        <v>313</v>
      </c>
      <c r="F164" s="202" t="s">
        <v>2031</v>
      </c>
      <c r="G164" s="200"/>
      <c r="H164" s="200"/>
      <c r="I164" s="203"/>
      <c r="J164" s="204">
        <f>BK164</f>
        <v>0</v>
      </c>
      <c r="K164" s="200"/>
      <c r="L164" s="205"/>
      <c r="M164" s="206"/>
      <c r="N164" s="207"/>
      <c r="O164" s="207"/>
      <c r="P164" s="208">
        <f>SUM(P165:P169)</f>
        <v>0</v>
      </c>
      <c r="Q164" s="207"/>
      <c r="R164" s="208">
        <f>SUM(R165:R169)</f>
        <v>0</v>
      </c>
      <c r="S164" s="207"/>
      <c r="T164" s="209">
        <f>SUM(T165:T169)</f>
        <v>0</v>
      </c>
      <c r="AR164" s="210" t="s">
        <v>77</v>
      </c>
      <c r="AT164" s="211" t="s">
        <v>69</v>
      </c>
      <c r="AU164" s="211" t="s">
        <v>16</v>
      </c>
      <c r="AY164" s="210" t="s">
        <v>210</v>
      </c>
      <c r="BK164" s="212">
        <f>SUM(BK165:BK169)</f>
        <v>0</v>
      </c>
    </row>
    <row r="165" s="1" customFormat="1" ht="16.5" customHeight="1">
      <c r="B165" s="39"/>
      <c r="C165" s="213" t="s">
        <v>282</v>
      </c>
      <c r="D165" s="213" t="s">
        <v>211</v>
      </c>
      <c r="E165" s="214" t="s">
        <v>2032</v>
      </c>
      <c r="F165" s="215" t="s">
        <v>2033</v>
      </c>
      <c r="G165" s="216" t="s">
        <v>260</v>
      </c>
      <c r="H165" s="217">
        <v>108.95</v>
      </c>
      <c r="I165" s="218"/>
      <c r="J165" s="219">
        <f>ROUND(I165*H165,2)</f>
        <v>0</v>
      </c>
      <c r="K165" s="215" t="s">
        <v>2001</v>
      </c>
      <c r="L165" s="44"/>
      <c r="M165" s="220" t="s">
        <v>20</v>
      </c>
      <c r="N165" s="221" t="s">
        <v>41</v>
      </c>
      <c r="O165" s="84"/>
      <c r="P165" s="222">
        <f>O165*H165</f>
        <v>0</v>
      </c>
      <c r="Q165" s="222">
        <v>0</v>
      </c>
      <c r="R165" s="222">
        <f>Q165*H165</f>
        <v>0</v>
      </c>
      <c r="S165" s="222">
        <v>0</v>
      </c>
      <c r="T165" s="223">
        <f>S165*H165</f>
        <v>0</v>
      </c>
      <c r="AR165" s="224" t="s">
        <v>215</v>
      </c>
      <c r="AT165" s="224" t="s">
        <v>211</v>
      </c>
      <c r="AU165" s="224" t="s">
        <v>77</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215</v>
      </c>
      <c r="BM165" s="224" t="s">
        <v>303</v>
      </c>
    </row>
    <row r="166" s="1" customFormat="1" ht="16.5" customHeight="1">
      <c r="B166" s="39"/>
      <c r="C166" s="213" t="s">
        <v>313</v>
      </c>
      <c r="D166" s="213" t="s">
        <v>211</v>
      </c>
      <c r="E166" s="214" t="s">
        <v>2034</v>
      </c>
      <c r="F166" s="215" t="s">
        <v>2035</v>
      </c>
      <c r="G166" s="216" t="s">
        <v>260</v>
      </c>
      <c r="H166" s="217">
        <v>108.95</v>
      </c>
      <c r="I166" s="218"/>
      <c r="J166" s="219">
        <f>ROUND(I166*H166,2)</f>
        <v>0</v>
      </c>
      <c r="K166" s="215" t="s">
        <v>2001</v>
      </c>
      <c r="L166" s="44"/>
      <c r="M166" s="220" t="s">
        <v>20</v>
      </c>
      <c r="N166" s="221" t="s">
        <v>41</v>
      </c>
      <c r="O166" s="84"/>
      <c r="P166" s="222">
        <f>O166*H166</f>
        <v>0</v>
      </c>
      <c r="Q166" s="222">
        <v>0</v>
      </c>
      <c r="R166" s="222">
        <f>Q166*H166</f>
        <v>0</v>
      </c>
      <c r="S166" s="222">
        <v>0</v>
      </c>
      <c r="T166" s="223">
        <f>S166*H166</f>
        <v>0</v>
      </c>
      <c r="AR166" s="224" t="s">
        <v>215</v>
      </c>
      <c r="AT166" s="224" t="s">
        <v>211</v>
      </c>
      <c r="AU166" s="224" t="s">
        <v>77</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215</v>
      </c>
      <c r="BM166" s="224" t="s">
        <v>316</v>
      </c>
    </row>
    <row r="167" s="1" customFormat="1" ht="24" customHeight="1">
      <c r="B167" s="39"/>
      <c r="C167" s="213" t="s">
        <v>285</v>
      </c>
      <c r="D167" s="213" t="s">
        <v>211</v>
      </c>
      <c r="E167" s="214" t="s">
        <v>2036</v>
      </c>
      <c r="F167" s="215" t="s">
        <v>2037</v>
      </c>
      <c r="G167" s="216" t="s">
        <v>260</v>
      </c>
      <c r="H167" s="217">
        <v>7.6500000000000004</v>
      </c>
      <c r="I167" s="218"/>
      <c r="J167" s="219">
        <f>ROUND(I167*H167,2)</f>
        <v>0</v>
      </c>
      <c r="K167" s="215" t="s">
        <v>1995</v>
      </c>
      <c r="L167" s="44"/>
      <c r="M167" s="220" t="s">
        <v>20</v>
      </c>
      <c r="N167" s="221" t="s">
        <v>41</v>
      </c>
      <c r="O167" s="84"/>
      <c r="P167" s="222">
        <f>O167*H167</f>
        <v>0</v>
      </c>
      <c r="Q167" s="222">
        <v>0</v>
      </c>
      <c r="R167" s="222">
        <f>Q167*H167</f>
        <v>0</v>
      </c>
      <c r="S167" s="222">
        <v>0</v>
      </c>
      <c r="T167" s="223">
        <f>S167*H167</f>
        <v>0</v>
      </c>
      <c r="AR167" s="224" t="s">
        <v>215</v>
      </c>
      <c r="AT167" s="224" t="s">
        <v>211</v>
      </c>
      <c r="AU167" s="224" t="s">
        <v>77</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215</v>
      </c>
      <c r="BM167" s="224" t="s">
        <v>319</v>
      </c>
    </row>
    <row r="168" s="1" customFormat="1" ht="24" customHeight="1">
      <c r="B168" s="39"/>
      <c r="C168" s="213" t="s">
        <v>322</v>
      </c>
      <c r="D168" s="213" t="s">
        <v>211</v>
      </c>
      <c r="E168" s="214" t="s">
        <v>2038</v>
      </c>
      <c r="F168" s="215" t="s">
        <v>2039</v>
      </c>
      <c r="G168" s="216" t="s">
        <v>260</v>
      </c>
      <c r="H168" s="217">
        <v>18.870000000000001</v>
      </c>
      <c r="I168" s="218"/>
      <c r="J168" s="219">
        <f>ROUND(I168*H168,2)</f>
        <v>0</v>
      </c>
      <c r="K168" s="215" t="s">
        <v>1995</v>
      </c>
      <c r="L168" s="44"/>
      <c r="M168" s="220" t="s">
        <v>20</v>
      </c>
      <c r="N168" s="221" t="s">
        <v>41</v>
      </c>
      <c r="O168" s="84"/>
      <c r="P168" s="222">
        <f>O168*H168</f>
        <v>0</v>
      </c>
      <c r="Q168" s="222">
        <v>0</v>
      </c>
      <c r="R168" s="222">
        <f>Q168*H168</f>
        <v>0</v>
      </c>
      <c r="S168" s="222">
        <v>0</v>
      </c>
      <c r="T168" s="223">
        <f>S168*H168</f>
        <v>0</v>
      </c>
      <c r="AR168" s="224" t="s">
        <v>215</v>
      </c>
      <c r="AT168" s="224" t="s">
        <v>211</v>
      </c>
      <c r="AU168" s="224" t="s">
        <v>77</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325</v>
      </c>
    </row>
    <row r="169" s="1" customFormat="1" ht="24" customHeight="1">
      <c r="B169" s="39"/>
      <c r="C169" s="213" t="s">
        <v>286</v>
      </c>
      <c r="D169" s="213" t="s">
        <v>211</v>
      </c>
      <c r="E169" s="214" t="s">
        <v>2040</v>
      </c>
      <c r="F169" s="215" t="s">
        <v>2041</v>
      </c>
      <c r="G169" s="216" t="s">
        <v>260</v>
      </c>
      <c r="H169" s="217">
        <v>1.3999999999999999</v>
      </c>
      <c r="I169" s="218"/>
      <c r="J169" s="219">
        <f>ROUND(I169*H169,2)</f>
        <v>0</v>
      </c>
      <c r="K169" s="215" t="s">
        <v>1995</v>
      </c>
      <c r="L169" s="44"/>
      <c r="M169" s="220" t="s">
        <v>20</v>
      </c>
      <c r="N169" s="221" t="s">
        <v>41</v>
      </c>
      <c r="O169" s="84"/>
      <c r="P169" s="222">
        <f>O169*H169</f>
        <v>0</v>
      </c>
      <c r="Q169" s="222">
        <v>0</v>
      </c>
      <c r="R169" s="222">
        <f>Q169*H169</f>
        <v>0</v>
      </c>
      <c r="S169" s="222">
        <v>0</v>
      </c>
      <c r="T169" s="223">
        <f>S169*H169</f>
        <v>0</v>
      </c>
      <c r="AR169" s="224" t="s">
        <v>215</v>
      </c>
      <c r="AT169" s="224" t="s">
        <v>211</v>
      </c>
      <c r="AU169" s="224" t="s">
        <v>77</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215</v>
      </c>
      <c r="BM169" s="224" t="s">
        <v>328</v>
      </c>
    </row>
    <row r="170" s="10" customFormat="1" ht="25.92" customHeight="1">
      <c r="B170" s="199"/>
      <c r="C170" s="200"/>
      <c r="D170" s="201" t="s">
        <v>69</v>
      </c>
      <c r="E170" s="202" t="s">
        <v>285</v>
      </c>
      <c r="F170" s="202" t="s">
        <v>2042</v>
      </c>
      <c r="G170" s="200"/>
      <c r="H170" s="200"/>
      <c r="I170" s="203"/>
      <c r="J170" s="204">
        <f>BK170</f>
        <v>0</v>
      </c>
      <c r="K170" s="200"/>
      <c r="L170" s="205"/>
      <c r="M170" s="206"/>
      <c r="N170" s="207"/>
      <c r="O170" s="207"/>
      <c r="P170" s="208">
        <f>SUM(P171:P174)</f>
        <v>0</v>
      </c>
      <c r="Q170" s="207"/>
      <c r="R170" s="208">
        <f>SUM(R171:R174)</f>
        <v>0</v>
      </c>
      <c r="S170" s="207"/>
      <c r="T170" s="209">
        <f>SUM(T171:T174)</f>
        <v>0</v>
      </c>
      <c r="AR170" s="210" t="s">
        <v>77</v>
      </c>
      <c r="AT170" s="211" t="s">
        <v>69</v>
      </c>
      <c r="AU170" s="211" t="s">
        <v>16</v>
      </c>
      <c r="AY170" s="210" t="s">
        <v>210</v>
      </c>
      <c r="BK170" s="212">
        <f>SUM(BK171:BK174)</f>
        <v>0</v>
      </c>
    </row>
    <row r="171" s="1" customFormat="1" ht="24" customHeight="1">
      <c r="B171" s="39"/>
      <c r="C171" s="213" t="s">
        <v>7</v>
      </c>
      <c r="D171" s="213" t="s">
        <v>211</v>
      </c>
      <c r="E171" s="214" t="s">
        <v>2043</v>
      </c>
      <c r="F171" s="215" t="s">
        <v>2044</v>
      </c>
      <c r="G171" s="216" t="s">
        <v>911</v>
      </c>
      <c r="H171" s="217">
        <v>163</v>
      </c>
      <c r="I171" s="218"/>
      <c r="J171" s="219">
        <f>ROUND(I171*H171,2)</f>
        <v>0</v>
      </c>
      <c r="K171" s="215" t="s">
        <v>1995</v>
      </c>
      <c r="L171" s="44"/>
      <c r="M171" s="220" t="s">
        <v>20</v>
      </c>
      <c r="N171" s="221" t="s">
        <v>41</v>
      </c>
      <c r="O171" s="84"/>
      <c r="P171" s="222">
        <f>O171*H171</f>
        <v>0</v>
      </c>
      <c r="Q171" s="222">
        <v>0</v>
      </c>
      <c r="R171" s="222">
        <f>Q171*H171</f>
        <v>0</v>
      </c>
      <c r="S171" s="222">
        <v>0</v>
      </c>
      <c r="T171" s="223">
        <f>S171*H171</f>
        <v>0</v>
      </c>
      <c r="AR171" s="224" t="s">
        <v>215</v>
      </c>
      <c r="AT171" s="224" t="s">
        <v>211</v>
      </c>
      <c r="AU171" s="224" t="s">
        <v>77</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215</v>
      </c>
      <c r="BM171" s="224" t="s">
        <v>331</v>
      </c>
    </row>
    <row r="172" s="1" customFormat="1" ht="16.5" customHeight="1">
      <c r="B172" s="39"/>
      <c r="C172" s="213" t="s">
        <v>292</v>
      </c>
      <c r="D172" s="213" t="s">
        <v>211</v>
      </c>
      <c r="E172" s="214" t="s">
        <v>2045</v>
      </c>
      <c r="F172" s="215" t="s">
        <v>2046</v>
      </c>
      <c r="G172" s="216" t="s">
        <v>911</v>
      </c>
      <c r="H172" s="217">
        <v>47.369999999999997</v>
      </c>
      <c r="I172" s="218"/>
      <c r="J172" s="219">
        <f>ROUND(I172*H172,2)</f>
        <v>0</v>
      </c>
      <c r="K172" s="215" t="s">
        <v>1995</v>
      </c>
      <c r="L172" s="44"/>
      <c r="M172" s="220" t="s">
        <v>20</v>
      </c>
      <c r="N172" s="221" t="s">
        <v>41</v>
      </c>
      <c r="O172" s="84"/>
      <c r="P172" s="222">
        <f>O172*H172</f>
        <v>0</v>
      </c>
      <c r="Q172" s="222">
        <v>0</v>
      </c>
      <c r="R172" s="222">
        <f>Q172*H172</f>
        <v>0</v>
      </c>
      <c r="S172" s="222">
        <v>0</v>
      </c>
      <c r="T172" s="223">
        <f>S172*H172</f>
        <v>0</v>
      </c>
      <c r="AR172" s="224" t="s">
        <v>215</v>
      </c>
      <c r="AT172" s="224" t="s">
        <v>211</v>
      </c>
      <c r="AU172" s="224" t="s">
        <v>77</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334</v>
      </c>
    </row>
    <row r="173" s="1" customFormat="1" ht="24" customHeight="1">
      <c r="B173" s="39"/>
      <c r="C173" s="213" t="s">
        <v>335</v>
      </c>
      <c r="D173" s="213" t="s">
        <v>211</v>
      </c>
      <c r="E173" s="214" t="s">
        <v>2047</v>
      </c>
      <c r="F173" s="215" t="s">
        <v>2048</v>
      </c>
      <c r="G173" s="216" t="s">
        <v>911</v>
      </c>
      <c r="H173" s="217">
        <v>163</v>
      </c>
      <c r="I173" s="218"/>
      <c r="J173" s="219">
        <f>ROUND(I173*H173,2)</f>
        <v>0</v>
      </c>
      <c r="K173" s="215" t="s">
        <v>1995</v>
      </c>
      <c r="L173" s="44"/>
      <c r="M173" s="220" t="s">
        <v>20</v>
      </c>
      <c r="N173" s="221" t="s">
        <v>41</v>
      </c>
      <c r="O173" s="84"/>
      <c r="P173" s="222">
        <f>O173*H173</f>
        <v>0</v>
      </c>
      <c r="Q173" s="222">
        <v>0</v>
      </c>
      <c r="R173" s="222">
        <f>Q173*H173</f>
        <v>0</v>
      </c>
      <c r="S173" s="222">
        <v>0</v>
      </c>
      <c r="T173" s="223">
        <f>S173*H173</f>
        <v>0</v>
      </c>
      <c r="AR173" s="224" t="s">
        <v>215</v>
      </c>
      <c r="AT173" s="224" t="s">
        <v>211</v>
      </c>
      <c r="AU173" s="224" t="s">
        <v>77</v>
      </c>
      <c r="AY173" s="18" t="s">
        <v>210</v>
      </c>
      <c r="BE173" s="225">
        <f>IF(N173="základní",J173,0)</f>
        <v>0</v>
      </c>
      <c r="BF173" s="225">
        <f>IF(N173="snížená",J173,0)</f>
        <v>0</v>
      </c>
      <c r="BG173" s="225">
        <f>IF(N173="zákl. přenesená",J173,0)</f>
        <v>0</v>
      </c>
      <c r="BH173" s="225">
        <f>IF(N173="sníž. přenesená",J173,0)</f>
        <v>0</v>
      </c>
      <c r="BI173" s="225">
        <f>IF(N173="nulová",J173,0)</f>
        <v>0</v>
      </c>
      <c r="BJ173" s="18" t="s">
        <v>77</v>
      </c>
      <c r="BK173" s="225">
        <f>ROUND(I173*H173,2)</f>
        <v>0</v>
      </c>
      <c r="BL173" s="18" t="s">
        <v>215</v>
      </c>
      <c r="BM173" s="224" t="s">
        <v>338</v>
      </c>
    </row>
    <row r="174" s="1" customFormat="1" ht="24" customHeight="1">
      <c r="B174" s="39"/>
      <c r="C174" s="213" t="s">
        <v>295</v>
      </c>
      <c r="D174" s="213" t="s">
        <v>211</v>
      </c>
      <c r="E174" s="214" t="s">
        <v>2049</v>
      </c>
      <c r="F174" s="215" t="s">
        <v>2050</v>
      </c>
      <c r="G174" s="216" t="s">
        <v>911</v>
      </c>
      <c r="H174" s="217">
        <v>163</v>
      </c>
      <c r="I174" s="218"/>
      <c r="J174" s="219">
        <f>ROUND(I174*H174,2)</f>
        <v>0</v>
      </c>
      <c r="K174" s="215" t="s">
        <v>1995</v>
      </c>
      <c r="L174" s="44"/>
      <c r="M174" s="220" t="s">
        <v>20</v>
      </c>
      <c r="N174" s="221" t="s">
        <v>41</v>
      </c>
      <c r="O174" s="84"/>
      <c r="P174" s="222">
        <f>O174*H174</f>
        <v>0</v>
      </c>
      <c r="Q174" s="222">
        <v>0</v>
      </c>
      <c r="R174" s="222">
        <f>Q174*H174</f>
        <v>0</v>
      </c>
      <c r="S174" s="222">
        <v>0</v>
      </c>
      <c r="T174" s="223">
        <f>S174*H174</f>
        <v>0</v>
      </c>
      <c r="AR174" s="224" t="s">
        <v>215</v>
      </c>
      <c r="AT174" s="224" t="s">
        <v>211</v>
      </c>
      <c r="AU174" s="224" t="s">
        <v>77</v>
      </c>
      <c r="AY174" s="18" t="s">
        <v>210</v>
      </c>
      <c r="BE174" s="225">
        <f>IF(N174="základní",J174,0)</f>
        <v>0</v>
      </c>
      <c r="BF174" s="225">
        <f>IF(N174="snížená",J174,0)</f>
        <v>0</v>
      </c>
      <c r="BG174" s="225">
        <f>IF(N174="zákl. přenesená",J174,0)</f>
        <v>0</v>
      </c>
      <c r="BH174" s="225">
        <f>IF(N174="sníž. přenesená",J174,0)</f>
        <v>0</v>
      </c>
      <c r="BI174" s="225">
        <f>IF(N174="nulová",J174,0)</f>
        <v>0</v>
      </c>
      <c r="BJ174" s="18" t="s">
        <v>77</v>
      </c>
      <c r="BK174" s="225">
        <f>ROUND(I174*H174,2)</f>
        <v>0</v>
      </c>
      <c r="BL174" s="18" t="s">
        <v>215</v>
      </c>
      <c r="BM174" s="224" t="s">
        <v>341</v>
      </c>
    </row>
    <row r="175" s="10" customFormat="1" ht="25.92" customHeight="1">
      <c r="B175" s="199"/>
      <c r="C175" s="200"/>
      <c r="D175" s="201" t="s">
        <v>69</v>
      </c>
      <c r="E175" s="202" t="s">
        <v>349</v>
      </c>
      <c r="F175" s="202" t="s">
        <v>2051</v>
      </c>
      <c r="G175" s="200"/>
      <c r="H175" s="200"/>
      <c r="I175" s="203"/>
      <c r="J175" s="204">
        <f>BK175</f>
        <v>0</v>
      </c>
      <c r="K175" s="200"/>
      <c r="L175" s="205"/>
      <c r="M175" s="206"/>
      <c r="N175" s="207"/>
      <c r="O175" s="207"/>
      <c r="P175" s="208">
        <f>SUM(P176:P188)</f>
        <v>0</v>
      </c>
      <c r="Q175" s="207"/>
      <c r="R175" s="208">
        <f>SUM(R176:R188)</f>
        <v>0</v>
      </c>
      <c r="S175" s="207"/>
      <c r="T175" s="209">
        <f>SUM(T176:T188)</f>
        <v>0</v>
      </c>
      <c r="AR175" s="210" t="s">
        <v>77</v>
      </c>
      <c r="AT175" s="211" t="s">
        <v>69</v>
      </c>
      <c r="AU175" s="211" t="s">
        <v>16</v>
      </c>
      <c r="AY175" s="210" t="s">
        <v>210</v>
      </c>
      <c r="BK175" s="212">
        <f>SUM(BK176:BK188)</f>
        <v>0</v>
      </c>
    </row>
    <row r="176" s="1" customFormat="1" ht="16.5" customHeight="1">
      <c r="B176" s="39"/>
      <c r="C176" s="213" t="s">
        <v>342</v>
      </c>
      <c r="D176" s="213" t="s">
        <v>211</v>
      </c>
      <c r="E176" s="214" t="s">
        <v>2052</v>
      </c>
      <c r="F176" s="215" t="s">
        <v>2053</v>
      </c>
      <c r="G176" s="216" t="s">
        <v>260</v>
      </c>
      <c r="H176" s="217">
        <v>1.2</v>
      </c>
      <c r="I176" s="218"/>
      <c r="J176" s="219">
        <f>ROUND(I176*H176,2)</f>
        <v>0</v>
      </c>
      <c r="K176" s="215" t="s">
        <v>1995</v>
      </c>
      <c r="L176" s="44"/>
      <c r="M176" s="220" t="s">
        <v>20</v>
      </c>
      <c r="N176" s="221" t="s">
        <v>41</v>
      </c>
      <c r="O176" s="84"/>
      <c r="P176" s="222">
        <f>O176*H176</f>
        <v>0</v>
      </c>
      <c r="Q176" s="222">
        <v>0</v>
      </c>
      <c r="R176" s="222">
        <f>Q176*H176</f>
        <v>0</v>
      </c>
      <c r="S176" s="222">
        <v>0</v>
      </c>
      <c r="T176" s="223">
        <f>S176*H176</f>
        <v>0</v>
      </c>
      <c r="AR176" s="224" t="s">
        <v>215</v>
      </c>
      <c r="AT176" s="224" t="s">
        <v>211</v>
      </c>
      <c r="AU176" s="224" t="s">
        <v>77</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215</v>
      </c>
      <c r="BM176" s="224" t="s">
        <v>345</v>
      </c>
    </row>
    <row r="177" s="1" customFormat="1" ht="24" customHeight="1">
      <c r="B177" s="39"/>
      <c r="C177" s="213" t="s">
        <v>304</v>
      </c>
      <c r="D177" s="213" t="s">
        <v>211</v>
      </c>
      <c r="E177" s="214" t="s">
        <v>2054</v>
      </c>
      <c r="F177" s="215" t="s">
        <v>2055</v>
      </c>
      <c r="G177" s="216" t="s">
        <v>911</v>
      </c>
      <c r="H177" s="217">
        <v>9.0199999999999996</v>
      </c>
      <c r="I177" s="218"/>
      <c r="J177" s="219">
        <f>ROUND(I177*H177,2)</f>
        <v>0</v>
      </c>
      <c r="K177" s="215" t="s">
        <v>1995</v>
      </c>
      <c r="L177" s="44"/>
      <c r="M177" s="220" t="s">
        <v>20</v>
      </c>
      <c r="N177" s="221" t="s">
        <v>41</v>
      </c>
      <c r="O177" s="84"/>
      <c r="P177" s="222">
        <f>O177*H177</f>
        <v>0</v>
      </c>
      <c r="Q177" s="222">
        <v>0</v>
      </c>
      <c r="R177" s="222">
        <f>Q177*H177</f>
        <v>0</v>
      </c>
      <c r="S177" s="222">
        <v>0</v>
      </c>
      <c r="T177" s="223">
        <f>S177*H177</f>
        <v>0</v>
      </c>
      <c r="AR177" s="224" t="s">
        <v>215</v>
      </c>
      <c r="AT177" s="224" t="s">
        <v>211</v>
      </c>
      <c r="AU177" s="224" t="s">
        <v>77</v>
      </c>
      <c r="AY177" s="18" t="s">
        <v>210</v>
      </c>
      <c r="BE177" s="225">
        <f>IF(N177="základní",J177,0)</f>
        <v>0</v>
      </c>
      <c r="BF177" s="225">
        <f>IF(N177="snížená",J177,0)</f>
        <v>0</v>
      </c>
      <c r="BG177" s="225">
        <f>IF(N177="zákl. přenesená",J177,0)</f>
        <v>0</v>
      </c>
      <c r="BH177" s="225">
        <f>IF(N177="sníž. přenesená",J177,0)</f>
        <v>0</v>
      </c>
      <c r="BI177" s="225">
        <f>IF(N177="nulová",J177,0)</f>
        <v>0</v>
      </c>
      <c r="BJ177" s="18" t="s">
        <v>77</v>
      </c>
      <c r="BK177" s="225">
        <f>ROUND(I177*H177,2)</f>
        <v>0</v>
      </c>
      <c r="BL177" s="18" t="s">
        <v>215</v>
      </c>
      <c r="BM177" s="224" t="s">
        <v>348</v>
      </c>
    </row>
    <row r="178" s="1" customFormat="1" ht="16.5" customHeight="1">
      <c r="B178" s="39"/>
      <c r="C178" s="213" t="s">
        <v>349</v>
      </c>
      <c r="D178" s="213" t="s">
        <v>211</v>
      </c>
      <c r="E178" s="214" t="s">
        <v>2056</v>
      </c>
      <c r="F178" s="215" t="s">
        <v>2057</v>
      </c>
      <c r="G178" s="216" t="s">
        <v>911</v>
      </c>
      <c r="H178" s="217">
        <v>9.0199999999999996</v>
      </c>
      <c r="I178" s="218"/>
      <c r="J178" s="219">
        <f>ROUND(I178*H178,2)</f>
        <v>0</v>
      </c>
      <c r="K178" s="215" t="s">
        <v>1995</v>
      </c>
      <c r="L178" s="44"/>
      <c r="M178" s="220" t="s">
        <v>20</v>
      </c>
      <c r="N178" s="221" t="s">
        <v>41</v>
      </c>
      <c r="O178" s="84"/>
      <c r="P178" s="222">
        <f>O178*H178</f>
        <v>0</v>
      </c>
      <c r="Q178" s="222">
        <v>0</v>
      </c>
      <c r="R178" s="222">
        <f>Q178*H178</f>
        <v>0</v>
      </c>
      <c r="S178" s="222">
        <v>0</v>
      </c>
      <c r="T178" s="223">
        <f>S178*H178</f>
        <v>0</v>
      </c>
      <c r="AR178" s="224" t="s">
        <v>215</v>
      </c>
      <c r="AT178" s="224" t="s">
        <v>211</v>
      </c>
      <c r="AU178" s="224" t="s">
        <v>77</v>
      </c>
      <c r="AY178" s="18" t="s">
        <v>210</v>
      </c>
      <c r="BE178" s="225">
        <f>IF(N178="základní",J178,0)</f>
        <v>0</v>
      </c>
      <c r="BF178" s="225">
        <f>IF(N178="snížená",J178,0)</f>
        <v>0</v>
      </c>
      <c r="BG178" s="225">
        <f>IF(N178="zákl. přenesená",J178,0)</f>
        <v>0</v>
      </c>
      <c r="BH178" s="225">
        <f>IF(N178="sníž. přenesená",J178,0)</f>
        <v>0</v>
      </c>
      <c r="BI178" s="225">
        <f>IF(N178="nulová",J178,0)</f>
        <v>0</v>
      </c>
      <c r="BJ178" s="18" t="s">
        <v>77</v>
      </c>
      <c r="BK178" s="225">
        <f>ROUND(I178*H178,2)</f>
        <v>0</v>
      </c>
      <c r="BL178" s="18" t="s">
        <v>215</v>
      </c>
      <c r="BM178" s="224" t="s">
        <v>353</v>
      </c>
    </row>
    <row r="179" s="1" customFormat="1" ht="24" customHeight="1">
      <c r="B179" s="39"/>
      <c r="C179" s="213" t="s">
        <v>307</v>
      </c>
      <c r="D179" s="213" t="s">
        <v>211</v>
      </c>
      <c r="E179" s="214" t="s">
        <v>2058</v>
      </c>
      <c r="F179" s="215" t="s">
        <v>2059</v>
      </c>
      <c r="G179" s="216" t="s">
        <v>266</v>
      </c>
      <c r="H179" s="217">
        <v>0.089999999999999997</v>
      </c>
      <c r="I179" s="218"/>
      <c r="J179" s="219">
        <f>ROUND(I179*H179,2)</f>
        <v>0</v>
      </c>
      <c r="K179" s="215" t="s">
        <v>1995</v>
      </c>
      <c r="L179" s="44"/>
      <c r="M179" s="220" t="s">
        <v>20</v>
      </c>
      <c r="N179" s="221" t="s">
        <v>41</v>
      </c>
      <c r="O179" s="84"/>
      <c r="P179" s="222">
        <f>O179*H179</f>
        <v>0</v>
      </c>
      <c r="Q179" s="222">
        <v>0</v>
      </c>
      <c r="R179" s="222">
        <f>Q179*H179</f>
        <v>0</v>
      </c>
      <c r="S179" s="222">
        <v>0</v>
      </c>
      <c r="T179" s="223">
        <f>S179*H179</f>
        <v>0</v>
      </c>
      <c r="AR179" s="224" t="s">
        <v>215</v>
      </c>
      <c r="AT179" s="224" t="s">
        <v>211</v>
      </c>
      <c r="AU179" s="224" t="s">
        <v>77</v>
      </c>
      <c r="AY179" s="18" t="s">
        <v>210</v>
      </c>
      <c r="BE179" s="225">
        <f>IF(N179="základní",J179,0)</f>
        <v>0</v>
      </c>
      <c r="BF179" s="225">
        <f>IF(N179="snížená",J179,0)</f>
        <v>0</v>
      </c>
      <c r="BG179" s="225">
        <f>IF(N179="zákl. přenesená",J179,0)</f>
        <v>0</v>
      </c>
      <c r="BH179" s="225">
        <f>IF(N179="sníž. přenesená",J179,0)</f>
        <v>0</v>
      </c>
      <c r="BI179" s="225">
        <f>IF(N179="nulová",J179,0)</f>
        <v>0</v>
      </c>
      <c r="BJ179" s="18" t="s">
        <v>77</v>
      </c>
      <c r="BK179" s="225">
        <f>ROUND(I179*H179,2)</f>
        <v>0</v>
      </c>
      <c r="BL179" s="18" t="s">
        <v>215</v>
      </c>
      <c r="BM179" s="224" t="s">
        <v>356</v>
      </c>
    </row>
    <row r="180" s="1" customFormat="1" ht="24" customHeight="1">
      <c r="B180" s="39"/>
      <c r="C180" s="213" t="s">
        <v>357</v>
      </c>
      <c r="D180" s="213" t="s">
        <v>211</v>
      </c>
      <c r="E180" s="214" t="s">
        <v>2060</v>
      </c>
      <c r="F180" s="215" t="s">
        <v>2061</v>
      </c>
      <c r="G180" s="216" t="s">
        <v>911</v>
      </c>
      <c r="H180" s="217">
        <v>8</v>
      </c>
      <c r="I180" s="218"/>
      <c r="J180" s="219">
        <f>ROUND(I180*H180,2)</f>
        <v>0</v>
      </c>
      <c r="K180" s="215" t="s">
        <v>1995</v>
      </c>
      <c r="L180" s="44"/>
      <c r="M180" s="220" t="s">
        <v>20</v>
      </c>
      <c r="N180" s="221" t="s">
        <v>41</v>
      </c>
      <c r="O180" s="84"/>
      <c r="P180" s="222">
        <f>O180*H180</f>
        <v>0</v>
      </c>
      <c r="Q180" s="222">
        <v>0</v>
      </c>
      <c r="R180" s="222">
        <f>Q180*H180</f>
        <v>0</v>
      </c>
      <c r="S180" s="222">
        <v>0</v>
      </c>
      <c r="T180" s="223">
        <f>S180*H180</f>
        <v>0</v>
      </c>
      <c r="AR180" s="224" t="s">
        <v>215</v>
      </c>
      <c r="AT180" s="224" t="s">
        <v>211</v>
      </c>
      <c r="AU180" s="224" t="s">
        <v>77</v>
      </c>
      <c r="AY180" s="18" t="s">
        <v>210</v>
      </c>
      <c r="BE180" s="225">
        <f>IF(N180="základní",J180,0)</f>
        <v>0</v>
      </c>
      <c r="BF180" s="225">
        <f>IF(N180="snížená",J180,0)</f>
        <v>0</v>
      </c>
      <c r="BG180" s="225">
        <f>IF(N180="zákl. přenesená",J180,0)</f>
        <v>0</v>
      </c>
      <c r="BH180" s="225">
        <f>IF(N180="sníž. přenesená",J180,0)</f>
        <v>0</v>
      </c>
      <c r="BI180" s="225">
        <f>IF(N180="nulová",J180,0)</f>
        <v>0</v>
      </c>
      <c r="BJ180" s="18" t="s">
        <v>77</v>
      </c>
      <c r="BK180" s="225">
        <f>ROUND(I180*H180,2)</f>
        <v>0</v>
      </c>
      <c r="BL180" s="18" t="s">
        <v>215</v>
      </c>
      <c r="BM180" s="224" t="s">
        <v>360</v>
      </c>
    </row>
    <row r="181" s="1" customFormat="1" ht="24" customHeight="1">
      <c r="B181" s="39"/>
      <c r="C181" s="213" t="s">
        <v>310</v>
      </c>
      <c r="D181" s="213" t="s">
        <v>211</v>
      </c>
      <c r="E181" s="214" t="s">
        <v>2062</v>
      </c>
      <c r="F181" s="215" t="s">
        <v>2063</v>
      </c>
      <c r="G181" s="216" t="s">
        <v>911</v>
      </c>
      <c r="H181" s="217">
        <v>24.579999999999998</v>
      </c>
      <c r="I181" s="218"/>
      <c r="J181" s="219">
        <f>ROUND(I181*H181,2)</f>
        <v>0</v>
      </c>
      <c r="K181" s="215" t="s">
        <v>1995</v>
      </c>
      <c r="L181" s="44"/>
      <c r="M181" s="220" t="s">
        <v>20</v>
      </c>
      <c r="N181" s="221" t="s">
        <v>41</v>
      </c>
      <c r="O181" s="84"/>
      <c r="P181" s="222">
        <f>O181*H181</f>
        <v>0</v>
      </c>
      <c r="Q181" s="222">
        <v>0</v>
      </c>
      <c r="R181" s="222">
        <f>Q181*H181</f>
        <v>0</v>
      </c>
      <c r="S181" s="222">
        <v>0</v>
      </c>
      <c r="T181" s="223">
        <f>S181*H181</f>
        <v>0</v>
      </c>
      <c r="AR181" s="224" t="s">
        <v>215</v>
      </c>
      <c r="AT181" s="224" t="s">
        <v>211</v>
      </c>
      <c r="AU181" s="224" t="s">
        <v>77</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215</v>
      </c>
      <c r="BM181" s="224" t="s">
        <v>363</v>
      </c>
    </row>
    <row r="182" s="1" customFormat="1" ht="24" customHeight="1">
      <c r="B182" s="39"/>
      <c r="C182" s="213" t="s">
        <v>364</v>
      </c>
      <c r="D182" s="213" t="s">
        <v>211</v>
      </c>
      <c r="E182" s="214" t="s">
        <v>2064</v>
      </c>
      <c r="F182" s="215" t="s">
        <v>2065</v>
      </c>
      <c r="G182" s="216" t="s">
        <v>911</v>
      </c>
      <c r="H182" s="217">
        <v>23.289999999999999</v>
      </c>
      <c r="I182" s="218"/>
      <c r="J182" s="219">
        <f>ROUND(I182*H182,2)</f>
        <v>0</v>
      </c>
      <c r="K182" s="215" t="s">
        <v>1995</v>
      </c>
      <c r="L182" s="44"/>
      <c r="M182" s="220" t="s">
        <v>20</v>
      </c>
      <c r="N182" s="221" t="s">
        <v>41</v>
      </c>
      <c r="O182" s="84"/>
      <c r="P182" s="222">
        <f>O182*H182</f>
        <v>0</v>
      </c>
      <c r="Q182" s="222">
        <v>0</v>
      </c>
      <c r="R182" s="222">
        <f>Q182*H182</f>
        <v>0</v>
      </c>
      <c r="S182" s="222">
        <v>0</v>
      </c>
      <c r="T182" s="223">
        <f>S182*H182</f>
        <v>0</v>
      </c>
      <c r="AR182" s="224" t="s">
        <v>215</v>
      </c>
      <c r="AT182" s="224" t="s">
        <v>211</v>
      </c>
      <c r="AU182" s="224" t="s">
        <v>77</v>
      </c>
      <c r="AY182" s="18" t="s">
        <v>210</v>
      </c>
      <c r="BE182" s="225">
        <f>IF(N182="základní",J182,0)</f>
        <v>0</v>
      </c>
      <c r="BF182" s="225">
        <f>IF(N182="snížená",J182,0)</f>
        <v>0</v>
      </c>
      <c r="BG182" s="225">
        <f>IF(N182="zákl. přenesená",J182,0)</f>
        <v>0</v>
      </c>
      <c r="BH182" s="225">
        <f>IF(N182="sníž. přenesená",J182,0)</f>
        <v>0</v>
      </c>
      <c r="BI182" s="225">
        <f>IF(N182="nulová",J182,0)</f>
        <v>0</v>
      </c>
      <c r="BJ182" s="18" t="s">
        <v>77</v>
      </c>
      <c r="BK182" s="225">
        <f>ROUND(I182*H182,2)</f>
        <v>0</v>
      </c>
      <c r="BL182" s="18" t="s">
        <v>215</v>
      </c>
      <c r="BM182" s="224" t="s">
        <v>367</v>
      </c>
    </row>
    <row r="183" s="1" customFormat="1" ht="36" customHeight="1">
      <c r="B183" s="39"/>
      <c r="C183" s="213" t="s">
        <v>303</v>
      </c>
      <c r="D183" s="213" t="s">
        <v>211</v>
      </c>
      <c r="E183" s="214" t="s">
        <v>2066</v>
      </c>
      <c r="F183" s="215" t="s">
        <v>2067</v>
      </c>
      <c r="G183" s="216" t="s">
        <v>266</v>
      </c>
      <c r="H183" s="217">
        <v>0.23999999999999999</v>
      </c>
      <c r="I183" s="218"/>
      <c r="J183" s="219">
        <f>ROUND(I183*H183,2)</f>
        <v>0</v>
      </c>
      <c r="K183" s="215" t="s">
        <v>1995</v>
      </c>
      <c r="L183" s="44"/>
      <c r="M183" s="220" t="s">
        <v>20</v>
      </c>
      <c r="N183" s="221" t="s">
        <v>41</v>
      </c>
      <c r="O183" s="84"/>
      <c r="P183" s="222">
        <f>O183*H183</f>
        <v>0</v>
      </c>
      <c r="Q183" s="222">
        <v>0</v>
      </c>
      <c r="R183" s="222">
        <f>Q183*H183</f>
        <v>0</v>
      </c>
      <c r="S183" s="222">
        <v>0</v>
      </c>
      <c r="T183" s="223">
        <f>S183*H183</f>
        <v>0</v>
      </c>
      <c r="AR183" s="224" t="s">
        <v>215</v>
      </c>
      <c r="AT183" s="224" t="s">
        <v>211</v>
      </c>
      <c r="AU183" s="224" t="s">
        <v>77</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215</v>
      </c>
      <c r="BM183" s="224" t="s">
        <v>370</v>
      </c>
    </row>
    <row r="184" s="1" customFormat="1" ht="16.5" customHeight="1">
      <c r="B184" s="39"/>
      <c r="C184" s="213" t="s">
        <v>371</v>
      </c>
      <c r="D184" s="213" t="s">
        <v>211</v>
      </c>
      <c r="E184" s="214" t="s">
        <v>2068</v>
      </c>
      <c r="F184" s="215" t="s">
        <v>2069</v>
      </c>
      <c r="G184" s="216" t="s">
        <v>260</v>
      </c>
      <c r="H184" s="217">
        <v>0.22</v>
      </c>
      <c r="I184" s="218"/>
      <c r="J184" s="219">
        <f>ROUND(I184*H184,2)</f>
        <v>0</v>
      </c>
      <c r="K184" s="215" t="s">
        <v>1995</v>
      </c>
      <c r="L184" s="44"/>
      <c r="M184" s="220" t="s">
        <v>20</v>
      </c>
      <c r="N184" s="221" t="s">
        <v>41</v>
      </c>
      <c r="O184" s="84"/>
      <c r="P184" s="222">
        <f>O184*H184</f>
        <v>0</v>
      </c>
      <c r="Q184" s="222">
        <v>0</v>
      </c>
      <c r="R184" s="222">
        <f>Q184*H184</f>
        <v>0</v>
      </c>
      <c r="S184" s="222">
        <v>0</v>
      </c>
      <c r="T184" s="223">
        <f>S184*H184</f>
        <v>0</v>
      </c>
      <c r="AR184" s="224" t="s">
        <v>215</v>
      </c>
      <c r="AT184" s="224" t="s">
        <v>211</v>
      </c>
      <c r="AU184" s="224" t="s">
        <v>77</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215</v>
      </c>
      <c r="BM184" s="224" t="s">
        <v>374</v>
      </c>
    </row>
    <row r="185" s="1" customFormat="1" ht="16.5" customHeight="1">
      <c r="B185" s="39"/>
      <c r="C185" s="213" t="s">
        <v>316</v>
      </c>
      <c r="D185" s="213" t="s">
        <v>211</v>
      </c>
      <c r="E185" s="214" t="s">
        <v>2070</v>
      </c>
      <c r="F185" s="215" t="s">
        <v>2071</v>
      </c>
      <c r="G185" s="216" t="s">
        <v>911</v>
      </c>
      <c r="H185" s="217">
        <v>1.44</v>
      </c>
      <c r="I185" s="218"/>
      <c r="J185" s="219">
        <f>ROUND(I185*H185,2)</f>
        <v>0</v>
      </c>
      <c r="K185" s="215" t="s">
        <v>1995</v>
      </c>
      <c r="L185" s="44"/>
      <c r="M185" s="220" t="s">
        <v>20</v>
      </c>
      <c r="N185" s="221" t="s">
        <v>41</v>
      </c>
      <c r="O185" s="84"/>
      <c r="P185" s="222">
        <f>O185*H185</f>
        <v>0</v>
      </c>
      <c r="Q185" s="222">
        <v>0</v>
      </c>
      <c r="R185" s="222">
        <f>Q185*H185</f>
        <v>0</v>
      </c>
      <c r="S185" s="222">
        <v>0</v>
      </c>
      <c r="T185" s="223">
        <f>S185*H185</f>
        <v>0</v>
      </c>
      <c r="AR185" s="224" t="s">
        <v>215</v>
      </c>
      <c r="AT185" s="224" t="s">
        <v>211</v>
      </c>
      <c r="AU185" s="224" t="s">
        <v>77</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215</v>
      </c>
      <c r="BM185" s="224" t="s">
        <v>377</v>
      </c>
    </row>
    <row r="186" s="1" customFormat="1" ht="16.5" customHeight="1">
      <c r="B186" s="39"/>
      <c r="C186" s="213" t="s">
        <v>378</v>
      </c>
      <c r="D186" s="213" t="s">
        <v>211</v>
      </c>
      <c r="E186" s="214" t="s">
        <v>2072</v>
      </c>
      <c r="F186" s="215" t="s">
        <v>2073</v>
      </c>
      <c r="G186" s="216" t="s">
        <v>911</v>
      </c>
      <c r="H186" s="217">
        <v>1.44</v>
      </c>
      <c r="I186" s="218"/>
      <c r="J186" s="219">
        <f>ROUND(I186*H186,2)</f>
        <v>0</v>
      </c>
      <c r="K186" s="215" t="s">
        <v>1995</v>
      </c>
      <c r="L186" s="44"/>
      <c r="M186" s="220" t="s">
        <v>20</v>
      </c>
      <c r="N186" s="221" t="s">
        <v>41</v>
      </c>
      <c r="O186" s="84"/>
      <c r="P186" s="222">
        <f>O186*H186</f>
        <v>0</v>
      </c>
      <c r="Q186" s="222">
        <v>0</v>
      </c>
      <c r="R186" s="222">
        <f>Q186*H186</f>
        <v>0</v>
      </c>
      <c r="S186" s="222">
        <v>0</v>
      </c>
      <c r="T186" s="223">
        <f>S186*H186</f>
        <v>0</v>
      </c>
      <c r="AR186" s="224" t="s">
        <v>215</v>
      </c>
      <c r="AT186" s="224" t="s">
        <v>211</v>
      </c>
      <c r="AU186" s="224" t="s">
        <v>77</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215</v>
      </c>
      <c r="BM186" s="224" t="s">
        <v>381</v>
      </c>
    </row>
    <row r="187" s="1" customFormat="1" ht="24" customHeight="1">
      <c r="B187" s="39"/>
      <c r="C187" s="213" t="s">
        <v>319</v>
      </c>
      <c r="D187" s="213" t="s">
        <v>211</v>
      </c>
      <c r="E187" s="214" t="s">
        <v>2074</v>
      </c>
      <c r="F187" s="215" t="s">
        <v>2075</v>
      </c>
      <c r="G187" s="216" t="s">
        <v>266</v>
      </c>
      <c r="H187" s="217">
        <v>0.01</v>
      </c>
      <c r="I187" s="218"/>
      <c r="J187" s="219">
        <f>ROUND(I187*H187,2)</f>
        <v>0</v>
      </c>
      <c r="K187" s="215" t="s">
        <v>1995</v>
      </c>
      <c r="L187" s="44"/>
      <c r="M187" s="220" t="s">
        <v>20</v>
      </c>
      <c r="N187" s="221" t="s">
        <v>41</v>
      </c>
      <c r="O187" s="84"/>
      <c r="P187" s="222">
        <f>O187*H187</f>
        <v>0</v>
      </c>
      <c r="Q187" s="222">
        <v>0</v>
      </c>
      <c r="R187" s="222">
        <f>Q187*H187</f>
        <v>0</v>
      </c>
      <c r="S187" s="222">
        <v>0</v>
      </c>
      <c r="T187" s="223">
        <f>S187*H187</f>
        <v>0</v>
      </c>
      <c r="AR187" s="224" t="s">
        <v>215</v>
      </c>
      <c r="AT187" s="224" t="s">
        <v>211</v>
      </c>
      <c r="AU187" s="224" t="s">
        <v>77</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215</v>
      </c>
      <c r="BM187" s="224" t="s">
        <v>386</v>
      </c>
    </row>
    <row r="188" s="1" customFormat="1" ht="24" customHeight="1">
      <c r="B188" s="39"/>
      <c r="C188" s="213" t="s">
        <v>387</v>
      </c>
      <c r="D188" s="213" t="s">
        <v>211</v>
      </c>
      <c r="E188" s="214" t="s">
        <v>2076</v>
      </c>
      <c r="F188" s="215" t="s">
        <v>2077</v>
      </c>
      <c r="G188" s="216" t="s">
        <v>260</v>
      </c>
      <c r="H188" s="217">
        <v>2.79</v>
      </c>
      <c r="I188" s="218"/>
      <c r="J188" s="219">
        <f>ROUND(I188*H188,2)</f>
        <v>0</v>
      </c>
      <c r="K188" s="215" t="s">
        <v>1995</v>
      </c>
      <c r="L188" s="44"/>
      <c r="M188" s="220" t="s">
        <v>20</v>
      </c>
      <c r="N188" s="221" t="s">
        <v>41</v>
      </c>
      <c r="O188" s="84"/>
      <c r="P188" s="222">
        <f>O188*H188</f>
        <v>0</v>
      </c>
      <c r="Q188" s="222">
        <v>0</v>
      </c>
      <c r="R188" s="222">
        <f>Q188*H188</f>
        <v>0</v>
      </c>
      <c r="S188" s="222">
        <v>0</v>
      </c>
      <c r="T188" s="223">
        <f>S188*H188</f>
        <v>0</v>
      </c>
      <c r="AR188" s="224" t="s">
        <v>215</v>
      </c>
      <c r="AT188" s="224" t="s">
        <v>211</v>
      </c>
      <c r="AU188" s="224" t="s">
        <v>77</v>
      </c>
      <c r="AY188" s="18" t="s">
        <v>210</v>
      </c>
      <c r="BE188" s="225">
        <f>IF(N188="základní",J188,0)</f>
        <v>0</v>
      </c>
      <c r="BF188" s="225">
        <f>IF(N188="snížená",J188,0)</f>
        <v>0</v>
      </c>
      <c r="BG188" s="225">
        <f>IF(N188="zákl. přenesená",J188,0)</f>
        <v>0</v>
      </c>
      <c r="BH188" s="225">
        <f>IF(N188="sníž. přenesená",J188,0)</f>
        <v>0</v>
      </c>
      <c r="BI188" s="225">
        <f>IF(N188="nulová",J188,0)</f>
        <v>0</v>
      </c>
      <c r="BJ188" s="18" t="s">
        <v>77</v>
      </c>
      <c r="BK188" s="225">
        <f>ROUND(I188*H188,2)</f>
        <v>0</v>
      </c>
      <c r="BL188" s="18" t="s">
        <v>215</v>
      </c>
      <c r="BM188" s="224" t="s">
        <v>390</v>
      </c>
    </row>
    <row r="189" s="10" customFormat="1" ht="25.92" customHeight="1">
      <c r="B189" s="199"/>
      <c r="C189" s="200"/>
      <c r="D189" s="201" t="s">
        <v>69</v>
      </c>
      <c r="E189" s="202" t="s">
        <v>307</v>
      </c>
      <c r="F189" s="202" t="s">
        <v>2078</v>
      </c>
      <c r="G189" s="200"/>
      <c r="H189" s="200"/>
      <c r="I189" s="203"/>
      <c r="J189" s="204">
        <f>BK189</f>
        <v>0</v>
      </c>
      <c r="K189" s="200"/>
      <c r="L189" s="205"/>
      <c r="M189" s="206"/>
      <c r="N189" s="207"/>
      <c r="O189" s="207"/>
      <c r="P189" s="208">
        <f>SUM(P190:P192)</f>
        <v>0</v>
      </c>
      <c r="Q189" s="207"/>
      <c r="R189" s="208">
        <f>SUM(R190:R192)</f>
        <v>0</v>
      </c>
      <c r="S189" s="207"/>
      <c r="T189" s="209">
        <f>SUM(T190:T192)</f>
        <v>0</v>
      </c>
      <c r="AR189" s="210" t="s">
        <v>77</v>
      </c>
      <c r="AT189" s="211" t="s">
        <v>69</v>
      </c>
      <c r="AU189" s="211" t="s">
        <v>16</v>
      </c>
      <c r="AY189" s="210" t="s">
        <v>210</v>
      </c>
      <c r="BK189" s="212">
        <f>SUM(BK190:BK192)</f>
        <v>0</v>
      </c>
    </row>
    <row r="190" s="1" customFormat="1" ht="72" customHeight="1">
      <c r="B190" s="39"/>
      <c r="C190" s="213" t="s">
        <v>325</v>
      </c>
      <c r="D190" s="213" t="s">
        <v>211</v>
      </c>
      <c r="E190" s="214" t="s">
        <v>2079</v>
      </c>
      <c r="F190" s="215" t="s">
        <v>2080</v>
      </c>
      <c r="G190" s="216" t="s">
        <v>911</v>
      </c>
      <c r="H190" s="217">
        <v>31.800000000000001</v>
      </c>
      <c r="I190" s="218"/>
      <c r="J190" s="219">
        <f>ROUND(I190*H190,2)</f>
        <v>0</v>
      </c>
      <c r="K190" s="215" t="s">
        <v>2001</v>
      </c>
      <c r="L190" s="44"/>
      <c r="M190" s="220" t="s">
        <v>20</v>
      </c>
      <c r="N190" s="221" t="s">
        <v>41</v>
      </c>
      <c r="O190" s="84"/>
      <c r="P190" s="222">
        <f>O190*H190</f>
        <v>0</v>
      </c>
      <c r="Q190" s="222">
        <v>0</v>
      </c>
      <c r="R190" s="222">
        <f>Q190*H190</f>
        <v>0</v>
      </c>
      <c r="S190" s="222">
        <v>0</v>
      </c>
      <c r="T190" s="223">
        <f>S190*H190</f>
        <v>0</v>
      </c>
      <c r="AR190" s="224" t="s">
        <v>215</v>
      </c>
      <c r="AT190" s="224" t="s">
        <v>211</v>
      </c>
      <c r="AU190" s="224" t="s">
        <v>77</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215</v>
      </c>
      <c r="BM190" s="224" t="s">
        <v>393</v>
      </c>
    </row>
    <row r="191" s="1" customFormat="1" ht="60" customHeight="1">
      <c r="B191" s="39"/>
      <c r="C191" s="213" t="s">
        <v>394</v>
      </c>
      <c r="D191" s="213" t="s">
        <v>211</v>
      </c>
      <c r="E191" s="214" t="s">
        <v>2081</v>
      </c>
      <c r="F191" s="215" t="s">
        <v>2082</v>
      </c>
      <c r="G191" s="216" t="s">
        <v>911</v>
      </c>
      <c r="H191" s="217">
        <v>5.4000000000000004</v>
      </c>
      <c r="I191" s="218"/>
      <c r="J191" s="219">
        <f>ROUND(I191*H191,2)</f>
        <v>0</v>
      </c>
      <c r="K191" s="215" t="s">
        <v>2001</v>
      </c>
      <c r="L191" s="44"/>
      <c r="M191" s="220" t="s">
        <v>20</v>
      </c>
      <c r="N191" s="221" t="s">
        <v>41</v>
      </c>
      <c r="O191" s="84"/>
      <c r="P191" s="222">
        <f>O191*H191</f>
        <v>0</v>
      </c>
      <c r="Q191" s="222">
        <v>0</v>
      </c>
      <c r="R191" s="222">
        <f>Q191*H191</f>
        <v>0</v>
      </c>
      <c r="S191" s="222">
        <v>0</v>
      </c>
      <c r="T191" s="223">
        <f>S191*H191</f>
        <v>0</v>
      </c>
      <c r="AR191" s="224" t="s">
        <v>215</v>
      </c>
      <c r="AT191" s="224" t="s">
        <v>211</v>
      </c>
      <c r="AU191" s="224" t="s">
        <v>77</v>
      </c>
      <c r="AY191" s="18" t="s">
        <v>210</v>
      </c>
      <c r="BE191" s="225">
        <f>IF(N191="základní",J191,0)</f>
        <v>0</v>
      </c>
      <c r="BF191" s="225">
        <f>IF(N191="snížená",J191,0)</f>
        <v>0</v>
      </c>
      <c r="BG191" s="225">
        <f>IF(N191="zákl. přenesená",J191,0)</f>
        <v>0</v>
      </c>
      <c r="BH191" s="225">
        <f>IF(N191="sníž. přenesená",J191,0)</f>
        <v>0</v>
      </c>
      <c r="BI191" s="225">
        <f>IF(N191="nulová",J191,0)</f>
        <v>0</v>
      </c>
      <c r="BJ191" s="18" t="s">
        <v>77</v>
      </c>
      <c r="BK191" s="225">
        <f>ROUND(I191*H191,2)</f>
        <v>0</v>
      </c>
      <c r="BL191" s="18" t="s">
        <v>215</v>
      </c>
      <c r="BM191" s="224" t="s">
        <v>397</v>
      </c>
    </row>
    <row r="192" s="1" customFormat="1" ht="60" customHeight="1">
      <c r="B192" s="39"/>
      <c r="C192" s="213" t="s">
        <v>328</v>
      </c>
      <c r="D192" s="213" t="s">
        <v>211</v>
      </c>
      <c r="E192" s="214" t="s">
        <v>2083</v>
      </c>
      <c r="F192" s="215" t="s">
        <v>2084</v>
      </c>
      <c r="G192" s="216" t="s">
        <v>911</v>
      </c>
      <c r="H192" s="217">
        <v>3.5</v>
      </c>
      <c r="I192" s="218"/>
      <c r="J192" s="219">
        <f>ROUND(I192*H192,2)</f>
        <v>0</v>
      </c>
      <c r="K192" s="215" t="s">
        <v>2001</v>
      </c>
      <c r="L192" s="44"/>
      <c r="M192" s="220" t="s">
        <v>20</v>
      </c>
      <c r="N192" s="221" t="s">
        <v>41</v>
      </c>
      <c r="O192" s="84"/>
      <c r="P192" s="222">
        <f>O192*H192</f>
        <v>0</v>
      </c>
      <c r="Q192" s="222">
        <v>0</v>
      </c>
      <c r="R192" s="222">
        <f>Q192*H192</f>
        <v>0</v>
      </c>
      <c r="S192" s="222">
        <v>0</v>
      </c>
      <c r="T192" s="223">
        <f>S192*H192</f>
        <v>0</v>
      </c>
      <c r="AR192" s="224" t="s">
        <v>215</v>
      </c>
      <c r="AT192" s="224" t="s">
        <v>211</v>
      </c>
      <c r="AU192" s="224" t="s">
        <v>77</v>
      </c>
      <c r="AY192" s="18" t="s">
        <v>210</v>
      </c>
      <c r="BE192" s="225">
        <f>IF(N192="základní",J192,0)</f>
        <v>0</v>
      </c>
      <c r="BF192" s="225">
        <f>IF(N192="snížená",J192,0)</f>
        <v>0</v>
      </c>
      <c r="BG192" s="225">
        <f>IF(N192="zákl. přenesená",J192,0)</f>
        <v>0</v>
      </c>
      <c r="BH192" s="225">
        <f>IF(N192="sníž. přenesená",J192,0)</f>
        <v>0</v>
      </c>
      <c r="BI192" s="225">
        <f>IF(N192="nulová",J192,0)</f>
        <v>0</v>
      </c>
      <c r="BJ192" s="18" t="s">
        <v>77</v>
      </c>
      <c r="BK192" s="225">
        <f>ROUND(I192*H192,2)</f>
        <v>0</v>
      </c>
      <c r="BL192" s="18" t="s">
        <v>215</v>
      </c>
      <c r="BM192" s="224" t="s">
        <v>400</v>
      </c>
    </row>
    <row r="193" s="10" customFormat="1" ht="25.92" customHeight="1">
      <c r="B193" s="199"/>
      <c r="C193" s="200"/>
      <c r="D193" s="201" t="s">
        <v>69</v>
      </c>
      <c r="E193" s="202" t="s">
        <v>364</v>
      </c>
      <c r="F193" s="202" t="s">
        <v>2085</v>
      </c>
      <c r="G193" s="200"/>
      <c r="H193" s="200"/>
      <c r="I193" s="203"/>
      <c r="J193" s="204">
        <f>BK193</f>
        <v>0</v>
      </c>
      <c r="K193" s="200"/>
      <c r="L193" s="205"/>
      <c r="M193" s="206"/>
      <c r="N193" s="207"/>
      <c r="O193" s="207"/>
      <c r="P193" s="208">
        <f>SUM(P194:P228)</f>
        <v>0</v>
      </c>
      <c r="Q193" s="207"/>
      <c r="R193" s="208">
        <f>SUM(R194:R228)</f>
        <v>0</v>
      </c>
      <c r="S193" s="207"/>
      <c r="T193" s="209">
        <f>SUM(T194:T228)</f>
        <v>0</v>
      </c>
      <c r="AR193" s="210" t="s">
        <v>77</v>
      </c>
      <c r="AT193" s="211" t="s">
        <v>69</v>
      </c>
      <c r="AU193" s="211" t="s">
        <v>16</v>
      </c>
      <c r="AY193" s="210" t="s">
        <v>210</v>
      </c>
      <c r="BK193" s="212">
        <f>SUM(BK194:BK228)</f>
        <v>0</v>
      </c>
    </row>
    <row r="194" s="1" customFormat="1" ht="24" customHeight="1">
      <c r="B194" s="39"/>
      <c r="C194" s="213" t="s">
        <v>401</v>
      </c>
      <c r="D194" s="213" t="s">
        <v>211</v>
      </c>
      <c r="E194" s="214" t="s">
        <v>2086</v>
      </c>
      <c r="F194" s="215" t="s">
        <v>2087</v>
      </c>
      <c r="G194" s="216" t="s">
        <v>260</v>
      </c>
      <c r="H194" s="217">
        <v>19.920000000000002</v>
      </c>
      <c r="I194" s="218"/>
      <c r="J194" s="219">
        <f>ROUND(I194*H194,2)</f>
        <v>0</v>
      </c>
      <c r="K194" s="215" t="s">
        <v>1995</v>
      </c>
      <c r="L194" s="44"/>
      <c r="M194" s="220" t="s">
        <v>20</v>
      </c>
      <c r="N194" s="221" t="s">
        <v>41</v>
      </c>
      <c r="O194" s="84"/>
      <c r="P194" s="222">
        <f>O194*H194</f>
        <v>0</v>
      </c>
      <c r="Q194" s="222">
        <v>0</v>
      </c>
      <c r="R194" s="222">
        <f>Q194*H194</f>
        <v>0</v>
      </c>
      <c r="S194" s="222">
        <v>0</v>
      </c>
      <c r="T194" s="223">
        <f>S194*H194</f>
        <v>0</v>
      </c>
      <c r="AR194" s="224" t="s">
        <v>215</v>
      </c>
      <c r="AT194" s="224" t="s">
        <v>211</v>
      </c>
      <c r="AU194" s="224" t="s">
        <v>77</v>
      </c>
      <c r="AY194" s="18" t="s">
        <v>210</v>
      </c>
      <c r="BE194" s="225">
        <f>IF(N194="základní",J194,0)</f>
        <v>0</v>
      </c>
      <c r="BF194" s="225">
        <f>IF(N194="snížená",J194,0)</f>
        <v>0</v>
      </c>
      <c r="BG194" s="225">
        <f>IF(N194="zákl. přenesená",J194,0)</f>
        <v>0</v>
      </c>
      <c r="BH194" s="225">
        <f>IF(N194="sníž. přenesená",J194,0)</f>
        <v>0</v>
      </c>
      <c r="BI194" s="225">
        <f>IF(N194="nulová",J194,0)</f>
        <v>0</v>
      </c>
      <c r="BJ194" s="18" t="s">
        <v>77</v>
      </c>
      <c r="BK194" s="225">
        <f>ROUND(I194*H194,2)</f>
        <v>0</v>
      </c>
      <c r="BL194" s="18" t="s">
        <v>215</v>
      </c>
      <c r="BM194" s="224" t="s">
        <v>404</v>
      </c>
    </row>
    <row r="195" s="1" customFormat="1" ht="16.5" customHeight="1">
      <c r="B195" s="39"/>
      <c r="C195" s="213" t="s">
        <v>331</v>
      </c>
      <c r="D195" s="213" t="s">
        <v>211</v>
      </c>
      <c r="E195" s="214" t="s">
        <v>2088</v>
      </c>
      <c r="F195" s="215" t="s">
        <v>2089</v>
      </c>
      <c r="G195" s="216" t="s">
        <v>911</v>
      </c>
      <c r="H195" s="217">
        <v>20.920000000000002</v>
      </c>
      <c r="I195" s="218"/>
      <c r="J195" s="219">
        <f>ROUND(I195*H195,2)</f>
        <v>0</v>
      </c>
      <c r="K195" s="215" t="s">
        <v>1995</v>
      </c>
      <c r="L195" s="44"/>
      <c r="M195" s="220" t="s">
        <v>20</v>
      </c>
      <c r="N195" s="221" t="s">
        <v>41</v>
      </c>
      <c r="O195" s="84"/>
      <c r="P195" s="222">
        <f>O195*H195</f>
        <v>0</v>
      </c>
      <c r="Q195" s="222">
        <v>0</v>
      </c>
      <c r="R195" s="222">
        <f>Q195*H195</f>
        <v>0</v>
      </c>
      <c r="S195" s="222">
        <v>0</v>
      </c>
      <c r="T195" s="223">
        <f>S195*H195</f>
        <v>0</v>
      </c>
      <c r="AR195" s="224" t="s">
        <v>215</v>
      </c>
      <c r="AT195" s="224" t="s">
        <v>211</v>
      </c>
      <c r="AU195" s="224" t="s">
        <v>77</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215</v>
      </c>
      <c r="BM195" s="224" t="s">
        <v>407</v>
      </c>
    </row>
    <row r="196" s="1" customFormat="1" ht="24" customHeight="1">
      <c r="B196" s="39"/>
      <c r="C196" s="213" t="s">
        <v>408</v>
      </c>
      <c r="D196" s="213" t="s">
        <v>211</v>
      </c>
      <c r="E196" s="214" t="s">
        <v>2090</v>
      </c>
      <c r="F196" s="215" t="s">
        <v>2091</v>
      </c>
      <c r="G196" s="216" t="s">
        <v>911</v>
      </c>
      <c r="H196" s="217">
        <v>73.859999999999999</v>
      </c>
      <c r="I196" s="218"/>
      <c r="J196" s="219">
        <f>ROUND(I196*H196,2)</f>
        <v>0</v>
      </c>
      <c r="K196" s="215" t="s">
        <v>1995</v>
      </c>
      <c r="L196" s="44"/>
      <c r="M196" s="220" t="s">
        <v>20</v>
      </c>
      <c r="N196" s="221" t="s">
        <v>41</v>
      </c>
      <c r="O196" s="84"/>
      <c r="P196" s="222">
        <f>O196*H196</f>
        <v>0</v>
      </c>
      <c r="Q196" s="222">
        <v>0</v>
      </c>
      <c r="R196" s="222">
        <f>Q196*H196</f>
        <v>0</v>
      </c>
      <c r="S196" s="222">
        <v>0</v>
      </c>
      <c r="T196" s="223">
        <f>S196*H196</f>
        <v>0</v>
      </c>
      <c r="AR196" s="224" t="s">
        <v>215</v>
      </c>
      <c r="AT196" s="224" t="s">
        <v>211</v>
      </c>
      <c r="AU196" s="224" t="s">
        <v>77</v>
      </c>
      <c r="AY196" s="18" t="s">
        <v>210</v>
      </c>
      <c r="BE196" s="225">
        <f>IF(N196="základní",J196,0)</f>
        <v>0</v>
      </c>
      <c r="BF196" s="225">
        <f>IF(N196="snížená",J196,0)</f>
        <v>0</v>
      </c>
      <c r="BG196" s="225">
        <f>IF(N196="zákl. přenesená",J196,0)</f>
        <v>0</v>
      </c>
      <c r="BH196" s="225">
        <f>IF(N196="sníž. přenesená",J196,0)</f>
        <v>0</v>
      </c>
      <c r="BI196" s="225">
        <f>IF(N196="nulová",J196,0)</f>
        <v>0</v>
      </c>
      <c r="BJ196" s="18" t="s">
        <v>77</v>
      </c>
      <c r="BK196" s="225">
        <f>ROUND(I196*H196,2)</f>
        <v>0</v>
      </c>
      <c r="BL196" s="18" t="s">
        <v>215</v>
      </c>
      <c r="BM196" s="224" t="s">
        <v>411</v>
      </c>
    </row>
    <row r="197" s="1" customFormat="1" ht="16.5" customHeight="1">
      <c r="B197" s="39"/>
      <c r="C197" s="213" t="s">
        <v>334</v>
      </c>
      <c r="D197" s="213" t="s">
        <v>211</v>
      </c>
      <c r="E197" s="214" t="s">
        <v>2092</v>
      </c>
      <c r="F197" s="215" t="s">
        <v>2093</v>
      </c>
      <c r="G197" s="216" t="s">
        <v>911</v>
      </c>
      <c r="H197" s="217">
        <v>53.299999999999997</v>
      </c>
      <c r="I197" s="218"/>
      <c r="J197" s="219">
        <f>ROUND(I197*H197,2)</f>
        <v>0</v>
      </c>
      <c r="K197" s="215" t="s">
        <v>1995</v>
      </c>
      <c r="L197" s="44"/>
      <c r="M197" s="220" t="s">
        <v>20</v>
      </c>
      <c r="N197" s="221" t="s">
        <v>41</v>
      </c>
      <c r="O197" s="84"/>
      <c r="P197" s="222">
        <f>O197*H197</f>
        <v>0</v>
      </c>
      <c r="Q197" s="222">
        <v>0</v>
      </c>
      <c r="R197" s="222">
        <f>Q197*H197</f>
        <v>0</v>
      </c>
      <c r="S197" s="222">
        <v>0</v>
      </c>
      <c r="T197" s="223">
        <f>S197*H197</f>
        <v>0</v>
      </c>
      <c r="AR197" s="224" t="s">
        <v>215</v>
      </c>
      <c r="AT197" s="224" t="s">
        <v>211</v>
      </c>
      <c r="AU197" s="224" t="s">
        <v>77</v>
      </c>
      <c r="AY197" s="18" t="s">
        <v>210</v>
      </c>
      <c r="BE197" s="225">
        <f>IF(N197="základní",J197,0)</f>
        <v>0</v>
      </c>
      <c r="BF197" s="225">
        <f>IF(N197="snížená",J197,0)</f>
        <v>0</v>
      </c>
      <c r="BG197" s="225">
        <f>IF(N197="zákl. přenesená",J197,0)</f>
        <v>0</v>
      </c>
      <c r="BH197" s="225">
        <f>IF(N197="sníž. přenesená",J197,0)</f>
        <v>0</v>
      </c>
      <c r="BI197" s="225">
        <f>IF(N197="nulová",J197,0)</f>
        <v>0</v>
      </c>
      <c r="BJ197" s="18" t="s">
        <v>77</v>
      </c>
      <c r="BK197" s="225">
        <f>ROUND(I197*H197,2)</f>
        <v>0</v>
      </c>
      <c r="BL197" s="18" t="s">
        <v>215</v>
      </c>
      <c r="BM197" s="224" t="s">
        <v>414</v>
      </c>
    </row>
    <row r="198" s="1" customFormat="1" ht="16.5" customHeight="1">
      <c r="B198" s="39"/>
      <c r="C198" s="213" t="s">
        <v>415</v>
      </c>
      <c r="D198" s="213" t="s">
        <v>211</v>
      </c>
      <c r="E198" s="214" t="s">
        <v>2094</v>
      </c>
      <c r="F198" s="215" t="s">
        <v>2095</v>
      </c>
      <c r="G198" s="216" t="s">
        <v>911</v>
      </c>
      <c r="H198" s="217">
        <v>19.719999999999999</v>
      </c>
      <c r="I198" s="218"/>
      <c r="J198" s="219">
        <f>ROUND(I198*H198,2)</f>
        <v>0</v>
      </c>
      <c r="K198" s="215" t="s">
        <v>2026</v>
      </c>
      <c r="L198" s="44"/>
      <c r="M198" s="220" t="s">
        <v>20</v>
      </c>
      <c r="N198" s="221" t="s">
        <v>41</v>
      </c>
      <c r="O198" s="84"/>
      <c r="P198" s="222">
        <f>O198*H198</f>
        <v>0</v>
      </c>
      <c r="Q198" s="222">
        <v>0</v>
      </c>
      <c r="R198" s="222">
        <f>Q198*H198</f>
        <v>0</v>
      </c>
      <c r="S198" s="222">
        <v>0</v>
      </c>
      <c r="T198" s="223">
        <f>S198*H198</f>
        <v>0</v>
      </c>
      <c r="AR198" s="224" t="s">
        <v>215</v>
      </c>
      <c r="AT198" s="224" t="s">
        <v>211</v>
      </c>
      <c r="AU198" s="224" t="s">
        <v>77</v>
      </c>
      <c r="AY198" s="18" t="s">
        <v>210</v>
      </c>
      <c r="BE198" s="225">
        <f>IF(N198="základní",J198,0)</f>
        <v>0</v>
      </c>
      <c r="BF198" s="225">
        <f>IF(N198="snížená",J198,0)</f>
        <v>0</v>
      </c>
      <c r="BG198" s="225">
        <f>IF(N198="zákl. přenesená",J198,0)</f>
        <v>0</v>
      </c>
      <c r="BH198" s="225">
        <f>IF(N198="sníž. přenesená",J198,0)</f>
        <v>0</v>
      </c>
      <c r="BI198" s="225">
        <f>IF(N198="nulová",J198,0)</f>
        <v>0</v>
      </c>
      <c r="BJ198" s="18" t="s">
        <v>77</v>
      </c>
      <c r="BK198" s="225">
        <f>ROUND(I198*H198,2)</f>
        <v>0</v>
      </c>
      <c r="BL198" s="18" t="s">
        <v>215</v>
      </c>
      <c r="BM198" s="224" t="s">
        <v>418</v>
      </c>
    </row>
    <row r="199" s="1" customFormat="1" ht="16.5" customHeight="1">
      <c r="B199" s="39"/>
      <c r="C199" s="213" t="s">
        <v>338</v>
      </c>
      <c r="D199" s="213" t="s">
        <v>211</v>
      </c>
      <c r="E199" s="214" t="s">
        <v>2096</v>
      </c>
      <c r="F199" s="215" t="s">
        <v>2097</v>
      </c>
      <c r="G199" s="216" t="s">
        <v>260</v>
      </c>
      <c r="H199" s="217">
        <v>1.3799999999999999</v>
      </c>
      <c r="I199" s="218"/>
      <c r="J199" s="219">
        <f>ROUND(I199*H199,2)</f>
        <v>0</v>
      </c>
      <c r="K199" s="215" t="s">
        <v>1995</v>
      </c>
      <c r="L199" s="44"/>
      <c r="M199" s="220" t="s">
        <v>20</v>
      </c>
      <c r="N199" s="221" t="s">
        <v>41</v>
      </c>
      <c r="O199" s="84"/>
      <c r="P199" s="222">
        <f>O199*H199</f>
        <v>0</v>
      </c>
      <c r="Q199" s="222">
        <v>0</v>
      </c>
      <c r="R199" s="222">
        <f>Q199*H199</f>
        <v>0</v>
      </c>
      <c r="S199" s="222">
        <v>0</v>
      </c>
      <c r="T199" s="223">
        <f>S199*H199</f>
        <v>0</v>
      </c>
      <c r="AR199" s="224" t="s">
        <v>215</v>
      </c>
      <c r="AT199" s="224" t="s">
        <v>211</v>
      </c>
      <c r="AU199" s="224" t="s">
        <v>77</v>
      </c>
      <c r="AY199" s="18" t="s">
        <v>210</v>
      </c>
      <c r="BE199" s="225">
        <f>IF(N199="základní",J199,0)</f>
        <v>0</v>
      </c>
      <c r="BF199" s="225">
        <f>IF(N199="snížená",J199,0)</f>
        <v>0</v>
      </c>
      <c r="BG199" s="225">
        <f>IF(N199="zákl. přenesená",J199,0)</f>
        <v>0</v>
      </c>
      <c r="BH199" s="225">
        <f>IF(N199="sníž. přenesená",J199,0)</f>
        <v>0</v>
      </c>
      <c r="BI199" s="225">
        <f>IF(N199="nulová",J199,0)</f>
        <v>0</v>
      </c>
      <c r="BJ199" s="18" t="s">
        <v>77</v>
      </c>
      <c r="BK199" s="225">
        <f>ROUND(I199*H199,2)</f>
        <v>0</v>
      </c>
      <c r="BL199" s="18" t="s">
        <v>215</v>
      </c>
      <c r="BM199" s="224" t="s">
        <v>421</v>
      </c>
    </row>
    <row r="200" s="1" customFormat="1" ht="16.5" customHeight="1">
      <c r="B200" s="39"/>
      <c r="C200" s="213" t="s">
        <v>422</v>
      </c>
      <c r="D200" s="213" t="s">
        <v>211</v>
      </c>
      <c r="E200" s="214" t="s">
        <v>2098</v>
      </c>
      <c r="F200" s="215" t="s">
        <v>2099</v>
      </c>
      <c r="G200" s="216" t="s">
        <v>911</v>
      </c>
      <c r="H200" s="217">
        <v>9.1999999999999993</v>
      </c>
      <c r="I200" s="218"/>
      <c r="J200" s="219">
        <f>ROUND(I200*H200,2)</f>
        <v>0</v>
      </c>
      <c r="K200" s="215" t="s">
        <v>1995</v>
      </c>
      <c r="L200" s="44"/>
      <c r="M200" s="220" t="s">
        <v>20</v>
      </c>
      <c r="N200" s="221" t="s">
        <v>41</v>
      </c>
      <c r="O200" s="84"/>
      <c r="P200" s="222">
        <f>O200*H200</f>
        <v>0</v>
      </c>
      <c r="Q200" s="222">
        <v>0</v>
      </c>
      <c r="R200" s="222">
        <f>Q200*H200</f>
        <v>0</v>
      </c>
      <c r="S200" s="222">
        <v>0</v>
      </c>
      <c r="T200" s="223">
        <f>S200*H200</f>
        <v>0</v>
      </c>
      <c r="AR200" s="224" t="s">
        <v>215</v>
      </c>
      <c r="AT200" s="224" t="s">
        <v>211</v>
      </c>
      <c r="AU200" s="224" t="s">
        <v>77</v>
      </c>
      <c r="AY200" s="18" t="s">
        <v>210</v>
      </c>
      <c r="BE200" s="225">
        <f>IF(N200="základní",J200,0)</f>
        <v>0</v>
      </c>
      <c r="BF200" s="225">
        <f>IF(N200="snížená",J200,0)</f>
        <v>0</v>
      </c>
      <c r="BG200" s="225">
        <f>IF(N200="zákl. přenesená",J200,0)</f>
        <v>0</v>
      </c>
      <c r="BH200" s="225">
        <f>IF(N200="sníž. přenesená",J200,0)</f>
        <v>0</v>
      </c>
      <c r="BI200" s="225">
        <f>IF(N200="nulová",J200,0)</f>
        <v>0</v>
      </c>
      <c r="BJ200" s="18" t="s">
        <v>77</v>
      </c>
      <c r="BK200" s="225">
        <f>ROUND(I200*H200,2)</f>
        <v>0</v>
      </c>
      <c r="BL200" s="18" t="s">
        <v>215</v>
      </c>
      <c r="BM200" s="224" t="s">
        <v>426</v>
      </c>
    </row>
    <row r="201" s="1" customFormat="1" ht="16.5" customHeight="1">
      <c r="B201" s="39"/>
      <c r="C201" s="213" t="s">
        <v>341</v>
      </c>
      <c r="D201" s="213" t="s">
        <v>211</v>
      </c>
      <c r="E201" s="214" t="s">
        <v>2100</v>
      </c>
      <c r="F201" s="215" t="s">
        <v>2101</v>
      </c>
      <c r="G201" s="216" t="s">
        <v>911</v>
      </c>
      <c r="H201" s="217">
        <v>9.1999999999999993</v>
      </c>
      <c r="I201" s="218"/>
      <c r="J201" s="219">
        <f>ROUND(I201*H201,2)</f>
        <v>0</v>
      </c>
      <c r="K201" s="215" t="s">
        <v>1995</v>
      </c>
      <c r="L201" s="44"/>
      <c r="M201" s="220" t="s">
        <v>20</v>
      </c>
      <c r="N201" s="221" t="s">
        <v>41</v>
      </c>
      <c r="O201" s="84"/>
      <c r="P201" s="222">
        <f>O201*H201</f>
        <v>0</v>
      </c>
      <c r="Q201" s="222">
        <v>0</v>
      </c>
      <c r="R201" s="222">
        <f>Q201*H201</f>
        <v>0</v>
      </c>
      <c r="S201" s="222">
        <v>0</v>
      </c>
      <c r="T201" s="223">
        <f>S201*H201</f>
        <v>0</v>
      </c>
      <c r="AR201" s="224" t="s">
        <v>215</v>
      </c>
      <c r="AT201" s="224" t="s">
        <v>211</v>
      </c>
      <c r="AU201" s="224" t="s">
        <v>77</v>
      </c>
      <c r="AY201" s="18" t="s">
        <v>210</v>
      </c>
      <c r="BE201" s="225">
        <f>IF(N201="základní",J201,0)</f>
        <v>0</v>
      </c>
      <c r="BF201" s="225">
        <f>IF(N201="snížená",J201,0)</f>
        <v>0</v>
      </c>
      <c r="BG201" s="225">
        <f>IF(N201="zákl. přenesená",J201,0)</f>
        <v>0</v>
      </c>
      <c r="BH201" s="225">
        <f>IF(N201="sníž. přenesená",J201,0)</f>
        <v>0</v>
      </c>
      <c r="BI201" s="225">
        <f>IF(N201="nulová",J201,0)</f>
        <v>0</v>
      </c>
      <c r="BJ201" s="18" t="s">
        <v>77</v>
      </c>
      <c r="BK201" s="225">
        <f>ROUND(I201*H201,2)</f>
        <v>0</v>
      </c>
      <c r="BL201" s="18" t="s">
        <v>215</v>
      </c>
      <c r="BM201" s="224" t="s">
        <v>430</v>
      </c>
    </row>
    <row r="202" s="1" customFormat="1" ht="16.5" customHeight="1">
      <c r="B202" s="39"/>
      <c r="C202" s="213" t="s">
        <v>431</v>
      </c>
      <c r="D202" s="213" t="s">
        <v>211</v>
      </c>
      <c r="E202" s="214" t="s">
        <v>2102</v>
      </c>
      <c r="F202" s="215" t="s">
        <v>2103</v>
      </c>
      <c r="G202" s="216" t="s">
        <v>266</v>
      </c>
      <c r="H202" s="217">
        <v>0.17000000000000001</v>
      </c>
      <c r="I202" s="218"/>
      <c r="J202" s="219">
        <f>ROUND(I202*H202,2)</f>
        <v>0</v>
      </c>
      <c r="K202" s="215" t="s">
        <v>1995</v>
      </c>
      <c r="L202" s="44"/>
      <c r="M202" s="220" t="s">
        <v>20</v>
      </c>
      <c r="N202" s="221" t="s">
        <v>41</v>
      </c>
      <c r="O202" s="84"/>
      <c r="P202" s="222">
        <f>O202*H202</f>
        <v>0</v>
      </c>
      <c r="Q202" s="222">
        <v>0</v>
      </c>
      <c r="R202" s="222">
        <f>Q202*H202</f>
        <v>0</v>
      </c>
      <c r="S202" s="222">
        <v>0</v>
      </c>
      <c r="T202" s="223">
        <f>S202*H202</f>
        <v>0</v>
      </c>
      <c r="AR202" s="224" t="s">
        <v>215</v>
      </c>
      <c r="AT202" s="224" t="s">
        <v>211</v>
      </c>
      <c r="AU202" s="224" t="s">
        <v>77</v>
      </c>
      <c r="AY202" s="18" t="s">
        <v>210</v>
      </c>
      <c r="BE202" s="225">
        <f>IF(N202="základní",J202,0)</f>
        <v>0</v>
      </c>
      <c r="BF202" s="225">
        <f>IF(N202="snížená",J202,0)</f>
        <v>0</v>
      </c>
      <c r="BG202" s="225">
        <f>IF(N202="zákl. přenesená",J202,0)</f>
        <v>0</v>
      </c>
      <c r="BH202" s="225">
        <f>IF(N202="sníž. přenesená",J202,0)</f>
        <v>0</v>
      </c>
      <c r="BI202" s="225">
        <f>IF(N202="nulová",J202,0)</f>
        <v>0</v>
      </c>
      <c r="BJ202" s="18" t="s">
        <v>77</v>
      </c>
      <c r="BK202" s="225">
        <f>ROUND(I202*H202,2)</f>
        <v>0</v>
      </c>
      <c r="BL202" s="18" t="s">
        <v>215</v>
      </c>
      <c r="BM202" s="224" t="s">
        <v>434</v>
      </c>
    </row>
    <row r="203" s="1" customFormat="1" ht="48" customHeight="1">
      <c r="B203" s="39"/>
      <c r="C203" s="213" t="s">
        <v>345</v>
      </c>
      <c r="D203" s="213" t="s">
        <v>211</v>
      </c>
      <c r="E203" s="214" t="s">
        <v>2104</v>
      </c>
      <c r="F203" s="215" t="s">
        <v>2105</v>
      </c>
      <c r="G203" s="216" t="s">
        <v>291</v>
      </c>
      <c r="H203" s="217">
        <v>1.8</v>
      </c>
      <c r="I203" s="218"/>
      <c r="J203" s="219">
        <f>ROUND(I203*H203,2)</f>
        <v>0</v>
      </c>
      <c r="K203" s="215" t="s">
        <v>1995</v>
      </c>
      <c r="L203" s="44"/>
      <c r="M203" s="220" t="s">
        <v>20</v>
      </c>
      <c r="N203" s="221" t="s">
        <v>41</v>
      </c>
      <c r="O203" s="84"/>
      <c r="P203" s="222">
        <f>O203*H203</f>
        <v>0</v>
      </c>
      <c r="Q203" s="222">
        <v>0</v>
      </c>
      <c r="R203" s="222">
        <f>Q203*H203</f>
        <v>0</v>
      </c>
      <c r="S203" s="222">
        <v>0</v>
      </c>
      <c r="T203" s="223">
        <f>S203*H203</f>
        <v>0</v>
      </c>
      <c r="AR203" s="224" t="s">
        <v>215</v>
      </c>
      <c r="AT203" s="224" t="s">
        <v>211</v>
      </c>
      <c r="AU203" s="224" t="s">
        <v>77</v>
      </c>
      <c r="AY203" s="18" t="s">
        <v>210</v>
      </c>
      <c r="BE203" s="225">
        <f>IF(N203="základní",J203,0)</f>
        <v>0</v>
      </c>
      <c r="BF203" s="225">
        <f>IF(N203="snížená",J203,0)</f>
        <v>0</v>
      </c>
      <c r="BG203" s="225">
        <f>IF(N203="zákl. přenesená",J203,0)</f>
        <v>0</v>
      </c>
      <c r="BH203" s="225">
        <f>IF(N203="sníž. přenesená",J203,0)</f>
        <v>0</v>
      </c>
      <c r="BI203" s="225">
        <f>IF(N203="nulová",J203,0)</f>
        <v>0</v>
      </c>
      <c r="BJ203" s="18" t="s">
        <v>77</v>
      </c>
      <c r="BK203" s="225">
        <f>ROUND(I203*H203,2)</f>
        <v>0</v>
      </c>
      <c r="BL203" s="18" t="s">
        <v>215</v>
      </c>
      <c r="BM203" s="224" t="s">
        <v>437</v>
      </c>
    </row>
    <row r="204" s="1" customFormat="1" ht="16.5" customHeight="1">
      <c r="B204" s="39"/>
      <c r="C204" s="213" t="s">
        <v>438</v>
      </c>
      <c r="D204" s="213" t="s">
        <v>211</v>
      </c>
      <c r="E204" s="214" t="s">
        <v>2106</v>
      </c>
      <c r="F204" s="215" t="s">
        <v>2107</v>
      </c>
      <c r="G204" s="216" t="s">
        <v>291</v>
      </c>
      <c r="H204" s="217">
        <v>1.2</v>
      </c>
      <c r="I204" s="218"/>
      <c r="J204" s="219">
        <f>ROUND(I204*H204,2)</f>
        <v>0</v>
      </c>
      <c r="K204" s="215" t="s">
        <v>1995</v>
      </c>
      <c r="L204" s="44"/>
      <c r="M204" s="220" t="s">
        <v>20</v>
      </c>
      <c r="N204" s="221" t="s">
        <v>41</v>
      </c>
      <c r="O204" s="84"/>
      <c r="P204" s="222">
        <f>O204*H204</f>
        <v>0</v>
      </c>
      <c r="Q204" s="222">
        <v>0</v>
      </c>
      <c r="R204" s="222">
        <f>Q204*H204</f>
        <v>0</v>
      </c>
      <c r="S204" s="222">
        <v>0</v>
      </c>
      <c r="T204" s="223">
        <f>S204*H204</f>
        <v>0</v>
      </c>
      <c r="AR204" s="224" t="s">
        <v>215</v>
      </c>
      <c r="AT204" s="224" t="s">
        <v>211</v>
      </c>
      <c r="AU204" s="224" t="s">
        <v>77</v>
      </c>
      <c r="AY204" s="18" t="s">
        <v>210</v>
      </c>
      <c r="BE204" s="225">
        <f>IF(N204="základní",J204,0)</f>
        <v>0</v>
      </c>
      <c r="BF204" s="225">
        <f>IF(N204="snížená",J204,0)</f>
        <v>0</v>
      </c>
      <c r="BG204" s="225">
        <f>IF(N204="zákl. přenesená",J204,0)</f>
        <v>0</v>
      </c>
      <c r="BH204" s="225">
        <f>IF(N204="sníž. přenesená",J204,0)</f>
        <v>0</v>
      </c>
      <c r="BI204" s="225">
        <f>IF(N204="nulová",J204,0)</f>
        <v>0</v>
      </c>
      <c r="BJ204" s="18" t="s">
        <v>77</v>
      </c>
      <c r="BK204" s="225">
        <f>ROUND(I204*H204,2)</f>
        <v>0</v>
      </c>
      <c r="BL204" s="18" t="s">
        <v>215</v>
      </c>
      <c r="BM204" s="224" t="s">
        <v>441</v>
      </c>
    </row>
    <row r="205" s="1" customFormat="1" ht="24" customHeight="1">
      <c r="B205" s="39"/>
      <c r="C205" s="213" t="s">
        <v>348</v>
      </c>
      <c r="D205" s="213" t="s">
        <v>211</v>
      </c>
      <c r="E205" s="214" t="s">
        <v>2108</v>
      </c>
      <c r="F205" s="215" t="s">
        <v>2109</v>
      </c>
      <c r="G205" s="216" t="s">
        <v>352</v>
      </c>
      <c r="H205" s="217">
        <v>10</v>
      </c>
      <c r="I205" s="218"/>
      <c r="J205" s="219">
        <f>ROUND(I205*H205,2)</f>
        <v>0</v>
      </c>
      <c r="K205" s="215" t="s">
        <v>1995</v>
      </c>
      <c r="L205" s="44"/>
      <c r="M205" s="220" t="s">
        <v>20</v>
      </c>
      <c r="N205" s="221" t="s">
        <v>41</v>
      </c>
      <c r="O205" s="84"/>
      <c r="P205" s="222">
        <f>O205*H205</f>
        <v>0</v>
      </c>
      <c r="Q205" s="222">
        <v>0</v>
      </c>
      <c r="R205" s="222">
        <f>Q205*H205</f>
        <v>0</v>
      </c>
      <c r="S205" s="222">
        <v>0</v>
      </c>
      <c r="T205" s="223">
        <f>S205*H205</f>
        <v>0</v>
      </c>
      <c r="AR205" s="224" t="s">
        <v>215</v>
      </c>
      <c r="AT205" s="224" t="s">
        <v>211</v>
      </c>
      <c r="AU205" s="224" t="s">
        <v>77</v>
      </c>
      <c r="AY205" s="18" t="s">
        <v>210</v>
      </c>
      <c r="BE205" s="225">
        <f>IF(N205="základní",J205,0)</f>
        <v>0</v>
      </c>
      <c r="BF205" s="225">
        <f>IF(N205="snížená",J205,0)</f>
        <v>0</v>
      </c>
      <c r="BG205" s="225">
        <f>IF(N205="zákl. přenesená",J205,0)</f>
        <v>0</v>
      </c>
      <c r="BH205" s="225">
        <f>IF(N205="sníž. přenesená",J205,0)</f>
        <v>0</v>
      </c>
      <c r="BI205" s="225">
        <f>IF(N205="nulová",J205,0)</f>
        <v>0</v>
      </c>
      <c r="BJ205" s="18" t="s">
        <v>77</v>
      </c>
      <c r="BK205" s="225">
        <f>ROUND(I205*H205,2)</f>
        <v>0</v>
      </c>
      <c r="BL205" s="18" t="s">
        <v>215</v>
      </c>
      <c r="BM205" s="224" t="s">
        <v>444</v>
      </c>
    </row>
    <row r="206" s="1" customFormat="1" ht="24" customHeight="1">
      <c r="B206" s="39"/>
      <c r="C206" s="213" t="s">
        <v>445</v>
      </c>
      <c r="D206" s="213" t="s">
        <v>211</v>
      </c>
      <c r="E206" s="214" t="s">
        <v>2110</v>
      </c>
      <c r="F206" s="215" t="s">
        <v>2111</v>
      </c>
      <c r="G206" s="216" t="s">
        <v>352</v>
      </c>
      <c r="H206" s="217">
        <v>2</v>
      </c>
      <c r="I206" s="218"/>
      <c r="J206" s="219">
        <f>ROUND(I206*H206,2)</f>
        <v>0</v>
      </c>
      <c r="K206" s="215" t="s">
        <v>1995</v>
      </c>
      <c r="L206" s="44"/>
      <c r="M206" s="220" t="s">
        <v>20</v>
      </c>
      <c r="N206" s="221" t="s">
        <v>41</v>
      </c>
      <c r="O206" s="84"/>
      <c r="P206" s="222">
        <f>O206*H206</f>
        <v>0</v>
      </c>
      <c r="Q206" s="222">
        <v>0</v>
      </c>
      <c r="R206" s="222">
        <f>Q206*H206</f>
        <v>0</v>
      </c>
      <c r="S206" s="222">
        <v>0</v>
      </c>
      <c r="T206" s="223">
        <f>S206*H206</f>
        <v>0</v>
      </c>
      <c r="AR206" s="224" t="s">
        <v>215</v>
      </c>
      <c r="AT206" s="224" t="s">
        <v>211</v>
      </c>
      <c r="AU206" s="224" t="s">
        <v>77</v>
      </c>
      <c r="AY206" s="18" t="s">
        <v>210</v>
      </c>
      <c r="BE206" s="225">
        <f>IF(N206="základní",J206,0)</f>
        <v>0</v>
      </c>
      <c r="BF206" s="225">
        <f>IF(N206="snížená",J206,0)</f>
        <v>0</v>
      </c>
      <c r="BG206" s="225">
        <f>IF(N206="zákl. přenesená",J206,0)</f>
        <v>0</v>
      </c>
      <c r="BH206" s="225">
        <f>IF(N206="sníž. přenesená",J206,0)</f>
        <v>0</v>
      </c>
      <c r="BI206" s="225">
        <f>IF(N206="nulová",J206,0)</f>
        <v>0</v>
      </c>
      <c r="BJ206" s="18" t="s">
        <v>77</v>
      </c>
      <c r="BK206" s="225">
        <f>ROUND(I206*H206,2)</f>
        <v>0</v>
      </c>
      <c r="BL206" s="18" t="s">
        <v>215</v>
      </c>
      <c r="BM206" s="224" t="s">
        <v>448</v>
      </c>
    </row>
    <row r="207" s="1" customFormat="1" ht="24" customHeight="1">
      <c r="B207" s="39"/>
      <c r="C207" s="213" t="s">
        <v>353</v>
      </c>
      <c r="D207" s="213" t="s">
        <v>211</v>
      </c>
      <c r="E207" s="214" t="s">
        <v>2112</v>
      </c>
      <c r="F207" s="215" t="s">
        <v>2113</v>
      </c>
      <c r="G207" s="216" t="s">
        <v>352</v>
      </c>
      <c r="H207" s="217">
        <v>8</v>
      </c>
      <c r="I207" s="218"/>
      <c r="J207" s="219">
        <f>ROUND(I207*H207,2)</f>
        <v>0</v>
      </c>
      <c r="K207" s="215" t="s">
        <v>1995</v>
      </c>
      <c r="L207" s="44"/>
      <c r="M207" s="220" t="s">
        <v>20</v>
      </c>
      <c r="N207" s="221" t="s">
        <v>41</v>
      </c>
      <c r="O207" s="84"/>
      <c r="P207" s="222">
        <f>O207*H207</f>
        <v>0</v>
      </c>
      <c r="Q207" s="222">
        <v>0</v>
      </c>
      <c r="R207" s="222">
        <f>Q207*H207</f>
        <v>0</v>
      </c>
      <c r="S207" s="222">
        <v>0</v>
      </c>
      <c r="T207" s="223">
        <f>S207*H207</f>
        <v>0</v>
      </c>
      <c r="AR207" s="224" t="s">
        <v>215</v>
      </c>
      <c r="AT207" s="224" t="s">
        <v>211</v>
      </c>
      <c r="AU207" s="224" t="s">
        <v>77</v>
      </c>
      <c r="AY207" s="18" t="s">
        <v>210</v>
      </c>
      <c r="BE207" s="225">
        <f>IF(N207="základní",J207,0)</f>
        <v>0</v>
      </c>
      <c r="BF207" s="225">
        <f>IF(N207="snížená",J207,0)</f>
        <v>0</v>
      </c>
      <c r="BG207" s="225">
        <f>IF(N207="zákl. přenesená",J207,0)</f>
        <v>0</v>
      </c>
      <c r="BH207" s="225">
        <f>IF(N207="sníž. přenesená",J207,0)</f>
        <v>0</v>
      </c>
      <c r="BI207" s="225">
        <f>IF(N207="nulová",J207,0)</f>
        <v>0</v>
      </c>
      <c r="BJ207" s="18" t="s">
        <v>77</v>
      </c>
      <c r="BK207" s="225">
        <f>ROUND(I207*H207,2)</f>
        <v>0</v>
      </c>
      <c r="BL207" s="18" t="s">
        <v>215</v>
      </c>
      <c r="BM207" s="224" t="s">
        <v>451</v>
      </c>
    </row>
    <row r="208" s="1" customFormat="1" ht="24" customHeight="1">
      <c r="B208" s="39"/>
      <c r="C208" s="213" t="s">
        <v>452</v>
      </c>
      <c r="D208" s="213" t="s">
        <v>211</v>
      </c>
      <c r="E208" s="214" t="s">
        <v>2114</v>
      </c>
      <c r="F208" s="215" t="s">
        <v>2115</v>
      </c>
      <c r="G208" s="216" t="s">
        <v>352</v>
      </c>
      <c r="H208" s="217">
        <v>18</v>
      </c>
      <c r="I208" s="218"/>
      <c r="J208" s="219">
        <f>ROUND(I208*H208,2)</f>
        <v>0</v>
      </c>
      <c r="K208" s="215" t="s">
        <v>1995</v>
      </c>
      <c r="L208" s="44"/>
      <c r="M208" s="220" t="s">
        <v>20</v>
      </c>
      <c r="N208" s="221" t="s">
        <v>41</v>
      </c>
      <c r="O208" s="84"/>
      <c r="P208" s="222">
        <f>O208*H208</f>
        <v>0</v>
      </c>
      <c r="Q208" s="222">
        <v>0</v>
      </c>
      <c r="R208" s="222">
        <f>Q208*H208</f>
        <v>0</v>
      </c>
      <c r="S208" s="222">
        <v>0</v>
      </c>
      <c r="T208" s="223">
        <f>S208*H208</f>
        <v>0</v>
      </c>
      <c r="AR208" s="224" t="s">
        <v>215</v>
      </c>
      <c r="AT208" s="224" t="s">
        <v>211</v>
      </c>
      <c r="AU208" s="224" t="s">
        <v>77</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215</v>
      </c>
      <c r="BM208" s="224" t="s">
        <v>455</v>
      </c>
    </row>
    <row r="209" s="1" customFormat="1" ht="24" customHeight="1">
      <c r="B209" s="39"/>
      <c r="C209" s="213" t="s">
        <v>356</v>
      </c>
      <c r="D209" s="213" t="s">
        <v>211</v>
      </c>
      <c r="E209" s="214" t="s">
        <v>2116</v>
      </c>
      <c r="F209" s="215" t="s">
        <v>2117</v>
      </c>
      <c r="G209" s="216" t="s">
        <v>352</v>
      </c>
      <c r="H209" s="217">
        <v>2</v>
      </c>
      <c r="I209" s="218"/>
      <c r="J209" s="219">
        <f>ROUND(I209*H209,2)</f>
        <v>0</v>
      </c>
      <c r="K209" s="215" t="s">
        <v>2001</v>
      </c>
      <c r="L209" s="44"/>
      <c r="M209" s="220" t="s">
        <v>20</v>
      </c>
      <c r="N209" s="221" t="s">
        <v>41</v>
      </c>
      <c r="O209" s="84"/>
      <c r="P209" s="222">
        <f>O209*H209</f>
        <v>0</v>
      </c>
      <c r="Q209" s="222">
        <v>0</v>
      </c>
      <c r="R209" s="222">
        <f>Q209*H209</f>
        <v>0</v>
      </c>
      <c r="S209" s="222">
        <v>0</v>
      </c>
      <c r="T209" s="223">
        <f>S209*H209</f>
        <v>0</v>
      </c>
      <c r="AR209" s="224" t="s">
        <v>215</v>
      </c>
      <c r="AT209" s="224" t="s">
        <v>211</v>
      </c>
      <c r="AU209" s="224" t="s">
        <v>77</v>
      </c>
      <c r="AY209" s="18" t="s">
        <v>210</v>
      </c>
      <c r="BE209" s="225">
        <f>IF(N209="základní",J209,0)</f>
        <v>0</v>
      </c>
      <c r="BF209" s="225">
        <f>IF(N209="snížená",J209,0)</f>
        <v>0</v>
      </c>
      <c r="BG209" s="225">
        <f>IF(N209="zákl. přenesená",J209,0)</f>
        <v>0</v>
      </c>
      <c r="BH209" s="225">
        <f>IF(N209="sníž. přenesená",J209,0)</f>
        <v>0</v>
      </c>
      <c r="BI209" s="225">
        <f>IF(N209="nulová",J209,0)</f>
        <v>0</v>
      </c>
      <c r="BJ209" s="18" t="s">
        <v>77</v>
      </c>
      <c r="BK209" s="225">
        <f>ROUND(I209*H209,2)</f>
        <v>0</v>
      </c>
      <c r="BL209" s="18" t="s">
        <v>215</v>
      </c>
      <c r="BM209" s="224" t="s">
        <v>458</v>
      </c>
    </row>
    <row r="210" s="1" customFormat="1" ht="24" customHeight="1">
      <c r="B210" s="39"/>
      <c r="C210" s="213" t="s">
        <v>459</v>
      </c>
      <c r="D210" s="213" t="s">
        <v>211</v>
      </c>
      <c r="E210" s="214" t="s">
        <v>2118</v>
      </c>
      <c r="F210" s="215" t="s">
        <v>2119</v>
      </c>
      <c r="G210" s="216" t="s">
        <v>352</v>
      </c>
      <c r="H210" s="217">
        <v>14</v>
      </c>
      <c r="I210" s="218"/>
      <c r="J210" s="219">
        <f>ROUND(I210*H210,2)</f>
        <v>0</v>
      </c>
      <c r="K210" s="215" t="s">
        <v>1995</v>
      </c>
      <c r="L210" s="44"/>
      <c r="M210" s="220" t="s">
        <v>20</v>
      </c>
      <c r="N210" s="221" t="s">
        <v>41</v>
      </c>
      <c r="O210" s="84"/>
      <c r="P210" s="222">
        <f>O210*H210</f>
        <v>0</v>
      </c>
      <c r="Q210" s="222">
        <v>0</v>
      </c>
      <c r="R210" s="222">
        <f>Q210*H210</f>
        <v>0</v>
      </c>
      <c r="S210" s="222">
        <v>0</v>
      </c>
      <c r="T210" s="223">
        <f>S210*H210</f>
        <v>0</v>
      </c>
      <c r="AR210" s="224" t="s">
        <v>215</v>
      </c>
      <c r="AT210" s="224" t="s">
        <v>211</v>
      </c>
      <c r="AU210" s="224" t="s">
        <v>77</v>
      </c>
      <c r="AY210" s="18" t="s">
        <v>210</v>
      </c>
      <c r="BE210" s="225">
        <f>IF(N210="základní",J210,0)</f>
        <v>0</v>
      </c>
      <c r="BF210" s="225">
        <f>IF(N210="snížená",J210,0)</f>
        <v>0</v>
      </c>
      <c r="BG210" s="225">
        <f>IF(N210="zákl. přenesená",J210,0)</f>
        <v>0</v>
      </c>
      <c r="BH210" s="225">
        <f>IF(N210="sníž. přenesená",J210,0)</f>
        <v>0</v>
      </c>
      <c r="BI210" s="225">
        <f>IF(N210="nulová",J210,0)</f>
        <v>0</v>
      </c>
      <c r="BJ210" s="18" t="s">
        <v>77</v>
      </c>
      <c r="BK210" s="225">
        <f>ROUND(I210*H210,2)</f>
        <v>0</v>
      </c>
      <c r="BL210" s="18" t="s">
        <v>215</v>
      </c>
      <c r="BM210" s="224" t="s">
        <v>462</v>
      </c>
    </row>
    <row r="211" s="1" customFormat="1" ht="24" customHeight="1">
      <c r="B211" s="39"/>
      <c r="C211" s="213" t="s">
        <v>360</v>
      </c>
      <c r="D211" s="213" t="s">
        <v>211</v>
      </c>
      <c r="E211" s="214" t="s">
        <v>2120</v>
      </c>
      <c r="F211" s="215" t="s">
        <v>2121</v>
      </c>
      <c r="G211" s="216" t="s">
        <v>352</v>
      </c>
      <c r="H211" s="217">
        <v>2</v>
      </c>
      <c r="I211" s="218"/>
      <c r="J211" s="219">
        <f>ROUND(I211*H211,2)</f>
        <v>0</v>
      </c>
      <c r="K211" s="215" t="s">
        <v>1995</v>
      </c>
      <c r="L211" s="44"/>
      <c r="M211" s="220" t="s">
        <v>20</v>
      </c>
      <c r="N211" s="221" t="s">
        <v>41</v>
      </c>
      <c r="O211" s="84"/>
      <c r="P211" s="222">
        <f>O211*H211</f>
        <v>0</v>
      </c>
      <c r="Q211" s="222">
        <v>0</v>
      </c>
      <c r="R211" s="222">
        <f>Q211*H211</f>
        <v>0</v>
      </c>
      <c r="S211" s="222">
        <v>0</v>
      </c>
      <c r="T211" s="223">
        <f>S211*H211</f>
        <v>0</v>
      </c>
      <c r="AR211" s="224" t="s">
        <v>215</v>
      </c>
      <c r="AT211" s="224" t="s">
        <v>211</v>
      </c>
      <c r="AU211" s="224" t="s">
        <v>77</v>
      </c>
      <c r="AY211" s="18" t="s">
        <v>210</v>
      </c>
      <c r="BE211" s="225">
        <f>IF(N211="základní",J211,0)</f>
        <v>0</v>
      </c>
      <c r="BF211" s="225">
        <f>IF(N211="snížená",J211,0)</f>
        <v>0</v>
      </c>
      <c r="BG211" s="225">
        <f>IF(N211="zákl. přenesená",J211,0)</f>
        <v>0</v>
      </c>
      <c r="BH211" s="225">
        <f>IF(N211="sníž. přenesená",J211,0)</f>
        <v>0</v>
      </c>
      <c r="BI211" s="225">
        <f>IF(N211="nulová",J211,0)</f>
        <v>0</v>
      </c>
      <c r="BJ211" s="18" t="s">
        <v>77</v>
      </c>
      <c r="BK211" s="225">
        <f>ROUND(I211*H211,2)</f>
        <v>0</v>
      </c>
      <c r="BL211" s="18" t="s">
        <v>215</v>
      </c>
      <c r="BM211" s="224" t="s">
        <v>465</v>
      </c>
    </row>
    <row r="212" s="1" customFormat="1" ht="24" customHeight="1">
      <c r="B212" s="39"/>
      <c r="C212" s="213" t="s">
        <v>466</v>
      </c>
      <c r="D212" s="213" t="s">
        <v>211</v>
      </c>
      <c r="E212" s="214" t="s">
        <v>2122</v>
      </c>
      <c r="F212" s="215" t="s">
        <v>2123</v>
      </c>
      <c r="G212" s="216" t="s">
        <v>352</v>
      </c>
      <c r="H212" s="217">
        <v>6</v>
      </c>
      <c r="I212" s="218"/>
      <c r="J212" s="219">
        <f>ROUND(I212*H212,2)</f>
        <v>0</v>
      </c>
      <c r="K212" s="215" t="s">
        <v>1995</v>
      </c>
      <c r="L212" s="44"/>
      <c r="M212" s="220" t="s">
        <v>20</v>
      </c>
      <c r="N212" s="221" t="s">
        <v>41</v>
      </c>
      <c r="O212" s="84"/>
      <c r="P212" s="222">
        <f>O212*H212</f>
        <v>0</v>
      </c>
      <c r="Q212" s="222">
        <v>0</v>
      </c>
      <c r="R212" s="222">
        <f>Q212*H212</f>
        <v>0</v>
      </c>
      <c r="S212" s="222">
        <v>0</v>
      </c>
      <c r="T212" s="223">
        <f>S212*H212</f>
        <v>0</v>
      </c>
      <c r="AR212" s="224" t="s">
        <v>215</v>
      </c>
      <c r="AT212" s="224" t="s">
        <v>211</v>
      </c>
      <c r="AU212" s="224" t="s">
        <v>77</v>
      </c>
      <c r="AY212" s="18" t="s">
        <v>210</v>
      </c>
      <c r="BE212" s="225">
        <f>IF(N212="základní",J212,0)</f>
        <v>0</v>
      </c>
      <c r="BF212" s="225">
        <f>IF(N212="snížená",J212,0)</f>
        <v>0</v>
      </c>
      <c r="BG212" s="225">
        <f>IF(N212="zákl. přenesená",J212,0)</f>
        <v>0</v>
      </c>
      <c r="BH212" s="225">
        <f>IF(N212="sníž. přenesená",J212,0)</f>
        <v>0</v>
      </c>
      <c r="BI212" s="225">
        <f>IF(N212="nulová",J212,0)</f>
        <v>0</v>
      </c>
      <c r="BJ212" s="18" t="s">
        <v>77</v>
      </c>
      <c r="BK212" s="225">
        <f>ROUND(I212*H212,2)</f>
        <v>0</v>
      </c>
      <c r="BL212" s="18" t="s">
        <v>215</v>
      </c>
      <c r="BM212" s="224" t="s">
        <v>469</v>
      </c>
    </row>
    <row r="213" s="1" customFormat="1" ht="24" customHeight="1">
      <c r="B213" s="39"/>
      <c r="C213" s="213" t="s">
        <v>363</v>
      </c>
      <c r="D213" s="213" t="s">
        <v>211</v>
      </c>
      <c r="E213" s="214" t="s">
        <v>2124</v>
      </c>
      <c r="F213" s="215" t="s">
        <v>2125</v>
      </c>
      <c r="G213" s="216" t="s">
        <v>352</v>
      </c>
      <c r="H213" s="217">
        <v>1</v>
      </c>
      <c r="I213" s="218"/>
      <c r="J213" s="219">
        <f>ROUND(I213*H213,2)</f>
        <v>0</v>
      </c>
      <c r="K213" s="215" t="s">
        <v>1995</v>
      </c>
      <c r="L213" s="44"/>
      <c r="M213" s="220" t="s">
        <v>20</v>
      </c>
      <c r="N213" s="221" t="s">
        <v>41</v>
      </c>
      <c r="O213" s="84"/>
      <c r="P213" s="222">
        <f>O213*H213</f>
        <v>0</v>
      </c>
      <c r="Q213" s="222">
        <v>0</v>
      </c>
      <c r="R213" s="222">
        <f>Q213*H213</f>
        <v>0</v>
      </c>
      <c r="S213" s="222">
        <v>0</v>
      </c>
      <c r="T213" s="223">
        <f>S213*H213</f>
        <v>0</v>
      </c>
      <c r="AR213" s="224" t="s">
        <v>215</v>
      </c>
      <c r="AT213" s="224" t="s">
        <v>211</v>
      </c>
      <c r="AU213" s="224" t="s">
        <v>77</v>
      </c>
      <c r="AY213" s="18" t="s">
        <v>210</v>
      </c>
      <c r="BE213" s="225">
        <f>IF(N213="základní",J213,0)</f>
        <v>0</v>
      </c>
      <c r="BF213" s="225">
        <f>IF(N213="snížená",J213,0)</f>
        <v>0</v>
      </c>
      <c r="BG213" s="225">
        <f>IF(N213="zákl. přenesená",J213,0)</f>
        <v>0</v>
      </c>
      <c r="BH213" s="225">
        <f>IF(N213="sníž. přenesená",J213,0)</f>
        <v>0</v>
      </c>
      <c r="BI213" s="225">
        <f>IF(N213="nulová",J213,0)</f>
        <v>0</v>
      </c>
      <c r="BJ213" s="18" t="s">
        <v>77</v>
      </c>
      <c r="BK213" s="225">
        <f>ROUND(I213*H213,2)</f>
        <v>0</v>
      </c>
      <c r="BL213" s="18" t="s">
        <v>215</v>
      </c>
      <c r="BM213" s="224" t="s">
        <v>472</v>
      </c>
    </row>
    <row r="214" s="1" customFormat="1" ht="24" customHeight="1">
      <c r="B214" s="39"/>
      <c r="C214" s="213" t="s">
        <v>473</v>
      </c>
      <c r="D214" s="213" t="s">
        <v>211</v>
      </c>
      <c r="E214" s="214" t="s">
        <v>2126</v>
      </c>
      <c r="F214" s="215" t="s">
        <v>2127</v>
      </c>
      <c r="G214" s="216" t="s">
        <v>352</v>
      </c>
      <c r="H214" s="217">
        <v>13</v>
      </c>
      <c r="I214" s="218"/>
      <c r="J214" s="219">
        <f>ROUND(I214*H214,2)</f>
        <v>0</v>
      </c>
      <c r="K214" s="215" t="s">
        <v>1995</v>
      </c>
      <c r="L214" s="44"/>
      <c r="M214" s="220" t="s">
        <v>20</v>
      </c>
      <c r="N214" s="221" t="s">
        <v>41</v>
      </c>
      <c r="O214" s="84"/>
      <c r="P214" s="222">
        <f>O214*H214</f>
        <v>0</v>
      </c>
      <c r="Q214" s="222">
        <v>0</v>
      </c>
      <c r="R214" s="222">
        <f>Q214*H214</f>
        <v>0</v>
      </c>
      <c r="S214" s="222">
        <v>0</v>
      </c>
      <c r="T214" s="223">
        <f>S214*H214</f>
        <v>0</v>
      </c>
      <c r="AR214" s="224" t="s">
        <v>215</v>
      </c>
      <c r="AT214" s="224" t="s">
        <v>211</v>
      </c>
      <c r="AU214" s="224" t="s">
        <v>77</v>
      </c>
      <c r="AY214" s="18" t="s">
        <v>210</v>
      </c>
      <c r="BE214" s="225">
        <f>IF(N214="základní",J214,0)</f>
        <v>0</v>
      </c>
      <c r="BF214" s="225">
        <f>IF(N214="snížená",J214,0)</f>
        <v>0</v>
      </c>
      <c r="BG214" s="225">
        <f>IF(N214="zákl. přenesená",J214,0)</f>
        <v>0</v>
      </c>
      <c r="BH214" s="225">
        <f>IF(N214="sníž. přenesená",J214,0)</f>
        <v>0</v>
      </c>
      <c r="BI214" s="225">
        <f>IF(N214="nulová",J214,0)</f>
        <v>0</v>
      </c>
      <c r="BJ214" s="18" t="s">
        <v>77</v>
      </c>
      <c r="BK214" s="225">
        <f>ROUND(I214*H214,2)</f>
        <v>0</v>
      </c>
      <c r="BL214" s="18" t="s">
        <v>215</v>
      </c>
      <c r="BM214" s="224" t="s">
        <v>476</v>
      </c>
    </row>
    <row r="215" s="1" customFormat="1" ht="24" customHeight="1">
      <c r="B215" s="39"/>
      <c r="C215" s="213" t="s">
        <v>367</v>
      </c>
      <c r="D215" s="213" t="s">
        <v>211</v>
      </c>
      <c r="E215" s="214" t="s">
        <v>2128</v>
      </c>
      <c r="F215" s="215" t="s">
        <v>2129</v>
      </c>
      <c r="G215" s="216" t="s">
        <v>352</v>
      </c>
      <c r="H215" s="217">
        <v>12</v>
      </c>
      <c r="I215" s="218"/>
      <c r="J215" s="219">
        <f>ROUND(I215*H215,2)</f>
        <v>0</v>
      </c>
      <c r="K215" s="215" t="s">
        <v>1995</v>
      </c>
      <c r="L215" s="44"/>
      <c r="M215" s="220" t="s">
        <v>20</v>
      </c>
      <c r="N215" s="221" t="s">
        <v>41</v>
      </c>
      <c r="O215" s="84"/>
      <c r="P215" s="222">
        <f>O215*H215</f>
        <v>0</v>
      </c>
      <c r="Q215" s="222">
        <v>0</v>
      </c>
      <c r="R215" s="222">
        <f>Q215*H215</f>
        <v>0</v>
      </c>
      <c r="S215" s="222">
        <v>0</v>
      </c>
      <c r="T215" s="223">
        <f>S215*H215</f>
        <v>0</v>
      </c>
      <c r="AR215" s="224" t="s">
        <v>215</v>
      </c>
      <c r="AT215" s="224" t="s">
        <v>211</v>
      </c>
      <c r="AU215" s="224" t="s">
        <v>77</v>
      </c>
      <c r="AY215" s="18" t="s">
        <v>210</v>
      </c>
      <c r="BE215" s="225">
        <f>IF(N215="základní",J215,0)</f>
        <v>0</v>
      </c>
      <c r="BF215" s="225">
        <f>IF(N215="snížená",J215,0)</f>
        <v>0</v>
      </c>
      <c r="BG215" s="225">
        <f>IF(N215="zákl. přenesená",J215,0)</f>
        <v>0</v>
      </c>
      <c r="BH215" s="225">
        <f>IF(N215="sníž. přenesená",J215,0)</f>
        <v>0</v>
      </c>
      <c r="BI215" s="225">
        <f>IF(N215="nulová",J215,0)</f>
        <v>0</v>
      </c>
      <c r="BJ215" s="18" t="s">
        <v>77</v>
      </c>
      <c r="BK215" s="225">
        <f>ROUND(I215*H215,2)</f>
        <v>0</v>
      </c>
      <c r="BL215" s="18" t="s">
        <v>215</v>
      </c>
      <c r="BM215" s="224" t="s">
        <v>479</v>
      </c>
    </row>
    <row r="216" s="1" customFormat="1" ht="16.5" customHeight="1">
      <c r="B216" s="39"/>
      <c r="C216" s="213" t="s">
        <v>480</v>
      </c>
      <c r="D216" s="213" t="s">
        <v>211</v>
      </c>
      <c r="E216" s="214" t="s">
        <v>2130</v>
      </c>
      <c r="F216" s="215" t="s">
        <v>2131</v>
      </c>
      <c r="G216" s="216" t="s">
        <v>260</v>
      </c>
      <c r="H216" s="217">
        <v>0.45000000000000001</v>
      </c>
      <c r="I216" s="218"/>
      <c r="J216" s="219">
        <f>ROUND(I216*H216,2)</f>
        <v>0</v>
      </c>
      <c r="K216" s="215" t="s">
        <v>1995</v>
      </c>
      <c r="L216" s="44"/>
      <c r="M216" s="220" t="s">
        <v>20</v>
      </c>
      <c r="N216" s="221" t="s">
        <v>41</v>
      </c>
      <c r="O216" s="84"/>
      <c r="P216" s="222">
        <f>O216*H216</f>
        <v>0</v>
      </c>
      <c r="Q216" s="222">
        <v>0</v>
      </c>
      <c r="R216" s="222">
        <f>Q216*H216</f>
        <v>0</v>
      </c>
      <c r="S216" s="222">
        <v>0</v>
      </c>
      <c r="T216" s="223">
        <f>S216*H216</f>
        <v>0</v>
      </c>
      <c r="AR216" s="224" t="s">
        <v>215</v>
      </c>
      <c r="AT216" s="224" t="s">
        <v>211</v>
      </c>
      <c r="AU216" s="224" t="s">
        <v>77</v>
      </c>
      <c r="AY216" s="18" t="s">
        <v>210</v>
      </c>
      <c r="BE216" s="225">
        <f>IF(N216="základní",J216,0)</f>
        <v>0</v>
      </c>
      <c r="BF216" s="225">
        <f>IF(N216="snížená",J216,0)</f>
        <v>0</v>
      </c>
      <c r="BG216" s="225">
        <f>IF(N216="zákl. přenesená",J216,0)</f>
        <v>0</v>
      </c>
      <c r="BH216" s="225">
        <f>IF(N216="sníž. přenesená",J216,0)</f>
        <v>0</v>
      </c>
      <c r="BI216" s="225">
        <f>IF(N216="nulová",J216,0)</f>
        <v>0</v>
      </c>
      <c r="BJ216" s="18" t="s">
        <v>77</v>
      </c>
      <c r="BK216" s="225">
        <f>ROUND(I216*H216,2)</f>
        <v>0</v>
      </c>
      <c r="BL216" s="18" t="s">
        <v>215</v>
      </c>
      <c r="BM216" s="224" t="s">
        <v>483</v>
      </c>
    </row>
    <row r="217" s="1" customFormat="1" ht="24" customHeight="1">
      <c r="B217" s="39"/>
      <c r="C217" s="213" t="s">
        <v>370</v>
      </c>
      <c r="D217" s="213" t="s">
        <v>211</v>
      </c>
      <c r="E217" s="214" t="s">
        <v>2132</v>
      </c>
      <c r="F217" s="215" t="s">
        <v>2133</v>
      </c>
      <c r="G217" s="216" t="s">
        <v>260</v>
      </c>
      <c r="H217" s="217">
        <v>0.050000000000000003</v>
      </c>
      <c r="I217" s="218"/>
      <c r="J217" s="219">
        <f>ROUND(I217*H217,2)</f>
        <v>0</v>
      </c>
      <c r="K217" s="215" t="s">
        <v>1995</v>
      </c>
      <c r="L217" s="44"/>
      <c r="M217" s="220" t="s">
        <v>20</v>
      </c>
      <c r="N217" s="221" t="s">
        <v>41</v>
      </c>
      <c r="O217" s="84"/>
      <c r="P217" s="222">
        <f>O217*H217</f>
        <v>0</v>
      </c>
      <c r="Q217" s="222">
        <v>0</v>
      </c>
      <c r="R217" s="222">
        <f>Q217*H217</f>
        <v>0</v>
      </c>
      <c r="S217" s="222">
        <v>0</v>
      </c>
      <c r="T217" s="223">
        <f>S217*H217</f>
        <v>0</v>
      </c>
      <c r="AR217" s="224" t="s">
        <v>215</v>
      </c>
      <c r="AT217" s="224" t="s">
        <v>211</v>
      </c>
      <c r="AU217" s="224" t="s">
        <v>77</v>
      </c>
      <c r="AY217" s="18" t="s">
        <v>210</v>
      </c>
      <c r="BE217" s="225">
        <f>IF(N217="základní",J217,0)</f>
        <v>0</v>
      </c>
      <c r="BF217" s="225">
        <f>IF(N217="snížená",J217,0)</f>
        <v>0</v>
      </c>
      <c r="BG217" s="225">
        <f>IF(N217="zákl. přenesená",J217,0)</f>
        <v>0</v>
      </c>
      <c r="BH217" s="225">
        <f>IF(N217="sníž. přenesená",J217,0)</f>
        <v>0</v>
      </c>
      <c r="BI217" s="225">
        <f>IF(N217="nulová",J217,0)</f>
        <v>0</v>
      </c>
      <c r="BJ217" s="18" t="s">
        <v>77</v>
      </c>
      <c r="BK217" s="225">
        <f>ROUND(I217*H217,2)</f>
        <v>0</v>
      </c>
      <c r="BL217" s="18" t="s">
        <v>215</v>
      </c>
      <c r="BM217" s="224" t="s">
        <v>486</v>
      </c>
    </row>
    <row r="218" s="1" customFormat="1" ht="16.5" customHeight="1">
      <c r="B218" s="39"/>
      <c r="C218" s="213" t="s">
        <v>489</v>
      </c>
      <c r="D218" s="213" t="s">
        <v>211</v>
      </c>
      <c r="E218" s="214" t="s">
        <v>2134</v>
      </c>
      <c r="F218" s="215" t="s">
        <v>2135</v>
      </c>
      <c r="G218" s="216" t="s">
        <v>911</v>
      </c>
      <c r="H218" s="217">
        <v>1.95</v>
      </c>
      <c r="I218" s="218"/>
      <c r="J218" s="219">
        <f>ROUND(I218*H218,2)</f>
        <v>0</v>
      </c>
      <c r="K218" s="215" t="s">
        <v>1995</v>
      </c>
      <c r="L218" s="44"/>
      <c r="M218" s="220" t="s">
        <v>20</v>
      </c>
      <c r="N218" s="221" t="s">
        <v>41</v>
      </c>
      <c r="O218" s="84"/>
      <c r="P218" s="222">
        <f>O218*H218</f>
        <v>0</v>
      </c>
      <c r="Q218" s="222">
        <v>0</v>
      </c>
      <c r="R218" s="222">
        <f>Q218*H218</f>
        <v>0</v>
      </c>
      <c r="S218" s="222">
        <v>0</v>
      </c>
      <c r="T218" s="223">
        <f>S218*H218</f>
        <v>0</v>
      </c>
      <c r="AR218" s="224" t="s">
        <v>215</v>
      </c>
      <c r="AT218" s="224" t="s">
        <v>211</v>
      </c>
      <c r="AU218" s="224" t="s">
        <v>77</v>
      </c>
      <c r="AY218" s="18" t="s">
        <v>210</v>
      </c>
      <c r="BE218" s="225">
        <f>IF(N218="základní",J218,0)</f>
        <v>0</v>
      </c>
      <c r="BF218" s="225">
        <f>IF(N218="snížená",J218,0)</f>
        <v>0</v>
      </c>
      <c r="BG218" s="225">
        <f>IF(N218="zákl. přenesená",J218,0)</f>
        <v>0</v>
      </c>
      <c r="BH218" s="225">
        <f>IF(N218="sníž. přenesená",J218,0)</f>
        <v>0</v>
      </c>
      <c r="BI218" s="225">
        <f>IF(N218="nulová",J218,0)</f>
        <v>0</v>
      </c>
      <c r="BJ218" s="18" t="s">
        <v>77</v>
      </c>
      <c r="BK218" s="225">
        <f>ROUND(I218*H218,2)</f>
        <v>0</v>
      </c>
      <c r="BL218" s="18" t="s">
        <v>215</v>
      </c>
      <c r="BM218" s="224" t="s">
        <v>492</v>
      </c>
    </row>
    <row r="219" s="1" customFormat="1" ht="16.5" customHeight="1">
      <c r="B219" s="39"/>
      <c r="C219" s="213" t="s">
        <v>374</v>
      </c>
      <c r="D219" s="213" t="s">
        <v>211</v>
      </c>
      <c r="E219" s="214" t="s">
        <v>2136</v>
      </c>
      <c r="F219" s="215" t="s">
        <v>2137</v>
      </c>
      <c r="G219" s="216" t="s">
        <v>911</v>
      </c>
      <c r="H219" s="217">
        <v>1.95</v>
      </c>
      <c r="I219" s="218"/>
      <c r="J219" s="219">
        <f>ROUND(I219*H219,2)</f>
        <v>0</v>
      </c>
      <c r="K219" s="215" t="s">
        <v>1995</v>
      </c>
      <c r="L219" s="44"/>
      <c r="M219" s="220" t="s">
        <v>20</v>
      </c>
      <c r="N219" s="221" t="s">
        <v>41</v>
      </c>
      <c r="O219" s="84"/>
      <c r="P219" s="222">
        <f>O219*H219</f>
        <v>0</v>
      </c>
      <c r="Q219" s="222">
        <v>0</v>
      </c>
      <c r="R219" s="222">
        <f>Q219*H219</f>
        <v>0</v>
      </c>
      <c r="S219" s="222">
        <v>0</v>
      </c>
      <c r="T219" s="223">
        <f>S219*H219</f>
        <v>0</v>
      </c>
      <c r="AR219" s="224" t="s">
        <v>215</v>
      </c>
      <c r="AT219" s="224" t="s">
        <v>211</v>
      </c>
      <c r="AU219" s="224" t="s">
        <v>77</v>
      </c>
      <c r="AY219" s="18" t="s">
        <v>210</v>
      </c>
      <c r="BE219" s="225">
        <f>IF(N219="základní",J219,0)</f>
        <v>0</v>
      </c>
      <c r="BF219" s="225">
        <f>IF(N219="snížená",J219,0)</f>
        <v>0</v>
      </c>
      <c r="BG219" s="225">
        <f>IF(N219="zákl. přenesená",J219,0)</f>
        <v>0</v>
      </c>
      <c r="BH219" s="225">
        <f>IF(N219="sníž. přenesená",J219,0)</f>
        <v>0</v>
      </c>
      <c r="BI219" s="225">
        <f>IF(N219="nulová",J219,0)</f>
        <v>0</v>
      </c>
      <c r="BJ219" s="18" t="s">
        <v>77</v>
      </c>
      <c r="BK219" s="225">
        <f>ROUND(I219*H219,2)</f>
        <v>0</v>
      </c>
      <c r="BL219" s="18" t="s">
        <v>215</v>
      </c>
      <c r="BM219" s="224" t="s">
        <v>495</v>
      </c>
    </row>
    <row r="220" s="1" customFormat="1" ht="16.5" customHeight="1">
      <c r="B220" s="39"/>
      <c r="C220" s="213" t="s">
        <v>496</v>
      </c>
      <c r="D220" s="213" t="s">
        <v>211</v>
      </c>
      <c r="E220" s="214" t="s">
        <v>2138</v>
      </c>
      <c r="F220" s="215" t="s">
        <v>2139</v>
      </c>
      <c r="G220" s="216" t="s">
        <v>911</v>
      </c>
      <c r="H220" s="217">
        <v>1.79</v>
      </c>
      <c r="I220" s="218"/>
      <c r="J220" s="219">
        <f>ROUND(I220*H220,2)</f>
        <v>0</v>
      </c>
      <c r="K220" s="215" t="s">
        <v>1995</v>
      </c>
      <c r="L220" s="44"/>
      <c r="M220" s="220" t="s">
        <v>20</v>
      </c>
      <c r="N220" s="221" t="s">
        <v>41</v>
      </c>
      <c r="O220" s="84"/>
      <c r="P220" s="222">
        <f>O220*H220</f>
        <v>0</v>
      </c>
      <c r="Q220" s="222">
        <v>0</v>
      </c>
      <c r="R220" s="222">
        <f>Q220*H220</f>
        <v>0</v>
      </c>
      <c r="S220" s="222">
        <v>0</v>
      </c>
      <c r="T220" s="223">
        <f>S220*H220</f>
        <v>0</v>
      </c>
      <c r="AR220" s="224" t="s">
        <v>215</v>
      </c>
      <c r="AT220" s="224" t="s">
        <v>211</v>
      </c>
      <c r="AU220" s="224" t="s">
        <v>77</v>
      </c>
      <c r="AY220" s="18" t="s">
        <v>210</v>
      </c>
      <c r="BE220" s="225">
        <f>IF(N220="základní",J220,0)</f>
        <v>0</v>
      </c>
      <c r="BF220" s="225">
        <f>IF(N220="snížená",J220,0)</f>
        <v>0</v>
      </c>
      <c r="BG220" s="225">
        <f>IF(N220="zákl. přenesená",J220,0)</f>
        <v>0</v>
      </c>
      <c r="BH220" s="225">
        <f>IF(N220="sníž. přenesená",J220,0)</f>
        <v>0</v>
      </c>
      <c r="BI220" s="225">
        <f>IF(N220="nulová",J220,0)</f>
        <v>0</v>
      </c>
      <c r="BJ220" s="18" t="s">
        <v>77</v>
      </c>
      <c r="BK220" s="225">
        <f>ROUND(I220*H220,2)</f>
        <v>0</v>
      </c>
      <c r="BL220" s="18" t="s">
        <v>215</v>
      </c>
      <c r="BM220" s="224" t="s">
        <v>499</v>
      </c>
    </row>
    <row r="221" s="1" customFormat="1" ht="16.5" customHeight="1">
      <c r="B221" s="39"/>
      <c r="C221" s="213" t="s">
        <v>377</v>
      </c>
      <c r="D221" s="213" t="s">
        <v>211</v>
      </c>
      <c r="E221" s="214" t="s">
        <v>2140</v>
      </c>
      <c r="F221" s="215" t="s">
        <v>2141</v>
      </c>
      <c r="G221" s="216" t="s">
        <v>911</v>
      </c>
      <c r="H221" s="217">
        <v>1.79</v>
      </c>
      <c r="I221" s="218"/>
      <c r="J221" s="219">
        <f>ROUND(I221*H221,2)</f>
        <v>0</v>
      </c>
      <c r="K221" s="215" t="s">
        <v>1995</v>
      </c>
      <c r="L221" s="44"/>
      <c r="M221" s="220" t="s">
        <v>20</v>
      </c>
      <c r="N221" s="221" t="s">
        <v>41</v>
      </c>
      <c r="O221" s="84"/>
      <c r="P221" s="222">
        <f>O221*H221</f>
        <v>0</v>
      </c>
      <c r="Q221" s="222">
        <v>0</v>
      </c>
      <c r="R221" s="222">
        <f>Q221*H221</f>
        <v>0</v>
      </c>
      <c r="S221" s="222">
        <v>0</v>
      </c>
      <c r="T221" s="223">
        <f>S221*H221</f>
        <v>0</v>
      </c>
      <c r="AR221" s="224" t="s">
        <v>215</v>
      </c>
      <c r="AT221" s="224" t="s">
        <v>211</v>
      </c>
      <c r="AU221" s="224" t="s">
        <v>77</v>
      </c>
      <c r="AY221" s="18" t="s">
        <v>210</v>
      </c>
      <c r="BE221" s="225">
        <f>IF(N221="základní",J221,0)</f>
        <v>0</v>
      </c>
      <c r="BF221" s="225">
        <f>IF(N221="snížená",J221,0)</f>
        <v>0</v>
      </c>
      <c r="BG221" s="225">
        <f>IF(N221="zákl. přenesená",J221,0)</f>
        <v>0</v>
      </c>
      <c r="BH221" s="225">
        <f>IF(N221="sníž. přenesená",J221,0)</f>
        <v>0</v>
      </c>
      <c r="BI221" s="225">
        <f>IF(N221="nulová",J221,0)</f>
        <v>0</v>
      </c>
      <c r="BJ221" s="18" t="s">
        <v>77</v>
      </c>
      <c r="BK221" s="225">
        <f>ROUND(I221*H221,2)</f>
        <v>0</v>
      </c>
      <c r="BL221" s="18" t="s">
        <v>215</v>
      </c>
      <c r="BM221" s="224" t="s">
        <v>502</v>
      </c>
    </row>
    <row r="222" s="1" customFormat="1" ht="24" customHeight="1">
      <c r="B222" s="39"/>
      <c r="C222" s="213" t="s">
        <v>503</v>
      </c>
      <c r="D222" s="213" t="s">
        <v>211</v>
      </c>
      <c r="E222" s="214" t="s">
        <v>2142</v>
      </c>
      <c r="F222" s="215" t="s">
        <v>2143</v>
      </c>
      <c r="G222" s="216" t="s">
        <v>266</v>
      </c>
      <c r="H222" s="217">
        <v>0.050000000000000003</v>
      </c>
      <c r="I222" s="218"/>
      <c r="J222" s="219">
        <f>ROUND(I222*H222,2)</f>
        <v>0</v>
      </c>
      <c r="K222" s="215" t="s">
        <v>1995</v>
      </c>
      <c r="L222" s="44"/>
      <c r="M222" s="220" t="s">
        <v>20</v>
      </c>
      <c r="N222" s="221" t="s">
        <v>41</v>
      </c>
      <c r="O222" s="84"/>
      <c r="P222" s="222">
        <f>O222*H222</f>
        <v>0</v>
      </c>
      <c r="Q222" s="222">
        <v>0</v>
      </c>
      <c r="R222" s="222">
        <f>Q222*H222</f>
        <v>0</v>
      </c>
      <c r="S222" s="222">
        <v>0</v>
      </c>
      <c r="T222" s="223">
        <f>S222*H222</f>
        <v>0</v>
      </c>
      <c r="AR222" s="224" t="s">
        <v>215</v>
      </c>
      <c r="AT222" s="224" t="s">
        <v>211</v>
      </c>
      <c r="AU222" s="224" t="s">
        <v>77</v>
      </c>
      <c r="AY222" s="18" t="s">
        <v>210</v>
      </c>
      <c r="BE222" s="225">
        <f>IF(N222="základní",J222,0)</f>
        <v>0</v>
      </c>
      <c r="BF222" s="225">
        <f>IF(N222="snížená",J222,0)</f>
        <v>0</v>
      </c>
      <c r="BG222" s="225">
        <f>IF(N222="zákl. přenesená",J222,0)</f>
        <v>0</v>
      </c>
      <c r="BH222" s="225">
        <f>IF(N222="sníž. přenesená",J222,0)</f>
        <v>0</v>
      </c>
      <c r="BI222" s="225">
        <f>IF(N222="nulová",J222,0)</f>
        <v>0</v>
      </c>
      <c r="BJ222" s="18" t="s">
        <v>77</v>
      </c>
      <c r="BK222" s="225">
        <f>ROUND(I222*H222,2)</f>
        <v>0</v>
      </c>
      <c r="BL222" s="18" t="s">
        <v>215</v>
      </c>
      <c r="BM222" s="224" t="s">
        <v>506</v>
      </c>
    </row>
    <row r="223" s="1" customFormat="1" ht="36" customHeight="1">
      <c r="B223" s="39"/>
      <c r="C223" s="213" t="s">
        <v>381</v>
      </c>
      <c r="D223" s="213" t="s">
        <v>211</v>
      </c>
      <c r="E223" s="214" t="s">
        <v>2144</v>
      </c>
      <c r="F223" s="215" t="s">
        <v>2145</v>
      </c>
      <c r="G223" s="216" t="s">
        <v>352</v>
      </c>
      <c r="H223" s="217">
        <v>3</v>
      </c>
      <c r="I223" s="218"/>
      <c r="J223" s="219">
        <f>ROUND(I223*H223,2)</f>
        <v>0</v>
      </c>
      <c r="K223" s="215" t="s">
        <v>1995</v>
      </c>
      <c r="L223" s="44"/>
      <c r="M223" s="220" t="s">
        <v>20</v>
      </c>
      <c r="N223" s="221" t="s">
        <v>41</v>
      </c>
      <c r="O223" s="84"/>
      <c r="P223" s="222">
        <f>O223*H223</f>
        <v>0</v>
      </c>
      <c r="Q223" s="222">
        <v>0</v>
      </c>
      <c r="R223" s="222">
        <f>Q223*H223</f>
        <v>0</v>
      </c>
      <c r="S223" s="222">
        <v>0</v>
      </c>
      <c r="T223" s="223">
        <f>S223*H223</f>
        <v>0</v>
      </c>
      <c r="AR223" s="224" t="s">
        <v>215</v>
      </c>
      <c r="AT223" s="224" t="s">
        <v>211</v>
      </c>
      <c r="AU223" s="224" t="s">
        <v>77</v>
      </c>
      <c r="AY223" s="18" t="s">
        <v>210</v>
      </c>
      <c r="BE223" s="225">
        <f>IF(N223="základní",J223,0)</f>
        <v>0</v>
      </c>
      <c r="BF223" s="225">
        <f>IF(N223="snížená",J223,0)</f>
        <v>0</v>
      </c>
      <c r="BG223" s="225">
        <f>IF(N223="zákl. přenesená",J223,0)</f>
        <v>0</v>
      </c>
      <c r="BH223" s="225">
        <f>IF(N223="sníž. přenesená",J223,0)</f>
        <v>0</v>
      </c>
      <c r="BI223" s="225">
        <f>IF(N223="nulová",J223,0)</f>
        <v>0</v>
      </c>
      <c r="BJ223" s="18" t="s">
        <v>77</v>
      </c>
      <c r="BK223" s="225">
        <f>ROUND(I223*H223,2)</f>
        <v>0</v>
      </c>
      <c r="BL223" s="18" t="s">
        <v>215</v>
      </c>
      <c r="BM223" s="224" t="s">
        <v>509</v>
      </c>
    </row>
    <row r="224" s="1" customFormat="1" ht="16.5" customHeight="1">
      <c r="B224" s="39"/>
      <c r="C224" s="213" t="s">
        <v>510</v>
      </c>
      <c r="D224" s="213" t="s">
        <v>211</v>
      </c>
      <c r="E224" s="214" t="s">
        <v>2146</v>
      </c>
      <c r="F224" s="215" t="s">
        <v>2147</v>
      </c>
      <c r="G224" s="216" t="s">
        <v>291</v>
      </c>
      <c r="H224" s="217">
        <v>3.25</v>
      </c>
      <c r="I224" s="218"/>
      <c r="J224" s="219">
        <f>ROUND(I224*H224,2)</f>
        <v>0</v>
      </c>
      <c r="K224" s="215" t="s">
        <v>2001</v>
      </c>
      <c r="L224" s="44"/>
      <c r="M224" s="220" t="s">
        <v>20</v>
      </c>
      <c r="N224" s="221" t="s">
        <v>41</v>
      </c>
      <c r="O224" s="84"/>
      <c r="P224" s="222">
        <f>O224*H224</f>
        <v>0</v>
      </c>
      <c r="Q224" s="222">
        <v>0</v>
      </c>
      <c r="R224" s="222">
        <f>Q224*H224</f>
        <v>0</v>
      </c>
      <c r="S224" s="222">
        <v>0</v>
      </c>
      <c r="T224" s="223">
        <f>S224*H224</f>
        <v>0</v>
      </c>
      <c r="AR224" s="224" t="s">
        <v>215</v>
      </c>
      <c r="AT224" s="224" t="s">
        <v>211</v>
      </c>
      <c r="AU224" s="224" t="s">
        <v>77</v>
      </c>
      <c r="AY224" s="18" t="s">
        <v>210</v>
      </c>
      <c r="BE224" s="225">
        <f>IF(N224="základní",J224,0)</f>
        <v>0</v>
      </c>
      <c r="BF224" s="225">
        <f>IF(N224="snížená",J224,0)</f>
        <v>0</v>
      </c>
      <c r="BG224" s="225">
        <f>IF(N224="zákl. přenesená",J224,0)</f>
        <v>0</v>
      </c>
      <c r="BH224" s="225">
        <f>IF(N224="sníž. přenesená",J224,0)</f>
        <v>0</v>
      </c>
      <c r="BI224" s="225">
        <f>IF(N224="nulová",J224,0)</f>
        <v>0</v>
      </c>
      <c r="BJ224" s="18" t="s">
        <v>77</v>
      </c>
      <c r="BK224" s="225">
        <f>ROUND(I224*H224,2)</f>
        <v>0</v>
      </c>
      <c r="BL224" s="18" t="s">
        <v>215</v>
      </c>
      <c r="BM224" s="224" t="s">
        <v>513</v>
      </c>
    </row>
    <row r="225" s="1" customFormat="1" ht="16.5" customHeight="1">
      <c r="B225" s="39"/>
      <c r="C225" s="213" t="s">
        <v>386</v>
      </c>
      <c r="D225" s="213" t="s">
        <v>211</v>
      </c>
      <c r="E225" s="214" t="s">
        <v>2148</v>
      </c>
      <c r="F225" s="215" t="s">
        <v>2149</v>
      </c>
      <c r="G225" s="216" t="s">
        <v>291</v>
      </c>
      <c r="H225" s="217">
        <v>4.75</v>
      </c>
      <c r="I225" s="218"/>
      <c r="J225" s="219">
        <f>ROUND(I225*H225,2)</f>
        <v>0</v>
      </c>
      <c r="K225" s="215" t="s">
        <v>1995</v>
      </c>
      <c r="L225" s="44"/>
      <c r="M225" s="220" t="s">
        <v>20</v>
      </c>
      <c r="N225" s="221" t="s">
        <v>41</v>
      </c>
      <c r="O225" s="84"/>
      <c r="P225" s="222">
        <f>O225*H225</f>
        <v>0</v>
      </c>
      <c r="Q225" s="222">
        <v>0</v>
      </c>
      <c r="R225" s="222">
        <f>Q225*H225</f>
        <v>0</v>
      </c>
      <c r="S225" s="222">
        <v>0</v>
      </c>
      <c r="T225" s="223">
        <f>S225*H225</f>
        <v>0</v>
      </c>
      <c r="AR225" s="224" t="s">
        <v>215</v>
      </c>
      <c r="AT225" s="224" t="s">
        <v>211</v>
      </c>
      <c r="AU225" s="224" t="s">
        <v>77</v>
      </c>
      <c r="AY225" s="18" t="s">
        <v>210</v>
      </c>
      <c r="BE225" s="225">
        <f>IF(N225="základní",J225,0)</f>
        <v>0</v>
      </c>
      <c r="BF225" s="225">
        <f>IF(N225="snížená",J225,0)</f>
        <v>0</v>
      </c>
      <c r="BG225" s="225">
        <f>IF(N225="zákl. přenesená",J225,0)</f>
        <v>0</v>
      </c>
      <c r="BH225" s="225">
        <f>IF(N225="sníž. přenesená",J225,0)</f>
        <v>0</v>
      </c>
      <c r="BI225" s="225">
        <f>IF(N225="nulová",J225,0)</f>
        <v>0</v>
      </c>
      <c r="BJ225" s="18" t="s">
        <v>77</v>
      </c>
      <c r="BK225" s="225">
        <f>ROUND(I225*H225,2)</f>
        <v>0</v>
      </c>
      <c r="BL225" s="18" t="s">
        <v>215</v>
      </c>
      <c r="BM225" s="224" t="s">
        <v>516</v>
      </c>
    </row>
    <row r="226" s="1" customFormat="1" ht="48" customHeight="1">
      <c r="B226" s="39"/>
      <c r="C226" s="213" t="s">
        <v>519</v>
      </c>
      <c r="D226" s="213" t="s">
        <v>211</v>
      </c>
      <c r="E226" s="214" t="s">
        <v>2150</v>
      </c>
      <c r="F226" s="215" t="s">
        <v>2151</v>
      </c>
      <c r="G226" s="216" t="s">
        <v>911</v>
      </c>
      <c r="H226" s="217">
        <v>81.5</v>
      </c>
      <c r="I226" s="218"/>
      <c r="J226" s="219">
        <f>ROUND(I226*H226,2)</f>
        <v>0</v>
      </c>
      <c r="K226" s="215" t="s">
        <v>2026</v>
      </c>
      <c r="L226" s="44"/>
      <c r="M226" s="220" t="s">
        <v>20</v>
      </c>
      <c r="N226" s="221" t="s">
        <v>41</v>
      </c>
      <c r="O226" s="84"/>
      <c r="P226" s="222">
        <f>O226*H226</f>
        <v>0</v>
      </c>
      <c r="Q226" s="222">
        <v>0</v>
      </c>
      <c r="R226" s="222">
        <f>Q226*H226</f>
        <v>0</v>
      </c>
      <c r="S226" s="222">
        <v>0</v>
      </c>
      <c r="T226" s="223">
        <f>S226*H226</f>
        <v>0</v>
      </c>
      <c r="AR226" s="224" t="s">
        <v>215</v>
      </c>
      <c r="AT226" s="224" t="s">
        <v>211</v>
      </c>
      <c r="AU226" s="224" t="s">
        <v>77</v>
      </c>
      <c r="AY226" s="18" t="s">
        <v>210</v>
      </c>
      <c r="BE226" s="225">
        <f>IF(N226="základní",J226,0)</f>
        <v>0</v>
      </c>
      <c r="BF226" s="225">
        <f>IF(N226="snížená",J226,0)</f>
        <v>0</v>
      </c>
      <c r="BG226" s="225">
        <f>IF(N226="zákl. přenesená",J226,0)</f>
        <v>0</v>
      </c>
      <c r="BH226" s="225">
        <f>IF(N226="sníž. přenesená",J226,0)</f>
        <v>0</v>
      </c>
      <c r="BI226" s="225">
        <f>IF(N226="nulová",J226,0)</f>
        <v>0</v>
      </c>
      <c r="BJ226" s="18" t="s">
        <v>77</v>
      </c>
      <c r="BK226" s="225">
        <f>ROUND(I226*H226,2)</f>
        <v>0</v>
      </c>
      <c r="BL226" s="18" t="s">
        <v>215</v>
      </c>
      <c r="BM226" s="224" t="s">
        <v>522</v>
      </c>
    </row>
    <row r="227" s="1" customFormat="1" ht="36" customHeight="1">
      <c r="B227" s="39"/>
      <c r="C227" s="213" t="s">
        <v>390</v>
      </c>
      <c r="D227" s="213" t="s">
        <v>211</v>
      </c>
      <c r="E227" s="214" t="s">
        <v>2152</v>
      </c>
      <c r="F227" s="215" t="s">
        <v>2153</v>
      </c>
      <c r="G227" s="216" t="s">
        <v>911</v>
      </c>
      <c r="H227" s="217">
        <v>15.5</v>
      </c>
      <c r="I227" s="218"/>
      <c r="J227" s="219">
        <f>ROUND(I227*H227,2)</f>
        <v>0</v>
      </c>
      <c r="K227" s="215" t="s">
        <v>2001</v>
      </c>
      <c r="L227" s="44"/>
      <c r="M227" s="220" t="s">
        <v>20</v>
      </c>
      <c r="N227" s="221" t="s">
        <v>41</v>
      </c>
      <c r="O227" s="84"/>
      <c r="P227" s="222">
        <f>O227*H227</f>
        <v>0</v>
      </c>
      <c r="Q227" s="222">
        <v>0</v>
      </c>
      <c r="R227" s="222">
        <f>Q227*H227</f>
        <v>0</v>
      </c>
      <c r="S227" s="222">
        <v>0</v>
      </c>
      <c r="T227" s="223">
        <f>S227*H227</f>
        <v>0</v>
      </c>
      <c r="AR227" s="224" t="s">
        <v>215</v>
      </c>
      <c r="AT227" s="224" t="s">
        <v>211</v>
      </c>
      <c r="AU227" s="224" t="s">
        <v>77</v>
      </c>
      <c r="AY227" s="18" t="s">
        <v>210</v>
      </c>
      <c r="BE227" s="225">
        <f>IF(N227="základní",J227,0)</f>
        <v>0</v>
      </c>
      <c r="BF227" s="225">
        <f>IF(N227="snížená",J227,0)</f>
        <v>0</v>
      </c>
      <c r="BG227" s="225">
        <f>IF(N227="zákl. přenesená",J227,0)</f>
        <v>0</v>
      </c>
      <c r="BH227" s="225">
        <f>IF(N227="sníž. přenesená",J227,0)</f>
        <v>0</v>
      </c>
      <c r="BI227" s="225">
        <f>IF(N227="nulová",J227,0)</f>
        <v>0</v>
      </c>
      <c r="BJ227" s="18" t="s">
        <v>77</v>
      </c>
      <c r="BK227" s="225">
        <f>ROUND(I227*H227,2)</f>
        <v>0</v>
      </c>
      <c r="BL227" s="18" t="s">
        <v>215</v>
      </c>
      <c r="BM227" s="224" t="s">
        <v>527</v>
      </c>
    </row>
    <row r="228" s="1" customFormat="1" ht="48" customHeight="1">
      <c r="B228" s="39"/>
      <c r="C228" s="213" t="s">
        <v>528</v>
      </c>
      <c r="D228" s="213" t="s">
        <v>211</v>
      </c>
      <c r="E228" s="214" t="s">
        <v>2154</v>
      </c>
      <c r="F228" s="215" t="s">
        <v>2155</v>
      </c>
      <c r="G228" s="216" t="s">
        <v>291</v>
      </c>
      <c r="H228" s="217">
        <v>10.5</v>
      </c>
      <c r="I228" s="218"/>
      <c r="J228" s="219">
        <f>ROUND(I228*H228,2)</f>
        <v>0</v>
      </c>
      <c r="K228" s="215" t="s">
        <v>2001</v>
      </c>
      <c r="L228" s="44"/>
      <c r="M228" s="220" t="s">
        <v>20</v>
      </c>
      <c r="N228" s="221" t="s">
        <v>41</v>
      </c>
      <c r="O228" s="84"/>
      <c r="P228" s="222">
        <f>O228*H228</f>
        <v>0</v>
      </c>
      <c r="Q228" s="222">
        <v>0</v>
      </c>
      <c r="R228" s="222">
        <f>Q228*H228</f>
        <v>0</v>
      </c>
      <c r="S228" s="222">
        <v>0</v>
      </c>
      <c r="T228" s="223">
        <f>S228*H228</f>
        <v>0</v>
      </c>
      <c r="AR228" s="224" t="s">
        <v>215</v>
      </c>
      <c r="AT228" s="224" t="s">
        <v>211</v>
      </c>
      <c r="AU228" s="224" t="s">
        <v>77</v>
      </c>
      <c r="AY228" s="18" t="s">
        <v>210</v>
      </c>
      <c r="BE228" s="225">
        <f>IF(N228="základní",J228,0)</f>
        <v>0</v>
      </c>
      <c r="BF228" s="225">
        <f>IF(N228="snížená",J228,0)</f>
        <v>0</v>
      </c>
      <c r="BG228" s="225">
        <f>IF(N228="zákl. přenesená",J228,0)</f>
        <v>0</v>
      </c>
      <c r="BH228" s="225">
        <f>IF(N228="sníž. přenesená",J228,0)</f>
        <v>0</v>
      </c>
      <c r="BI228" s="225">
        <f>IF(N228="nulová",J228,0)</f>
        <v>0</v>
      </c>
      <c r="BJ228" s="18" t="s">
        <v>77</v>
      </c>
      <c r="BK228" s="225">
        <f>ROUND(I228*H228,2)</f>
        <v>0</v>
      </c>
      <c r="BL228" s="18" t="s">
        <v>215</v>
      </c>
      <c r="BM228" s="224" t="s">
        <v>531</v>
      </c>
    </row>
    <row r="229" s="10" customFormat="1" ht="25.92" customHeight="1">
      <c r="B229" s="199"/>
      <c r="C229" s="200"/>
      <c r="D229" s="201" t="s">
        <v>69</v>
      </c>
      <c r="E229" s="202" t="s">
        <v>316</v>
      </c>
      <c r="F229" s="202" t="s">
        <v>2156</v>
      </c>
      <c r="G229" s="200"/>
      <c r="H229" s="200"/>
      <c r="I229" s="203"/>
      <c r="J229" s="204">
        <f>BK229</f>
        <v>0</v>
      </c>
      <c r="K229" s="200"/>
      <c r="L229" s="205"/>
      <c r="M229" s="206"/>
      <c r="N229" s="207"/>
      <c r="O229" s="207"/>
      <c r="P229" s="208">
        <f>SUM(P230:P238)</f>
        <v>0</v>
      </c>
      <c r="Q229" s="207"/>
      <c r="R229" s="208">
        <f>SUM(R230:R238)</f>
        <v>0</v>
      </c>
      <c r="S229" s="207"/>
      <c r="T229" s="209">
        <f>SUM(T230:T238)</f>
        <v>0</v>
      </c>
      <c r="AR229" s="210" t="s">
        <v>77</v>
      </c>
      <c r="AT229" s="211" t="s">
        <v>69</v>
      </c>
      <c r="AU229" s="211" t="s">
        <v>16</v>
      </c>
      <c r="AY229" s="210" t="s">
        <v>210</v>
      </c>
      <c r="BK229" s="212">
        <f>SUM(BK230:BK238)</f>
        <v>0</v>
      </c>
    </row>
    <row r="230" s="1" customFormat="1" ht="16.5" customHeight="1">
      <c r="B230" s="39"/>
      <c r="C230" s="241" t="s">
        <v>393</v>
      </c>
      <c r="D230" s="241" t="s">
        <v>263</v>
      </c>
      <c r="E230" s="242" t="s">
        <v>2157</v>
      </c>
      <c r="F230" s="243" t="s">
        <v>2158</v>
      </c>
      <c r="G230" s="244" t="s">
        <v>911</v>
      </c>
      <c r="H230" s="245">
        <v>18.75</v>
      </c>
      <c r="I230" s="246"/>
      <c r="J230" s="247">
        <f>ROUND(I230*H230,2)</f>
        <v>0</v>
      </c>
      <c r="K230" s="243" t="s">
        <v>1995</v>
      </c>
      <c r="L230" s="248"/>
      <c r="M230" s="249" t="s">
        <v>20</v>
      </c>
      <c r="N230" s="250" t="s">
        <v>41</v>
      </c>
      <c r="O230" s="84"/>
      <c r="P230" s="222">
        <f>O230*H230</f>
        <v>0</v>
      </c>
      <c r="Q230" s="222">
        <v>0</v>
      </c>
      <c r="R230" s="222">
        <f>Q230*H230</f>
        <v>0</v>
      </c>
      <c r="S230" s="222">
        <v>0</v>
      </c>
      <c r="T230" s="223">
        <f>S230*H230</f>
        <v>0</v>
      </c>
      <c r="AR230" s="224" t="s">
        <v>233</v>
      </c>
      <c r="AT230" s="224" t="s">
        <v>263</v>
      </c>
      <c r="AU230" s="224" t="s">
        <v>77</v>
      </c>
      <c r="AY230" s="18" t="s">
        <v>210</v>
      </c>
      <c r="BE230" s="225">
        <f>IF(N230="základní",J230,0)</f>
        <v>0</v>
      </c>
      <c r="BF230" s="225">
        <f>IF(N230="snížená",J230,0)</f>
        <v>0</v>
      </c>
      <c r="BG230" s="225">
        <f>IF(N230="zákl. přenesená",J230,0)</f>
        <v>0</v>
      </c>
      <c r="BH230" s="225">
        <f>IF(N230="sníž. přenesená",J230,0)</f>
        <v>0</v>
      </c>
      <c r="BI230" s="225">
        <f>IF(N230="nulová",J230,0)</f>
        <v>0</v>
      </c>
      <c r="BJ230" s="18" t="s">
        <v>77</v>
      </c>
      <c r="BK230" s="225">
        <f>ROUND(I230*H230,2)</f>
        <v>0</v>
      </c>
      <c r="BL230" s="18" t="s">
        <v>215</v>
      </c>
      <c r="BM230" s="224" t="s">
        <v>534</v>
      </c>
    </row>
    <row r="231" s="1" customFormat="1" ht="16.5" customHeight="1">
      <c r="B231" s="39"/>
      <c r="C231" s="213" t="s">
        <v>535</v>
      </c>
      <c r="D231" s="213" t="s">
        <v>211</v>
      </c>
      <c r="E231" s="214" t="s">
        <v>2159</v>
      </c>
      <c r="F231" s="215" t="s">
        <v>2160</v>
      </c>
      <c r="G231" s="216" t="s">
        <v>911</v>
      </c>
      <c r="H231" s="217">
        <v>52.399999999999999</v>
      </c>
      <c r="I231" s="218"/>
      <c r="J231" s="219">
        <f>ROUND(I231*H231,2)</f>
        <v>0</v>
      </c>
      <c r="K231" s="215" t="s">
        <v>1995</v>
      </c>
      <c r="L231" s="44"/>
      <c r="M231" s="220" t="s">
        <v>20</v>
      </c>
      <c r="N231" s="221" t="s">
        <v>41</v>
      </c>
      <c r="O231" s="84"/>
      <c r="P231" s="222">
        <f>O231*H231</f>
        <v>0</v>
      </c>
      <c r="Q231" s="222">
        <v>0</v>
      </c>
      <c r="R231" s="222">
        <f>Q231*H231</f>
        <v>0</v>
      </c>
      <c r="S231" s="222">
        <v>0</v>
      </c>
      <c r="T231" s="223">
        <f>S231*H231</f>
        <v>0</v>
      </c>
      <c r="AR231" s="224" t="s">
        <v>215</v>
      </c>
      <c r="AT231" s="224" t="s">
        <v>211</v>
      </c>
      <c r="AU231" s="224" t="s">
        <v>77</v>
      </c>
      <c r="AY231" s="18" t="s">
        <v>210</v>
      </c>
      <c r="BE231" s="225">
        <f>IF(N231="základní",J231,0)</f>
        <v>0</v>
      </c>
      <c r="BF231" s="225">
        <f>IF(N231="snížená",J231,0)</f>
        <v>0</v>
      </c>
      <c r="BG231" s="225">
        <f>IF(N231="zákl. přenesená",J231,0)</f>
        <v>0</v>
      </c>
      <c r="BH231" s="225">
        <f>IF(N231="sníž. přenesená",J231,0)</f>
        <v>0</v>
      </c>
      <c r="BI231" s="225">
        <f>IF(N231="nulová",J231,0)</f>
        <v>0</v>
      </c>
      <c r="BJ231" s="18" t="s">
        <v>77</v>
      </c>
      <c r="BK231" s="225">
        <f>ROUND(I231*H231,2)</f>
        <v>0</v>
      </c>
      <c r="BL231" s="18" t="s">
        <v>215</v>
      </c>
      <c r="BM231" s="224" t="s">
        <v>538</v>
      </c>
    </row>
    <row r="232" s="1" customFormat="1" ht="16.5" customHeight="1">
      <c r="B232" s="39"/>
      <c r="C232" s="213" t="s">
        <v>397</v>
      </c>
      <c r="D232" s="213" t="s">
        <v>211</v>
      </c>
      <c r="E232" s="214" t="s">
        <v>2161</v>
      </c>
      <c r="F232" s="215" t="s">
        <v>2162</v>
      </c>
      <c r="G232" s="216" t="s">
        <v>911</v>
      </c>
      <c r="H232" s="217">
        <v>51.840000000000003</v>
      </c>
      <c r="I232" s="218"/>
      <c r="J232" s="219">
        <f>ROUND(I232*H232,2)</f>
        <v>0</v>
      </c>
      <c r="K232" s="215" t="s">
        <v>1995</v>
      </c>
      <c r="L232" s="44"/>
      <c r="M232" s="220" t="s">
        <v>20</v>
      </c>
      <c r="N232" s="221" t="s">
        <v>41</v>
      </c>
      <c r="O232" s="84"/>
      <c r="P232" s="222">
        <f>O232*H232</f>
        <v>0</v>
      </c>
      <c r="Q232" s="222">
        <v>0</v>
      </c>
      <c r="R232" s="222">
        <f>Q232*H232</f>
        <v>0</v>
      </c>
      <c r="S232" s="222">
        <v>0</v>
      </c>
      <c r="T232" s="223">
        <f>S232*H232</f>
        <v>0</v>
      </c>
      <c r="AR232" s="224" t="s">
        <v>215</v>
      </c>
      <c r="AT232" s="224" t="s">
        <v>211</v>
      </c>
      <c r="AU232" s="224" t="s">
        <v>77</v>
      </c>
      <c r="AY232" s="18" t="s">
        <v>210</v>
      </c>
      <c r="BE232" s="225">
        <f>IF(N232="základní",J232,0)</f>
        <v>0</v>
      </c>
      <c r="BF232" s="225">
        <f>IF(N232="snížená",J232,0)</f>
        <v>0</v>
      </c>
      <c r="BG232" s="225">
        <f>IF(N232="zákl. přenesená",J232,0)</f>
        <v>0</v>
      </c>
      <c r="BH232" s="225">
        <f>IF(N232="sníž. přenesená",J232,0)</f>
        <v>0</v>
      </c>
      <c r="BI232" s="225">
        <f>IF(N232="nulová",J232,0)</f>
        <v>0</v>
      </c>
      <c r="BJ232" s="18" t="s">
        <v>77</v>
      </c>
      <c r="BK232" s="225">
        <f>ROUND(I232*H232,2)</f>
        <v>0</v>
      </c>
      <c r="BL232" s="18" t="s">
        <v>215</v>
      </c>
      <c r="BM232" s="224" t="s">
        <v>541</v>
      </c>
    </row>
    <row r="233" s="1" customFormat="1" ht="24" customHeight="1">
      <c r="B233" s="39"/>
      <c r="C233" s="213" t="s">
        <v>542</v>
      </c>
      <c r="D233" s="213" t="s">
        <v>211</v>
      </c>
      <c r="E233" s="214" t="s">
        <v>2163</v>
      </c>
      <c r="F233" s="215" t="s">
        <v>2164</v>
      </c>
      <c r="G233" s="216" t="s">
        <v>911</v>
      </c>
      <c r="H233" s="217">
        <v>350.60000000000002</v>
      </c>
      <c r="I233" s="218"/>
      <c r="J233" s="219">
        <f>ROUND(I233*H233,2)</f>
        <v>0</v>
      </c>
      <c r="K233" s="215" t="s">
        <v>1995</v>
      </c>
      <c r="L233" s="44"/>
      <c r="M233" s="220" t="s">
        <v>20</v>
      </c>
      <c r="N233" s="221" t="s">
        <v>41</v>
      </c>
      <c r="O233" s="84"/>
      <c r="P233" s="222">
        <f>O233*H233</f>
        <v>0</v>
      </c>
      <c r="Q233" s="222">
        <v>0</v>
      </c>
      <c r="R233" s="222">
        <f>Q233*H233</f>
        <v>0</v>
      </c>
      <c r="S233" s="222">
        <v>0</v>
      </c>
      <c r="T233" s="223">
        <f>S233*H233</f>
        <v>0</v>
      </c>
      <c r="AR233" s="224" t="s">
        <v>215</v>
      </c>
      <c r="AT233" s="224" t="s">
        <v>211</v>
      </c>
      <c r="AU233" s="224" t="s">
        <v>77</v>
      </c>
      <c r="AY233" s="18" t="s">
        <v>210</v>
      </c>
      <c r="BE233" s="225">
        <f>IF(N233="základní",J233,0)</f>
        <v>0</v>
      </c>
      <c r="BF233" s="225">
        <f>IF(N233="snížená",J233,0)</f>
        <v>0</v>
      </c>
      <c r="BG233" s="225">
        <f>IF(N233="zákl. přenesená",J233,0)</f>
        <v>0</v>
      </c>
      <c r="BH233" s="225">
        <f>IF(N233="sníž. přenesená",J233,0)</f>
        <v>0</v>
      </c>
      <c r="BI233" s="225">
        <f>IF(N233="nulová",J233,0)</f>
        <v>0</v>
      </c>
      <c r="BJ233" s="18" t="s">
        <v>77</v>
      </c>
      <c r="BK233" s="225">
        <f>ROUND(I233*H233,2)</f>
        <v>0</v>
      </c>
      <c r="BL233" s="18" t="s">
        <v>215</v>
      </c>
      <c r="BM233" s="224" t="s">
        <v>545</v>
      </c>
    </row>
    <row r="234" s="1" customFormat="1" ht="16.5" customHeight="1">
      <c r="B234" s="39"/>
      <c r="C234" s="213" t="s">
        <v>400</v>
      </c>
      <c r="D234" s="213" t="s">
        <v>211</v>
      </c>
      <c r="E234" s="214" t="s">
        <v>2165</v>
      </c>
      <c r="F234" s="215" t="s">
        <v>2166</v>
      </c>
      <c r="G234" s="216" t="s">
        <v>291</v>
      </c>
      <c r="H234" s="217">
        <v>129</v>
      </c>
      <c r="I234" s="218"/>
      <c r="J234" s="219">
        <f>ROUND(I234*H234,2)</f>
        <v>0</v>
      </c>
      <c r="K234" s="215" t="s">
        <v>1995</v>
      </c>
      <c r="L234" s="44"/>
      <c r="M234" s="220" t="s">
        <v>20</v>
      </c>
      <c r="N234" s="221" t="s">
        <v>41</v>
      </c>
      <c r="O234" s="84"/>
      <c r="P234" s="222">
        <f>O234*H234</f>
        <v>0</v>
      </c>
      <c r="Q234" s="222">
        <v>0</v>
      </c>
      <c r="R234" s="222">
        <f>Q234*H234</f>
        <v>0</v>
      </c>
      <c r="S234" s="222">
        <v>0</v>
      </c>
      <c r="T234" s="223">
        <f>S234*H234</f>
        <v>0</v>
      </c>
      <c r="AR234" s="224" t="s">
        <v>215</v>
      </c>
      <c r="AT234" s="224" t="s">
        <v>211</v>
      </c>
      <c r="AU234" s="224" t="s">
        <v>77</v>
      </c>
      <c r="AY234" s="18" t="s">
        <v>210</v>
      </c>
      <c r="BE234" s="225">
        <f>IF(N234="základní",J234,0)</f>
        <v>0</v>
      </c>
      <c r="BF234" s="225">
        <f>IF(N234="snížená",J234,0)</f>
        <v>0</v>
      </c>
      <c r="BG234" s="225">
        <f>IF(N234="zákl. přenesená",J234,0)</f>
        <v>0</v>
      </c>
      <c r="BH234" s="225">
        <f>IF(N234="sníž. přenesená",J234,0)</f>
        <v>0</v>
      </c>
      <c r="BI234" s="225">
        <f>IF(N234="nulová",J234,0)</f>
        <v>0</v>
      </c>
      <c r="BJ234" s="18" t="s">
        <v>77</v>
      </c>
      <c r="BK234" s="225">
        <f>ROUND(I234*H234,2)</f>
        <v>0</v>
      </c>
      <c r="BL234" s="18" t="s">
        <v>215</v>
      </c>
      <c r="BM234" s="224" t="s">
        <v>548</v>
      </c>
    </row>
    <row r="235" s="1" customFormat="1" ht="24" customHeight="1">
      <c r="B235" s="39"/>
      <c r="C235" s="213" t="s">
        <v>549</v>
      </c>
      <c r="D235" s="213" t="s">
        <v>211</v>
      </c>
      <c r="E235" s="214" t="s">
        <v>2167</v>
      </c>
      <c r="F235" s="215" t="s">
        <v>2168</v>
      </c>
      <c r="G235" s="216" t="s">
        <v>911</v>
      </c>
      <c r="H235" s="217">
        <v>20.760000000000002</v>
      </c>
      <c r="I235" s="218"/>
      <c r="J235" s="219">
        <f>ROUND(I235*H235,2)</f>
        <v>0</v>
      </c>
      <c r="K235" s="215" t="s">
        <v>2001</v>
      </c>
      <c r="L235" s="44"/>
      <c r="M235" s="220" t="s">
        <v>20</v>
      </c>
      <c r="N235" s="221" t="s">
        <v>41</v>
      </c>
      <c r="O235" s="84"/>
      <c r="P235" s="222">
        <f>O235*H235</f>
        <v>0</v>
      </c>
      <c r="Q235" s="222">
        <v>0</v>
      </c>
      <c r="R235" s="222">
        <f>Q235*H235</f>
        <v>0</v>
      </c>
      <c r="S235" s="222">
        <v>0</v>
      </c>
      <c r="T235" s="223">
        <f>S235*H235</f>
        <v>0</v>
      </c>
      <c r="AR235" s="224" t="s">
        <v>215</v>
      </c>
      <c r="AT235" s="224" t="s">
        <v>211</v>
      </c>
      <c r="AU235" s="224" t="s">
        <v>77</v>
      </c>
      <c r="AY235" s="18" t="s">
        <v>210</v>
      </c>
      <c r="BE235" s="225">
        <f>IF(N235="základní",J235,0)</f>
        <v>0</v>
      </c>
      <c r="BF235" s="225">
        <f>IF(N235="snížená",J235,0)</f>
        <v>0</v>
      </c>
      <c r="BG235" s="225">
        <f>IF(N235="zákl. přenesená",J235,0)</f>
        <v>0</v>
      </c>
      <c r="BH235" s="225">
        <f>IF(N235="sníž. přenesená",J235,0)</f>
        <v>0</v>
      </c>
      <c r="BI235" s="225">
        <f>IF(N235="nulová",J235,0)</f>
        <v>0</v>
      </c>
      <c r="BJ235" s="18" t="s">
        <v>77</v>
      </c>
      <c r="BK235" s="225">
        <f>ROUND(I235*H235,2)</f>
        <v>0</v>
      </c>
      <c r="BL235" s="18" t="s">
        <v>215</v>
      </c>
      <c r="BM235" s="224" t="s">
        <v>552</v>
      </c>
    </row>
    <row r="236" s="1" customFormat="1" ht="16.5" customHeight="1">
      <c r="B236" s="39"/>
      <c r="C236" s="213" t="s">
        <v>404</v>
      </c>
      <c r="D236" s="213" t="s">
        <v>211</v>
      </c>
      <c r="E236" s="214" t="s">
        <v>2169</v>
      </c>
      <c r="F236" s="215" t="s">
        <v>2170</v>
      </c>
      <c r="G236" s="216" t="s">
        <v>911</v>
      </c>
      <c r="H236" s="217">
        <v>18.199999999999999</v>
      </c>
      <c r="I236" s="218"/>
      <c r="J236" s="219">
        <f>ROUND(I236*H236,2)</f>
        <v>0</v>
      </c>
      <c r="K236" s="215" t="s">
        <v>1995</v>
      </c>
      <c r="L236" s="44"/>
      <c r="M236" s="220" t="s">
        <v>20</v>
      </c>
      <c r="N236" s="221" t="s">
        <v>41</v>
      </c>
      <c r="O236" s="84"/>
      <c r="P236" s="222">
        <f>O236*H236</f>
        <v>0</v>
      </c>
      <c r="Q236" s="222">
        <v>0</v>
      </c>
      <c r="R236" s="222">
        <f>Q236*H236</f>
        <v>0</v>
      </c>
      <c r="S236" s="222">
        <v>0</v>
      </c>
      <c r="T236" s="223">
        <f>S236*H236</f>
        <v>0</v>
      </c>
      <c r="AR236" s="224" t="s">
        <v>215</v>
      </c>
      <c r="AT236" s="224" t="s">
        <v>211</v>
      </c>
      <c r="AU236" s="224" t="s">
        <v>77</v>
      </c>
      <c r="AY236" s="18" t="s">
        <v>210</v>
      </c>
      <c r="BE236" s="225">
        <f>IF(N236="základní",J236,0)</f>
        <v>0</v>
      </c>
      <c r="BF236" s="225">
        <f>IF(N236="snížená",J236,0)</f>
        <v>0</v>
      </c>
      <c r="BG236" s="225">
        <f>IF(N236="zákl. přenesená",J236,0)</f>
        <v>0</v>
      </c>
      <c r="BH236" s="225">
        <f>IF(N236="sníž. přenesená",J236,0)</f>
        <v>0</v>
      </c>
      <c r="BI236" s="225">
        <f>IF(N236="nulová",J236,0)</f>
        <v>0</v>
      </c>
      <c r="BJ236" s="18" t="s">
        <v>77</v>
      </c>
      <c r="BK236" s="225">
        <f>ROUND(I236*H236,2)</f>
        <v>0</v>
      </c>
      <c r="BL236" s="18" t="s">
        <v>215</v>
      </c>
      <c r="BM236" s="224" t="s">
        <v>556</v>
      </c>
    </row>
    <row r="237" s="1" customFormat="1" ht="48" customHeight="1">
      <c r="B237" s="39"/>
      <c r="C237" s="213" t="s">
        <v>557</v>
      </c>
      <c r="D237" s="213" t="s">
        <v>211</v>
      </c>
      <c r="E237" s="214" t="s">
        <v>2171</v>
      </c>
      <c r="F237" s="215" t="s">
        <v>2172</v>
      </c>
      <c r="G237" s="216" t="s">
        <v>2173</v>
      </c>
      <c r="H237" s="217">
        <v>6</v>
      </c>
      <c r="I237" s="218"/>
      <c r="J237" s="219">
        <f>ROUND(I237*H237,2)</f>
        <v>0</v>
      </c>
      <c r="K237" s="215" t="s">
        <v>2001</v>
      </c>
      <c r="L237" s="44"/>
      <c r="M237" s="220" t="s">
        <v>20</v>
      </c>
      <c r="N237" s="221" t="s">
        <v>41</v>
      </c>
      <c r="O237" s="84"/>
      <c r="P237" s="222">
        <f>O237*H237</f>
        <v>0</v>
      </c>
      <c r="Q237" s="222">
        <v>0</v>
      </c>
      <c r="R237" s="222">
        <f>Q237*H237</f>
        <v>0</v>
      </c>
      <c r="S237" s="222">
        <v>0</v>
      </c>
      <c r="T237" s="223">
        <f>S237*H237</f>
        <v>0</v>
      </c>
      <c r="AR237" s="224" t="s">
        <v>215</v>
      </c>
      <c r="AT237" s="224" t="s">
        <v>211</v>
      </c>
      <c r="AU237" s="224" t="s">
        <v>77</v>
      </c>
      <c r="AY237" s="18" t="s">
        <v>210</v>
      </c>
      <c r="BE237" s="225">
        <f>IF(N237="základní",J237,0)</f>
        <v>0</v>
      </c>
      <c r="BF237" s="225">
        <f>IF(N237="snížená",J237,0)</f>
        <v>0</v>
      </c>
      <c r="BG237" s="225">
        <f>IF(N237="zákl. přenesená",J237,0)</f>
        <v>0</v>
      </c>
      <c r="BH237" s="225">
        <f>IF(N237="sníž. přenesená",J237,0)</f>
        <v>0</v>
      </c>
      <c r="BI237" s="225">
        <f>IF(N237="nulová",J237,0)</f>
        <v>0</v>
      </c>
      <c r="BJ237" s="18" t="s">
        <v>77</v>
      </c>
      <c r="BK237" s="225">
        <f>ROUND(I237*H237,2)</f>
        <v>0</v>
      </c>
      <c r="BL237" s="18" t="s">
        <v>215</v>
      </c>
      <c r="BM237" s="224" t="s">
        <v>560</v>
      </c>
    </row>
    <row r="238" s="1" customFormat="1" ht="48" customHeight="1">
      <c r="B238" s="39"/>
      <c r="C238" s="213" t="s">
        <v>407</v>
      </c>
      <c r="D238" s="213" t="s">
        <v>211</v>
      </c>
      <c r="E238" s="214" t="s">
        <v>2174</v>
      </c>
      <c r="F238" s="215" t="s">
        <v>2175</v>
      </c>
      <c r="G238" s="216" t="s">
        <v>2173</v>
      </c>
      <c r="H238" s="217">
        <v>3</v>
      </c>
      <c r="I238" s="218"/>
      <c r="J238" s="219">
        <f>ROUND(I238*H238,2)</f>
        <v>0</v>
      </c>
      <c r="K238" s="215" t="s">
        <v>2001</v>
      </c>
      <c r="L238" s="44"/>
      <c r="M238" s="220" t="s">
        <v>20</v>
      </c>
      <c r="N238" s="221" t="s">
        <v>41</v>
      </c>
      <c r="O238" s="84"/>
      <c r="P238" s="222">
        <f>O238*H238</f>
        <v>0</v>
      </c>
      <c r="Q238" s="222">
        <v>0</v>
      </c>
      <c r="R238" s="222">
        <f>Q238*H238</f>
        <v>0</v>
      </c>
      <c r="S238" s="222">
        <v>0</v>
      </c>
      <c r="T238" s="223">
        <f>S238*H238</f>
        <v>0</v>
      </c>
      <c r="AR238" s="224" t="s">
        <v>215</v>
      </c>
      <c r="AT238" s="224" t="s">
        <v>211</v>
      </c>
      <c r="AU238" s="224" t="s">
        <v>77</v>
      </c>
      <c r="AY238" s="18" t="s">
        <v>210</v>
      </c>
      <c r="BE238" s="225">
        <f>IF(N238="základní",J238,0)</f>
        <v>0</v>
      </c>
      <c r="BF238" s="225">
        <f>IF(N238="snížená",J238,0)</f>
        <v>0</v>
      </c>
      <c r="BG238" s="225">
        <f>IF(N238="zákl. přenesená",J238,0)</f>
        <v>0</v>
      </c>
      <c r="BH238" s="225">
        <f>IF(N238="sníž. přenesená",J238,0)</f>
        <v>0</v>
      </c>
      <c r="BI238" s="225">
        <f>IF(N238="nulová",J238,0)</f>
        <v>0</v>
      </c>
      <c r="BJ238" s="18" t="s">
        <v>77</v>
      </c>
      <c r="BK238" s="225">
        <f>ROUND(I238*H238,2)</f>
        <v>0</v>
      </c>
      <c r="BL238" s="18" t="s">
        <v>215</v>
      </c>
      <c r="BM238" s="224" t="s">
        <v>563</v>
      </c>
    </row>
    <row r="239" s="10" customFormat="1" ht="25.92" customHeight="1">
      <c r="B239" s="199"/>
      <c r="C239" s="200"/>
      <c r="D239" s="201" t="s">
        <v>69</v>
      </c>
      <c r="E239" s="202" t="s">
        <v>401</v>
      </c>
      <c r="F239" s="202" t="s">
        <v>2176</v>
      </c>
      <c r="G239" s="200"/>
      <c r="H239" s="200"/>
      <c r="I239" s="203"/>
      <c r="J239" s="204">
        <f>BK239</f>
        <v>0</v>
      </c>
      <c r="K239" s="200"/>
      <c r="L239" s="205"/>
      <c r="M239" s="206"/>
      <c r="N239" s="207"/>
      <c r="O239" s="207"/>
      <c r="P239" s="208">
        <f>SUM(P240:P253)</f>
        <v>0</v>
      </c>
      <c r="Q239" s="207"/>
      <c r="R239" s="208">
        <f>SUM(R240:R253)</f>
        <v>0</v>
      </c>
      <c r="S239" s="207"/>
      <c r="T239" s="209">
        <f>SUM(T240:T253)</f>
        <v>0</v>
      </c>
      <c r="AR239" s="210" t="s">
        <v>77</v>
      </c>
      <c r="AT239" s="211" t="s">
        <v>69</v>
      </c>
      <c r="AU239" s="211" t="s">
        <v>16</v>
      </c>
      <c r="AY239" s="210" t="s">
        <v>210</v>
      </c>
      <c r="BK239" s="212">
        <f>SUM(BK240:BK253)</f>
        <v>0</v>
      </c>
    </row>
    <row r="240" s="1" customFormat="1" ht="24" customHeight="1">
      <c r="B240" s="39"/>
      <c r="C240" s="213" t="s">
        <v>564</v>
      </c>
      <c r="D240" s="213" t="s">
        <v>211</v>
      </c>
      <c r="E240" s="214" t="s">
        <v>2177</v>
      </c>
      <c r="F240" s="215" t="s">
        <v>2178</v>
      </c>
      <c r="G240" s="216" t="s">
        <v>260</v>
      </c>
      <c r="H240" s="217">
        <v>1.22</v>
      </c>
      <c r="I240" s="218"/>
      <c r="J240" s="219">
        <f>ROUND(I240*H240,2)</f>
        <v>0</v>
      </c>
      <c r="K240" s="215" t="s">
        <v>2001</v>
      </c>
      <c r="L240" s="44"/>
      <c r="M240" s="220" t="s">
        <v>20</v>
      </c>
      <c r="N240" s="221" t="s">
        <v>41</v>
      </c>
      <c r="O240" s="84"/>
      <c r="P240" s="222">
        <f>O240*H240</f>
        <v>0</v>
      </c>
      <c r="Q240" s="222">
        <v>0</v>
      </c>
      <c r="R240" s="222">
        <f>Q240*H240</f>
        <v>0</v>
      </c>
      <c r="S240" s="222">
        <v>0</v>
      </c>
      <c r="T240" s="223">
        <f>S240*H240</f>
        <v>0</v>
      </c>
      <c r="AR240" s="224" t="s">
        <v>215</v>
      </c>
      <c r="AT240" s="224" t="s">
        <v>211</v>
      </c>
      <c r="AU240" s="224" t="s">
        <v>77</v>
      </c>
      <c r="AY240" s="18" t="s">
        <v>210</v>
      </c>
      <c r="BE240" s="225">
        <f>IF(N240="základní",J240,0)</f>
        <v>0</v>
      </c>
      <c r="BF240" s="225">
        <f>IF(N240="snížená",J240,0)</f>
        <v>0</v>
      </c>
      <c r="BG240" s="225">
        <f>IF(N240="zákl. přenesená",J240,0)</f>
        <v>0</v>
      </c>
      <c r="BH240" s="225">
        <f>IF(N240="sníž. přenesená",J240,0)</f>
        <v>0</v>
      </c>
      <c r="BI240" s="225">
        <f>IF(N240="nulová",J240,0)</f>
        <v>0</v>
      </c>
      <c r="BJ240" s="18" t="s">
        <v>77</v>
      </c>
      <c r="BK240" s="225">
        <f>ROUND(I240*H240,2)</f>
        <v>0</v>
      </c>
      <c r="BL240" s="18" t="s">
        <v>215</v>
      </c>
      <c r="BM240" s="224" t="s">
        <v>567</v>
      </c>
    </row>
    <row r="241" s="1" customFormat="1" ht="16.5" customHeight="1">
      <c r="B241" s="39"/>
      <c r="C241" s="213" t="s">
        <v>411</v>
      </c>
      <c r="D241" s="213" t="s">
        <v>211</v>
      </c>
      <c r="E241" s="214" t="s">
        <v>2179</v>
      </c>
      <c r="F241" s="215" t="s">
        <v>2180</v>
      </c>
      <c r="G241" s="216" t="s">
        <v>260</v>
      </c>
      <c r="H241" s="217">
        <v>6.2999999999999998</v>
      </c>
      <c r="I241" s="218"/>
      <c r="J241" s="219">
        <f>ROUND(I241*H241,2)</f>
        <v>0</v>
      </c>
      <c r="K241" s="215" t="s">
        <v>1995</v>
      </c>
      <c r="L241" s="44"/>
      <c r="M241" s="220" t="s">
        <v>20</v>
      </c>
      <c r="N241" s="221" t="s">
        <v>41</v>
      </c>
      <c r="O241" s="84"/>
      <c r="P241" s="222">
        <f>O241*H241</f>
        <v>0</v>
      </c>
      <c r="Q241" s="222">
        <v>0</v>
      </c>
      <c r="R241" s="222">
        <f>Q241*H241</f>
        <v>0</v>
      </c>
      <c r="S241" s="222">
        <v>0</v>
      </c>
      <c r="T241" s="223">
        <f>S241*H241</f>
        <v>0</v>
      </c>
      <c r="AR241" s="224" t="s">
        <v>215</v>
      </c>
      <c r="AT241" s="224" t="s">
        <v>211</v>
      </c>
      <c r="AU241" s="224" t="s">
        <v>77</v>
      </c>
      <c r="AY241" s="18" t="s">
        <v>210</v>
      </c>
      <c r="BE241" s="225">
        <f>IF(N241="základní",J241,0)</f>
        <v>0</v>
      </c>
      <c r="BF241" s="225">
        <f>IF(N241="snížená",J241,0)</f>
        <v>0</v>
      </c>
      <c r="BG241" s="225">
        <f>IF(N241="zákl. přenesená",J241,0)</f>
        <v>0</v>
      </c>
      <c r="BH241" s="225">
        <f>IF(N241="sníž. přenesená",J241,0)</f>
        <v>0</v>
      </c>
      <c r="BI241" s="225">
        <f>IF(N241="nulová",J241,0)</f>
        <v>0</v>
      </c>
      <c r="BJ241" s="18" t="s">
        <v>77</v>
      </c>
      <c r="BK241" s="225">
        <f>ROUND(I241*H241,2)</f>
        <v>0</v>
      </c>
      <c r="BL241" s="18" t="s">
        <v>215</v>
      </c>
      <c r="BM241" s="224" t="s">
        <v>570</v>
      </c>
    </row>
    <row r="242" s="1" customFormat="1" ht="16.5" customHeight="1">
      <c r="B242" s="39"/>
      <c r="C242" s="213" t="s">
        <v>571</v>
      </c>
      <c r="D242" s="213" t="s">
        <v>211</v>
      </c>
      <c r="E242" s="214" t="s">
        <v>2181</v>
      </c>
      <c r="F242" s="215" t="s">
        <v>2182</v>
      </c>
      <c r="G242" s="216" t="s">
        <v>911</v>
      </c>
      <c r="H242" s="217">
        <v>41.509999999999998</v>
      </c>
      <c r="I242" s="218"/>
      <c r="J242" s="219">
        <f>ROUND(I242*H242,2)</f>
        <v>0</v>
      </c>
      <c r="K242" s="215" t="s">
        <v>1995</v>
      </c>
      <c r="L242" s="44"/>
      <c r="M242" s="220" t="s">
        <v>20</v>
      </c>
      <c r="N242" s="221" t="s">
        <v>41</v>
      </c>
      <c r="O242" s="84"/>
      <c r="P242" s="222">
        <f>O242*H242</f>
        <v>0</v>
      </c>
      <c r="Q242" s="222">
        <v>0</v>
      </c>
      <c r="R242" s="222">
        <f>Q242*H242</f>
        <v>0</v>
      </c>
      <c r="S242" s="222">
        <v>0</v>
      </c>
      <c r="T242" s="223">
        <f>S242*H242</f>
        <v>0</v>
      </c>
      <c r="AR242" s="224" t="s">
        <v>215</v>
      </c>
      <c r="AT242" s="224" t="s">
        <v>211</v>
      </c>
      <c r="AU242" s="224" t="s">
        <v>77</v>
      </c>
      <c r="AY242" s="18" t="s">
        <v>210</v>
      </c>
      <c r="BE242" s="225">
        <f>IF(N242="základní",J242,0)</f>
        <v>0</v>
      </c>
      <c r="BF242" s="225">
        <f>IF(N242="snížená",J242,0)</f>
        <v>0</v>
      </c>
      <c r="BG242" s="225">
        <f>IF(N242="zákl. přenesená",J242,0)</f>
        <v>0</v>
      </c>
      <c r="BH242" s="225">
        <f>IF(N242="sníž. přenesená",J242,0)</f>
        <v>0</v>
      </c>
      <c r="BI242" s="225">
        <f>IF(N242="nulová",J242,0)</f>
        <v>0</v>
      </c>
      <c r="BJ242" s="18" t="s">
        <v>77</v>
      </c>
      <c r="BK242" s="225">
        <f>ROUND(I242*H242,2)</f>
        <v>0</v>
      </c>
      <c r="BL242" s="18" t="s">
        <v>215</v>
      </c>
      <c r="BM242" s="224" t="s">
        <v>574</v>
      </c>
    </row>
    <row r="243" s="1" customFormat="1" ht="16.5" customHeight="1">
      <c r="B243" s="39"/>
      <c r="C243" s="213" t="s">
        <v>414</v>
      </c>
      <c r="D243" s="213" t="s">
        <v>211</v>
      </c>
      <c r="E243" s="214" t="s">
        <v>2183</v>
      </c>
      <c r="F243" s="215" t="s">
        <v>2184</v>
      </c>
      <c r="G243" s="216" t="s">
        <v>911</v>
      </c>
      <c r="H243" s="217">
        <v>41.509999999999998</v>
      </c>
      <c r="I243" s="218"/>
      <c r="J243" s="219">
        <f>ROUND(I243*H243,2)</f>
        <v>0</v>
      </c>
      <c r="K243" s="215" t="s">
        <v>1995</v>
      </c>
      <c r="L243" s="44"/>
      <c r="M243" s="220" t="s">
        <v>20</v>
      </c>
      <c r="N243" s="221" t="s">
        <v>41</v>
      </c>
      <c r="O243" s="84"/>
      <c r="P243" s="222">
        <f>O243*H243</f>
        <v>0</v>
      </c>
      <c r="Q243" s="222">
        <v>0</v>
      </c>
      <c r="R243" s="222">
        <f>Q243*H243</f>
        <v>0</v>
      </c>
      <c r="S243" s="222">
        <v>0</v>
      </c>
      <c r="T243" s="223">
        <f>S243*H243</f>
        <v>0</v>
      </c>
      <c r="AR243" s="224" t="s">
        <v>215</v>
      </c>
      <c r="AT243" s="224" t="s">
        <v>211</v>
      </c>
      <c r="AU243" s="224" t="s">
        <v>77</v>
      </c>
      <c r="AY243" s="18" t="s">
        <v>210</v>
      </c>
      <c r="BE243" s="225">
        <f>IF(N243="základní",J243,0)</f>
        <v>0</v>
      </c>
      <c r="BF243" s="225">
        <f>IF(N243="snížená",J243,0)</f>
        <v>0</v>
      </c>
      <c r="BG243" s="225">
        <f>IF(N243="zákl. přenesená",J243,0)</f>
        <v>0</v>
      </c>
      <c r="BH243" s="225">
        <f>IF(N243="sníž. přenesená",J243,0)</f>
        <v>0</v>
      </c>
      <c r="BI243" s="225">
        <f>IF(N243="nulová",J243,0)</f>
        <v>0</v>
      </c>
      <c r="BJ243" s="18" t="s">
        <v>77</v>
      </c>
      <c r="BK243" s="225">
        <f>ROUND(I243*H243,2)</f>
        <v>0</v>
      </c>
      <c r="BL243" s="18" t="s">
        <v>215</v>
      </c>
      <c r="BM243" s="224" t="s">
        <v>577</v>
      </c>
    </row>
    <row r="244" s="1" customFormat="1" ht="16.5" customHeight="1">
      <c r="B244" s="39"/>
      <c r="C244" s="213" t="s">
        <v>578</v>
      </c>
      <c r="D244" s="213" t="s">
        <v>211</v>
      </c>
      <c r="E244" s="214" t="s">
        <v>2185</v>
      </c>
      <c r="F244" s="215" t="s">
        <v>2186</v>
      </c>
      <c r="G244" s="216" t="s">
        <v>911</v>
      </c>
      <c r="H244" s="217">
        <v>41.509999999999998</v>
      </c>
      <c r="I244" s="218"/>
      <c r="J244" s="219">
        <f>ROUND(I244*H244,2)</f>
        <v>0</v>
      </c>
      <c r="K244" s="215" t="s">
        <v>1995</v>
      </c>
      <c r="L244" s="44"/>
      <c r="M244" s="220" t="s">
        <v>20</v>
      </c>
      <c r="N244" s="221" t="s">
        <v>41</v>
      </c>
      <c r="O244" s="84"/>
      <c r="P244" s="222">
        <f>O244*H244</f>
        <v>0</v>
      </c>
      <c r="Q244" s="222">
        <v>0</v>
      </c>
      <c r="R244" s="222">
        <f>Q244*H244</f>
        <v>0</v>
      </c>
      <c r="S244" s="222">
        <v>0</v>
      </c>
      <c r="T244" s="223">
        <f>S244*H244</f>
        <v>0</v>
      </c>
      <c r="AR244" s="224" t="s">
        <v>215</v>
      </c>
      <c r="AT244" s="224" t="s">
        <v>211</v>
      </c>
      <c r="AU244" s="224" t="s">
        <v>77</v>
      </c>
      <c r="AY244" s="18" t="s">
        <v>210</v>
      </c>
      <c r="BE244" s="225">
        <f>IF(N244="základní",J244,0)</f>
        <v>0</v>
      </c>
      <c r="BF244" s="225">
        <f>IF(N244="snížená",J244,0)</f>
        <v>0</v>
      </c>
      <c r="BG244" s="225">
        <f>IF(N244="zákl. přenesená",J244,0)</f>
        <v>0</v>
      </c>
      <c r="BH244" s="225">
        <f>IF(N244="sníž. přenesená",J244,0)</f>
        <v>0</v>
      </c>
      <c r="BI244" s="225">
        <f>IF(N244="nulová",J244,0)</f>
        <v>0</v>
      </c>
      <c r="BJ244" s="18" t="s">
        <v>77</v>
      </c>
      <c r="BK244" s="225">
        <f>ROUND(I244*H244,2)</f>
        <v>0</v>
      </c>
      <c r="BL244" s="18" t="s">
        <v>215</v>
      </c>
      <c r="BM244" s="224" t="s">
        <v>581</v>
      </c>
    </row>
    <row r="245" s="1" customFormat="1" ht="16.5" customHeight="1">
      <c r="B245" s="39"/>
      <c r="C245" s="213" t="s">
        <v>418</v>
      </c>
      <c r="D245" s="213" t="s">
        <v>211</v>
      </c>
      <c r="E245" s="214" t="s">
        <v>2187</v>
      </c>
      <c r="F245" s="215" t="s">
        <v>2188</v>
      </c>
      <c r="G245" s="216" t="s">
        <v>911</v>
      </c>
      <c r="H245" s="217">
        <v>41.509999999999998</v>
      </c>
      <c r="I245" s="218"/>
      <c r="J245" s="219">
        <f>ROUND(I245*H245,2)</f>
        <v>0</v>
      </c>
      <c r="K245" s="215" t="s">
        <v>1995</v>
      </c>
      <c r="L245" s="44"/>
      <c r="M245" s="220" t="s">
        <v>20</v>
      </c>
      <c r="N245" s="221" t="s">
        <v>41</v>
      </c>
      <c r="O245" s="84"/>
      <c r="P245" s="222">
        <f>O245*H245</f>
        <v>0</v>
      </c>
      <c r="Q245" s="222">
        <v>0</v>
      </c>
      <c r="R245" s="222">
        <f>Q245*H245</f>
        <v>0</v>
      </c>
      <c r="S245" s="222">
        <v>0</v>
      </c>
      <c r="T245" s="223">
        <f>S245*H245</f>
        <v>0</v>
      </c>
      <c r="AR245" s="224" t="s">
        <v>215</v>
      </c>
      <c r="AT245" s="224" t="s">
        <v>211</v>
      </c>
      <c r="AU245" s="224" t="s">
        <v>77</v>
      </c>
      <c r="AY245" s="18" t="s">
        <v>210</v>
      </c>
      <c r="BE245" s="225">
        <f>IF(N245="základní",J245,0)</f>
        <v>0</v>
      </c>
      <c r="BF245" s="225">
        <f>IF(N245="snížená",J245,0)</f>
        <v>0</v>
      </c>
      <c r="BG245" s="225">
        <f>IF(N245="zákl. přenesená",J245,0)</f>
        <v>0</v>
      </c>
      <c r="BH245" s="225">
        <f>IF(N245="sníž. přenesená",J245,0)</f>
        <v>0</v>
      </c>
      <c r="BI245" s="225">
        <f>IF(N245="nulová",J245,0)</f>
        <v>0</v>
      </c>
      <c r="BJ245" s="18" t="s">
        <v>77</v>
      </c>
      <c r="BK245" s="225">
        <f>ROUND(I245*H245,2)</f>
        <v>0</v>
      </c>
      <c r="BL245" s="18" t="s">
        <v>215</v>
      </c>
      <c r="BM245" s="224" t="s">
        <v>584</v>
      </c>
    </row>
    <row r="246" s="1" customFormat="1" ht="16.5" customHeight="1">
      <c r="B246" s="39"/>
      <c r="C246" s="213" t="s">
        <v>585</v>
      </c>
      <c r="D246" s="213" t="s">
        <v>211</v>
      </c>
      <c r="E246" s="214" t="s">
        <v>2189</v>
      </c>
      <c r="F246" s="215" t="s">
        <v>2190</v>
      </c>
      <c r="G246" s="216" t="s">
        <v>266</v>
      </c>
      <c r="H246" s="217">
        <v>0.45000000000000001</v>
      </c>
      <c r="I246" s="218"/>
      <c r="J246" s="219">
        <f>ROUND(I246*H246,2)</f>
        <v>0</v>
      </c>
      <c r="K246" s="215" t="s">
        <v>1995</v>
      </c>
      <c r="L246" s="44"/>
      <c r="M246" s="220" t="s">
        <v>20</v>
      </c>
      <c r="N246" s="221" t="s">
        <v>41</v>
      </c>
      <c r="O246" s="84"/>
      <c r="P246" s="222">
        <f>O246*H246</f>
        <v>0</v>
      </c>
      <c r="Q246" s="222">
        <v>0</v>
      </c>
      <c r="R246" s="222">
        <f>Q246*H246</f>
        <v>0</v>
      </c>
      <c r="S246" s="222">
        <v>0</v>
      </c>
      <c r="T246" s="223">
        <f>S246*H246</f>
        <v>0</v>
      </c>
      <c r="AR246" s="224" t="s">
        <v>215</v>
      </c>
      <c r="AT246" s="224" t="s">
        <v>211</v>
      </c>
      <c r="AU246" s="224" t="s">
        <v>77</v>
      </c>
      <c r="AY246" s="18" t="s">
        <v>210</v>
      </c>
      <c r="BE246" s="225">
        <f>IF(N246="základní",J246,0)</f>
        <v>0</v>
      </c>
      <c r="BF246" s="225">
        <f>IF(N246="snížená",J246,0)</f>
        <v>0</v>
      </c>
      <c r="BG246" s="225">
        <f>IF(N246="zákl. přenesená",J246,0)</f>
        <v>0</v>
      </c>
      <c r="BH246" s="225">
        <f>IF(N246="sníž. přenesená",J246,0)</f>
        <v>0</v>
      </c>
      <c r="BI246" s="225">
        <f>IF(N246="nulová",J246,0)</f>
        <v>0</v>
      </c>
      <c r="BJ246" s="18" t="s">
        <v>77</v>
      </c>
      <c r="BK246" s="225">
        <f>ROUND(I246*H246,2)</f>
        <v>0</v>
      </c>
      <c r="BL246" s="18" t="s">
        <v>215</v>
      </c>
      <c r="BM246" s="224" t="s">
        <v>588</v>
      </c>
    </row>
    <row r="247" s="1" customFormat="1" ht="24" customHeight="1">
      <c r="B247" s="39"/>
      <c r="C247" s="213" t="s">
        <v>421</v>
      </c>
      <c r="D247" s="213" t="s">
        <v>211</v>
      </c>
      <c r="E247" s="214" t="s">
        <v>2191</v>
      </c>
      <c r="F247" s="215" t="s">
        <v>2192</v>
      </c>
      <c r="G247" s="216" t="s">
        <v>911</v>
      </c>
      <c r="H247" s="217">
        <v>239.13</v>
      </c>
      <c r="I247" s="218"/>
      <c r="J247" s="219">
        <f>ROUND(I247*H247,2)</f>
        <v>0</v>
      </c>
      <c r="K247" s="215" t="s">
        <v>1995</v>
      </c>
      <c r="L247" s="44"/>
      <c r="M247" s="220" t="s">
        <v>20</v>
      </c>
      <c r="N247" s="221" t="s">
        <v>41</v>
      </c>
      <c r="O247" s="84"/>
      <c r="P247" s="222">
        <f>O247*H247</f>
        <v>0</v>
      </c>
      <c r="Q247" s="222">
        <v>0</v>
      </c>
      <c r="R247" s="222">
        <f>Q247*H247</f>
        <v>0</v>
      </c>
      <c r="S247" s="222">
        <v>0</v>
      </c>
      <c r="T247" s="223">
        <f>S247*H247</f>
        <v>0</v>
      </c>
      <c r="AR247" s="224" t="s">
        <v>215</v>
      </c>
      <c r="AT247" s="224" t="s">
        <v>211</v>
      </c>
      <c r="AU247" s="224" t="s">
        <v>77</v>
      </c>
      <c r="AY247" s="18" t="s">
        <v>210</v>
      </c>
      <c r="BE247" s="225">
        <f>IF(N247="základní",J247,0)</f>
        <v>0</v>
      </c>
      <c r="BF247" s="225">
        <f>IF(N247="snížená",J247,0)</f>
        <v>0</v>
      </c>
      <c r="BG247" s="225">
        <f>IF(N247="zákl. přenesená",J247,0)</f>
        <v>0</v>
      </c>
      <c r="BH247" s="225">
        <f>IF(N247="sníž. přenesená",J247,0)</f>
        <v>0</v>
      </c>
      <c r="BI247" s="225">
        <f>IF(N247="nulová",J247,0)</f>
        <v>0</v>
      </c>
      <c r="BJ247" s="18" t="s">
        <v>77</v>
      </c>
      <c r="BK247" s="225">
        <f>ROUND(I247*H247,2)</f>
        <v>0</v>
      </c>
      <c r="BL247" s="18" t="s">
        <v>215</v>
      </c>
      <c r="BM247" s="224" t="s">
        <v>591</v>
      </c>
    </row>
    <row r="248" s="1" customFormat="1" ht="16.5" customHeight="1">
      <c r="B248" s="39"/>
      <c r="C248" s="213" t="s">
        <v>592</v>
      </c>
      <c r="D248" s="213" t="s">
        <v>211</v>
      </c>
      <c r="E248" s="214" t="s">
        <v>2193</v>
      </c>
      <c r="F248" s="215" t="s">
        <v>2194</v>
      </c>
      <c r="G248" s="216" t="s">
        <v>260</v>
      </c>
      <c r="H248" s="217">
        <v>0.83999999999999997</v>
      </c>
      <c r="I248" s="218"/>
      <c r="J248" s="219">
        <f>ROUND(I248*H248,2)</f>
        <v>0</v>
      </c>
      <c r="K248" s="215" t="s">
        <v>1995</v>
      </c>
      <c r="L248" s="44"/>
      <c r="M248" s="220" t="s">
        <v>20</v>
      </c>
      <c r="N248" s="221" t="s">
        <v>41</v>
      </c>
      <c r="O248" s="84"/>
      <c r="P248" s="222">
        <f>O248*H248</f>
        <v>0</v>
      </c>
      <c r="Q248" s="222">
        <v>0</v>
      </c>
      <c r="R248" s="222">
        <f>Q248*H248</f>
        <v>0</v>
      </c>
      <c r="S248" s="222">
        <v>0</v>
      </c>
      <c r="T248" s="223">
        <f>S248*H248</f>
        <v>0</v>
      </c>
      <c r="AR248" s="224" t="s">
        <v>215</v>
      </c>
      <c r="AT248" s="224" t="s">
        <v>211</v>
      </c>
      <c r="AU248" s="224" t="s">
        <v>77</v>
      </c>
      <c r="AY248" s="18" t="s">
        <v>210</v>
      </c>
      <c r="BE248" s="225">
        <f>IF(N248="základní",J248,0)</f>
        <v>0</v>
      </c>
      <c r="BF248" s="225">
        <f>IF(N248="snížená",J248,0)</f>
        <v>0</v>
      </c>
      <c r="BG248" s="225">
        <f>IF(N248="zákl. přenesená",J248,0)</f>
        <v>0</v>
      </c>
      <c r="BH248" s="225">
        <f>IF(N248="sníž. přenesená",J248,0)</f>
        <v>0</v>
      </c>
      <c r="BI248" s="225">
        <f>IF(N248="nulová",J248,0)</f>
        <v>0</v>
      </c>
      <c r="BJ248" s="18" t="s">
        <v>77</v>
      </c>
      <c r="BK248" s="225">
        <f>ROUND(I248*H248,2)</f>
        <v>0</v>
      </c>
      <c r="BL248" s="18" t="s">
        <v>215</v>
      </c>
      <c r="BM248" s="224" t="s">
        <v>595</v>
      </c>
    </row>
    <row r="249" s="1" customFormat="1" ht="16.5" customHeight="1">
      <c r="B249" s="39"/>
      <c r="C249" s="213" t="s">
        <v>426</v>
      </c>
      <c r="D249" s="213" t="s">
        <v>211</v>
      </c>
      <c r="E249" s="214" t="s">
        <v>2195</v>
      </c>
      <c r="F249" s="215" t="s">
        <v>2196</v>
      </c>
      <c r="G249" s="216" t="s">
        <v>911</v>
      </c>
      <c r="H249" s="217">
        <v>5.0499999999999998</v>
      </c>
      <c r="I249" s="218"/>
      <c r="J249" s="219">
        <f>ROUND(I249*H249,2)</f>
        <v>0</v>
      </c>
      <c r="K249" s="215" t="s">
        <v>1995</v>
      </c>
      <c r="L249" s="44"/>
      <c r="M249" s="220" t="s">
        <v>20</v>
      </c>
      <c r="N249" s="221" t="s">
        <v>41</v>
      </c>
      <c r="O249" s="84"/>
      <c r="P249" s="222">
        <f>O249*H249</f>
        <v>0</v>
      </c>
      <c r="Q249" s="222">
        <v>0</v>
      </c>
      <c r="R249" s="222">
        <f>Q249*H249</f>
        <v>0</v>
      </c>
      <c r="S249" s="222">
        <v>0</v>
      </c>
      <c r="T249" s="223">
        <f>S249*H249</f>
        <v>0</v>
      </c>
      <c r="AR249" s="224" t="s">
        <v>215</v>
      </c>
      <c r="AT249" s="224" t="s">
        <v>211</v>
      </c>
      <c r="AU249" s="224" t="s">
        <v>77</v>
      </c>
      <c r="AY249" s="18" t="s">
        <v>210</v>
      </c>
      <c r="BE249" s="225">
        <f>IF(N249="základní",J249,0)</f>
        <v>0</v>
      </c>
      <c r="BF249" s="225">
        <f>IF(N249="snížená",J249,0)</f>
        <v>0</v>
      </c>
      <c r="BG249" s="225">
        <f>IF(N249="zákl. přenesená",J249,0)</f>
        <v>0</v>
      </c>
      <c r="BH249" s="225">
        <f>IF(N249="sníž. přenesená",J249,0)</f>
        <v>0</v>
      </c>
      <c r="BI249" s="225">
        <f>IF(N249="nulová",J249,0)</f>
        <v>0</v>
      </c>
      <c r="BJ249" s="18" t="s">
        <v>77</v>
      </c>
      <c r="BK249" s="225">
        <f>ROUND(I249*H249,2)</f>
        <v>0</v>
      </c>
      <c r="BL249" s="18" t="s">
        <v>215</v>
      </c>
      <c r="BM249" s="224" t="s">
        <v>598</v>
      </c>
    </row>
    <row r="250" s="1" customFormat="1" ht="16.5" customHeight="1">
      <c r="B250" s="39"/>
      <c r="C250" s="213" t="s">
        <v>601</v>
      </c>
      <c r="D250" s="213" t="s">
        <v>211</v>
      </c>
      <c r="E250" s="214" t="s">
        <v>2197</v>
      </c>
      <c r="F250" s="215" t="s">
        <v>2198</v>
      </c>
      <c r="G250" s="216" t="s">
        <v>911</v>
      </c>
      <c r="H250" s="217">
        <v>5.0499999999999998</v>
      </c>
      <c r="I250" s="218"/>
      <c r="J250" s="219">
        <f>ROUND(I250*H250,2)</f>
        <v>0</v>
      </c>
      <c r="K250" s="215" t="s">
        <v>1995</v>
      </c>
      <c r="L250" s="44"/>
      <c r="M250" s="220" t="s">
        <v>20</v>
      </c>
      <c r="N250" s="221" t="s">
        <v>41</v>
      </c>
      <c r="O250" s="84"/>
      <c r="P250" s="222">
        <f>O250*H250</f>
        <v>0</v>
      </c>
      <c r="Q250" s="222">
        <v>0</v>
      </c>
      <c r="R250" s="222">
        <f>Q250*H250</f>
        <v>0</v>
      </c>
      <c r="S250" s="222">
        <v>0</v>
      </c>
      <c r="T250" s="223">
        <f>S250*H250</f>
        <v>0</v>
      </c>
      <c r="AR250" s="224" t="s">
        <v>215</v>
      </c>
      <c r="AT250" s="224" t="s">
        <v>211</v>
      </c>
      <c r="AU250" s="224" t="s">
        <v>77</v>
      </c>
      <c r="AY250" s="18" t="s">
        <v>210</v>
      </c>
      <c r="BE250" s="225">
        <f>IF(N250="základní",J250,0)</f>
        <v>0</v>
      </c>
      <c r="BF250" s="225">
        <f>IF(N250="snížená",J250,0)</f>
        <v>0</v>
      </c>
      <c r="BG250" s="225">
        <f>IF(N250="zákl. přenesená",J250,0)</f>
        <v>0</v>
      </c>
      <c r="BH250" s="225">
        <f>IF(N250="sníž. přenesená",J250,0)</f>
        <v>0</v>
      </c>
      <c r="BI250" s="225">
        <f>IF(N250="nulová",J250,0)</f>
        <v>0</v>
      </c>
      <c r="BJ250" s="18" t="s">
        <v>77</v>
      </c>
      <c r="BK250" s="225">
        <f>ROUND(I250*H250,2)</f>
        <v>0</v>
      </c>
      <c r="BL250" s="18" t="s">
        <v>215</v>
      </c>
      <c r="BM250" s="224" t="s">
        <v>604</v>
      </c>
    </row>
    <row r="251" s="1" customFormat="1" ht="24" customHeight="1">
      <c r="B251" s="39"/>
      <c r="C251" s="213" t="s">
        <v>430</v>
      </c>
      <c r="D251" s="213" t="s">
        <v>211</v>
      </c>
      <c r="E251" s="214" t="s">
        <v>2199</v>
      </c>
      <c r="F251" s="215" t="s">
        <v>2200</v>
      </c>
      <c r="G251" s="216" t="s">
        <v>266</v>
      </c>
      <c r="H251" s="217">
        <v>0.080000000000000002</v>
      </c>
      <c r="I251" s="218"/>
      <c r="J251" s="219">
        <f>ROUND(I251*H251,2)</f>
        <v>0</v>
      </c>
      <c r="K251" s="215" t="s">
        <v>1995</v>
      </c>
      <c r="L251" s="44"/>
      <c r="M251" s="220" t="s">
        <v>20</v>
      </c>
      <c r="N251" s="221" t="s">
        <v>41</v>
      </c>
      <c r="O251" s="84"/>
      <c r="P251" s="222">
        <f>O251*H251</f>
        <v>0</v>
      </c>
      <c r="Q251" s="222">
        <v>0</v>
      </c>
      <c r="R251" s="222">
        <f>Q251*H251</f>
        <v>0</v>
      </c>
      <c r="S251" s="222">
        <v>0</v>
      </c>
      <c r="T251" s="223">
        <f>S251*H251</f>
        <v>0</v>
      </c>
      <c r="AR251" s="224" t="s">
        <v>215</v>
      </c>
      <c r="AT251" s="224" t="s">
        <v>211</v>
      </c>
      <c r="AU251" s="224" t="s">
        <v>77</v>
      </c>
      <c r="AY251" s="18" t="s">
        <v>210</v>
      </c>
      <c r="BE251" s="225">
        <f>IF(N251="základní",J251,0)</f>
        <v>0</v>
      </c>
      <c r="BF251" s="225">
        <f>IF(N251="snížená",J251,0)</f>
        <v>0</v>
      </c>
      <c r="BG251" s="225">
        <f>IF(N251="zákl. přenesená",J251,0)</f>
        <v>0</v>
      </c>
      <c r="BH251" s="225">
        <f>IF(N251="sníž. přenesená",J251,0)</f>
        <v>0</v>
      </c>
      <c r="BI251" s="225">
        <f>IF(N251="nulová",J251,0)</f>
        <v>0</v>
      </c>
      <c r="BJ251" s="18" t="s">
        <v>77</v>
      </c>
      <c r="BK251" s="225">
        <f>ROUND(I251*H251,2)</f>
        <v>0</v>
      </c>
      <c r="BL251" s="18" t="s">
        <v>215</v>
      </c>
      <c r="BM251" s="224" t="s">
        <v>607</v>
      </c>
    </row>
    <row r="252" s="1" customFormat="1" ht="24" customHeight="1">
      <c r="B252" s="39"/>
      <c r="C252" s="213" t="s">
        <v>610</v>
      </c>
      <c r="D252" s="213" t="s">
        <v>211</v>
      </c>
      <c r="E252" s="214" t="s">
        <v>2201</v>
      </c>
      <c r="F252" s="215" t="s">
        <v>2202</v>
      </c>
      <c r="G252" s="216" t="s">
        <v>911</v>
      </c>
      <c r="H252" s="217">
        <v>20</v>
      </c>
      <c r="I252" s="218"/>
      <c r="J252" s="219">
        <f>ROUND(I252*H252,2)</f>
        <v>0</v>
      </c>
      <c r="K252" s="215" t="s">
        <v>2001</v>
      </c>
      <c r="L252" s="44"/>
      <c r="M252" s="220" t="s">
        <v>20</v>
      </c>
      <c r="N252" s="221" t="s">
        <v>41</v>
      </c>
      <c r="O252" s="84"/>
      <c r="P252" s="222">
        <f>O252*H252</f>
        <v>0</v>
      </c>
      <c r="Q252" s="222">
        <v>0</v>
      </c>
      <c r="R252" s="222">
        <f>Q252*H252</f>
        <v>0</v>
      </c>
      <c r="S252" s="222">
        <v>0</v>
      </c>
      <c r="T252" s="223">
        <f>S252*H252</f>
        <v>0</v>
      </c>
      <c r="AR252" s="224" t="s">
        <v>215</v>
      </c>
      <c r="AT252" s="224" t="s">
        <v>211</v>
      </c>
      <c r="AU252" s="224" t="s">
        <v>77</v>
      </c>
      <c r="AY252" s="18" t="s">
        <v>210</v>
      </c>
      <c r="BE252" s="225">
        <f>IF(N252="základní",J252,0)</f>
        <v>0</v>
      </c>
      <c r="BF252" s="225">
        <f>IF(N252="snížená",J252,0)</f>
        <v>0</v>
      </c>
      <c r="BG252" s="225">
        <f>IF(N252="zákl. přenesená",J252,0)</f>
        <v>0</v>
      </c>
      <c r="BH252" s="225">
        <f>IF(N252="sníž. přenesená",J252,0)</f>
        <v>0</v>
      </c>
      <c r="BI252" s="225">
        <f>IF(N252="nulová",J252,0)</f>
        <v>0</v>
      </c>
      <c r="BJ252" s="18" t="s">
        <v>77</v>
      </c>
      <c r="BK252" s="225">
        <f>ROUND(I252*H252,2)</f>
        <v>0</v>
      </c>
      <c r="BL252" s="18" t="s">
        <v>215</v>
      </c>
      <c r="BM252" s="224" t="s">
        <v>613</v>
      </c>
    </row>
    <row r="253" s="1" customFormat="1" ht="24" customHeight="1">
      <c r="B253" s="39"/>
      <c r="C253" s="213" t="s">
        <v>434</v>
      </c>
      <c r="D253" s="213" t="s">
        <v>211</v>
      </c>
      <c r="E253" s="214" t="s">
        <v>2203</v>
      </c>
      <c r="F253" s="215" t="s">
        <v>2204</v>
      </c>
      <c r="G253" s="216" t="s">
        <v>911</v>
      </c>
      <c r="H253" s="217">
        <v>20</v>
      </c>
      <c r="I253" s="218"/>
      <c r="J253" s="219">
        <f>ROUND(I253*H253,2)</f>
        <v>0</v>
      </c>
      <c r="K253" s="215" t="s">
        <v>2001</v>
      </c>
      <c r="L253" s="44"/>
      <c r="M253" s="220" t="s">
        <v>20</v>
      </c>
      <c r="N253" s="221" t="s">
        <v>41</v>
      </c>
      <c r="O253" s="84"/>
      <c r="P253" s="222">
        <f>O253*H253</f>
        <v>0</v>
      </c>
      <c r="Q253" s="222">
        <v>0</v>
      </c>
      <c r="R253" s="222">
        <f>Q253*H253</f>
        <v>0</v>
      </c>
      <c r="S253" s="222">
        <v>0</v>
      </c>
      <c r="T253" s="223">
        <f>S253*H253</f>
        <v>0</v>
      </c>
      <c r="AR253" s="224" t="s">
        <v>215</v>
      </c>
      <c r="AT253" s="224" t="s">
        <v>211</v>
      </c>
      <c r="AU253" s="224" t="s">
        <v>77</v>
      </c>
      <c r="AY253" s="18" t="s">
        <v>210</v>
      </c>
      <c r="BE253" s="225">
        <f>IF(N253="základní",J253,0)</f>
        <v>0</v>
      </c>
      <c r="BF253" s="225">
        <f>IF(N253="snížená",J253,0)</f>
        <v>0</v>
      </c>
      <c r="BG253" s="225">
        <f>IF(N253="zákl. přenesená",J253,0)</f>
        <v>0</v>
      </c>
      <c r="BH253" s="225">
        <f>IF(N253="sníž. přenesená",J253,0)</f>
        <v>0</v>
      </c>
      <c r="BI253" s="225">
        <f>IF(N253="nulová",J253,0)</f>
        <v>0</v>
      </c>
      <c r="BJ253" s="18" t="s">
        <v>77</v>
      </c>
      <c r="BK253" s="225">
        <f>ROUND(I253*H253,2)</f>
        <v>0</v>
      </c>
      <c r="BL253" s="18" t="s">
        <v>215</v>
      </c>
      <c r="BM253" s="224" t="s">
        <v>618</v>
      </c>
    </row>
    <row r="254" s="10" customFormat="1" ht="25.92" customHeight="1">
      <c r="B254" s="199"/>
      <c r="C254" s="200"/>
      <c r="D254" s="201" t="s">
        <v>69</v>
      </c>
      <c r="E254" s="202" t="s">
        <v>408</v>
      </c>
      <c r="F254" s="202" t="s">
        <v>2205</v>
      </c>
      <c r="G254" s="200"/>
      <c r="H254" s="200"/>
      <c r="I254" s="203"/>
      <c r="J254" s="204">
        <f>BK254</f>
        <v>0</v>
      </c>
      <c r="K254" s="200"/>
      <c r="L254" s="205"/>
      <c r="M254" s="206"/>
      <c r="N254" s="207"/>
      <c r="O254" s="207"/>
      <c r="P254" s="208">
        <f>SUM(P255:P271)</f>
        <v>0</v>
      </c>
      <c r="Q254" s="207"/>
      <c r="R254" s="208">
        <f>SUM(R255:R271)</f>
        <v>0</v>
      </c>
      <c r="S254" s="207"/>
      <c r="T254" s="209">
        <f>SUM(T255:T271)</f>
        <v>0</v>
      </c>
      <c r="AR254" s="210" t="s">
        <v>77</v>
      </c>
      <c r="AT254" s="211" t="s">
        <v>69</v>
      </c>
      <c r="AU254" s="211" t="s">
        <v>16</v>
      </c>
      <c r="AY254" s="210" t="s">
        <v>210</v>
      </c>
      <c r="BK254" s="212">
        <f>SUM(BK255:BK271)</f>
        <v>0</v>
      </c>
    </row>
    <row r="255" s="1" customFormat="1" ht="36" customHeight="1">
      <c r="B255" s="39"/>
      <c r="C255" s="241" t="s">
        <v>621</v>
      </c>
      <c r="D255" s="241" t="s">
        <v>263</v>
      </c>
      <c r="E255" s="242" t="s">
        <v>2206</v>
      </c>
      <c r="F255" s="243" t="s">
        <v>2207</v>
      </c>
      <c r="G255" s="244" t="s">
        <v>291</v>
      </c>
      <c r="H255" s="245">
        <v>83</v>
      </c>
      <c r="I255" s="246"/>
      <c r="J255" s="247">
        <f>ROUND(I255*H255,2)</f>
        <v>0</v>
      </c>
      <c r="K255" s="243" t="s">
        <v>2001</v>
      </c>
      <c r="L255" s="248"/>
      <c r="M255" s="249" t="s">
        <v>20</v>
      </c>
      <c r="N255" s="250" t="s">
        <v>41</v>
      </c>
      <c r="O255" s="84"/>
      <c r="P255" s="222">
        <f>O255*H255</f>
        <v>0</v>
      </c>
      <c r="Q255" s="222">
        <v>0</v>
      </c>
      <c r="R255" s="222">
        <f>Q255*H255</f>
        <v>0</v>
      </c>
      <c r="S255" s="222">
        <v>0</v>
      </c>
      <c r="T255" s="223">
        <f>S255*H255</f>
        <v>0</v>
      </c>
      <c r="AR255" s="224" t="s">
        <v>233</v>
      </c>
      <c r="AT255" s="224" t="s">
        <v>263</v>
      </c>
      <c r="AU255" s="224" t="s">
        <v>77</v>
      </c>
      <c r="AY255" s="18" t="s">
        <v>210</v>
      </c>
      <c r="BE255" s="225">
        <f>IF(N255="základní",J255,0)</f>
        <v>0</v>
      </c>
      <c r="BF255" s="225">
        <f>IF(N255="snížená",J255,0)</f>
        <v>0</v>
      </c>
      <c r="BG255" s="225">
        <f>IF(N255="zákl. přenesená",J255,0)</f>
        <v>0</v>
      </c>
      <c r="BH255" s="225">
        <f>IF(N255="sníž. přenesená",J255,0)</f>
        <v>0</v>
      </c>
      <c r="BI255" s="225">
        <f>IF(N255="nulová",J255,0)</f>
        <v>0</v>
      </c>
      <c r="BJ255" s="18" t="s">
        <v>77</v>
      </c>
      <c r="BK255" s="225">
        <f>ROUND(I255*H255,2)</f>
        <v>0</v>
      </c>
      <c r="BL255" s="18" t="s">
        <v>215</v>
      </c>
      <c r="BM255" s="224" t="s">
        <v>624</v>
      </c>
    </row>
    <row r="256" s="1" customFormat="1" ht="24" customHeight="1">
      <c r="B256" s="39"/>
      <c r="C256" s="213" t="s">
        <v>437</v>
      </c>
      <c r="D256" s="213" t="s">
        <v>211</v>
      </c>
      <c r="E256" s="214" t="s">
        <v>2208</v>
      </c>
      <c r="F256" s="215" t="s">
        <v>2209</v>
      </c>
      <c r="G256" s="216" t="s">
        <v>260</v>
      </c>
      <c r="H256" s="217">
        <v>3.2400000000000002</v>
      </c>
      <c r="I256" s="218"/>
      <c r="J256" s="219">
        <f>ROUND(I256*H256,2)</f>
        <v>0</v>
      </c>
      <c r="K256" s="215" t="s">
        <v>1995</v>
      </c>
      <c r="L256" s="44"/>
      <c r="M256" s="220" t="s">
        <v>20</v>
      </c>
      <c r="N256" s="221" t="s">
        <v>41</v>
      </c>
      <c r="O256" s="84"/>
      <c r="P256" s="222">
        <f>O256*H256</f>
        <v>0</v>
      </c>
      <c r="Q256" s="222">
        <v>0</v>
      </c>
      <c r="R256" s="222">
        <f>Q256*H256</f>
        <v>0</v>
      </c>
      <c r="S256" s="222">
        <v>0</v>
      </c>
      <c r="T256" s="223">
        <f>S256*H256</f>
        <v>0</v>
      </c>
      <c r="AR256" s="224" t="s">
        <v>215</v>
      </c>
      <c r="AT256" s="224" t="s">
        <v>211</v>
      </c>
      <c r="AU256" s="224" t="s">
        <v>77</v>
      </c>
      <c r="AY256" s="18" t="s">
        <v>210</v>
      </c>
      <c r="BE256" s="225">
        <f>IF(N256="základní",J256,0)</f>
        <v>0</v>
      </c>
      <c r="BF256" s="225">
        <f>IF(N256="snížená",J256,0)</f>
        <v>0</v>
      </c>
      <c r="BG256" s="225">
        <f>IF(N256="zákl. přenesená",J256,0)</f>
        <v>0</v>
      </c>
      <c r="BH256" s="225">
        <f>IF(N256="sníž. přenesená",J256,0)</f>
        <v>0</v>
      </c>
      <c r="BI256" s="225">
        <f>IF(N256="nulová",J256,0)</f>
        <v>0</v>
      </c>
      <c r="BJ256" s="18" t="s">
        <v>77</v>
      </c>
      <c r="BK256" s="225">
        <f>ROUND(I256*H256,2)</f>
        <v>0</v>
      </c>
      <c r="BL256" s="18" t="s">
        <v>215</v>
      </c>
      <c r="BM256" s="224" t="s">
        <v>627</v>
      </c>
    </row>
    <row r="257" s="1" customFormat="1" ht="16.5" customHeight="1">
      <c r="B257" s="39"/>
      <c r="C257" s="213" t="s">
        <v>628</v>
      </c>
      <c r="D257" s="213" t="s">
        <v>211</v>
      </c>
      <c r="E257" s="214" t="s">
        <v>2210</v>
      </c>
      <c r="F257" s="215" t="s">
        <v>2211</v>
      </c>
      <c r="G257" s="216" t="s">
        <v>266</v>
      </c>
      <c r="H257" s="217">
        <v>0.40000000000000002</v>
      </c>
      <c r="I257" s="218"/>
      <c r="J257" s="219">
        <f>ROUND(I257*H257,2)</f>
        <v>0</v>
      </c>
      <c r="K257" s="215" t="s">
        <v>1995</v>
      </c>
      <c r="L257" s="44"/>
      <c r="M257" s="220" t="s">
        <v>20</v>
      </c>
      <c r="N257" s="221" t="s">
        <v>41</v>
      </c>
      <c r="O257" s="84"/>
      <c r="P257" s="222">
        <f>O257*H257</f>
        <v>0</v>
      </c>
      <c r="Q257" s="222">
        <v>0</v>
      </c>
      <c r="R257" s="222">
        <f>Q257*H257</f>
        <v>0</v>
      </c>
      <c r="S257" s="222">
        <v>0</v>
      </c>
      <c r="T257" s="223">
        <f>S257*H257</f>
        <v>0</v>
      </c>
      <c r="AR257" s="224" t="s">
        <v>215</v>
      </c>
      <c r="AT257" s="224" t="s">
        <v>211</v>
      </c>
      <c r="AU257" s="224" t="s">
        <v>77</v>
      </c>
      <c r="AY257" s="18" t="s">
        <v>210</v>
      </c>
      <c r="BE257" s="225">
        <f>IF(N257="základní",J257,0)</f>
        <v>0</v>
      </c>
      <c r="BF257" s="225">
        <f>IF(N257="snížená",J257,0)</f>
        <v>0</v>
      </c>
      <c r="BG257" s="225">
        <f>IF(N257="zákl. přenesená",J257,0)</f>
        <v>0</v>
      </c>
      <c r="BH257" s="225">
        <f>IF(N257="sníž. přenesená",J257,0)</f>
        <v>0</v>
      </c>
      <c r="BI257" s="225">
        <f>IF(N257="nulová",J257,0)</f>
        <v>0</v>
      </c>
      <c r="BJ257" s="18" t="s">
        <v>77</v>
      </c>
      <c r="BK257" s="225">
        <f>ROUND(I257*H257,2)</f>
        <v>0</v>
      </c>
      <c r="BL257" s="18" t="s">
        <v>215</v>
      </c>
      <c r="BM257" s="224" t="s">
        <v>631</v>
      </c>
    </row>
    <row r="258" s="1" customFormat="1" ht="24" customHeight="1">
      <c r="B258" s="39"/>
      <c r="C258" s="213" t="s">
        <v>441</v>
      </c>
      <c r="D258" s="213" t="s">
        <v>211</v>
      </c>
      <c r="E258" s="214" t="s">
        <v>2212</v>
      </c>
      <c r="F258" s="215" t="s">
        <v>2213</v>
      </c>
      <c r="G258" s="216" t="s">
        <v>911</v>
      </c>
      <c r="H258" s="217">
        <v>26.399999999999999</v>
      </c>
      <c r="I258" s="218"/>
      <c r="J258" s="219">
        <f>ROUND(I258*H258,2)</f>
        <v>0</v>
      </c>
      <c r="K258" s="215" t="s">
        <v>1995</v>
      </c>
      <c r="L258" s="44"/>
      <c r="M258" s="220" t="s">
        <v>20</v>
      </c>
      <c r="N258" s="221" t="s">
        <v>41</v>
      </c>
      <c r="O258" s="84"/>
      <c r="P258" s="222">
        <f>O258*H258</f>
        <v>0</v>
      </c>
      <c r="Q258" s="222">
        <v>0</v>
      </c>
      <c r="R258" s="222">
        <f>Q258*H258</f>
        <v>0</v>
      </c>
      <c r="S258" s="222">
        <v>0</v>
      </c>
      <c r="T258" s="223">
        <f>S258*H258</f>
        <v>0</v>
      </c>
      <c r="AR258" s="224" t="s">
        <v>215</v>
      </c>
      <c r="AT258" s="224" t="s">
        <v>211</v>
      </c>
      <c r="AU258" s="224" t="s">
        <v>77</v>
      </c>
      <c r="AY258" s="18" t="s">
        <v>210</v>
      </c>
      <c r="BE258" s="225">
        <f>IF(N258="základní",J258,0)</f>
        <v>0</v>
      </c>
      <c r="BF258" s="225">
        <f>IF(N258="snížená",J258,0)</f>
        <v>0</v>
      </c>
      <c r="BG258" s="225">
        <f>IF(N258="zákl. přenesená",J258,0)</f>
        <v>0</v>
      </c>
      <c r="BH258" s="225">
        <f>IF(N258="sníž. přenesená",J258,0)</f>
        <v>0</v>
      </c>
      <c r="BI258" s="225">
        <f>IF(N258="nulová",J258,0)</f>
        <v>0</v>
      </c>
      <c r="BJ258" s="18" t="s">
        <v>77</v>
      </c>
      <c r="BK258" s="225">
        <f>ROUND(I258*H258,2)</f>
        <v>0</v>
      </c>
      <c r="BL258" s="18" t="s">
        <v>215</v>
      </c>
      <c r="BM258" s="224" t="s">
        <v>634</v>
      </c>
    </row>
    <row r="259" s="1" customFormat="1" ht="24" customHeight="1">
      <c r="B259" s="39"/>
      <c r="C259" s="213" t="s">
        <v>637</v>
      </c>
      <c r="D259" s="213" t="s">
        <v>211</v>
      </c>
      <c r="E259" s="214" t="s">
        <v>2214</v>
      </c>
      <c r="F259" s="215" t="s">
        <v>2215</v>
      </c>
      <c r="G259" s="216" t="s">
        <v>911</v>
      </c>
      <c r="H259" s="217">
        <v>26.399999999999999</v>
      </c>
      <c r="I259" s="218"/>
      <c r="J259" s="219">
        <f>ROUND(I259*H259,2)</f>
        <v>0</v>
      </c>
      <c r="K259" s="215" t="s">
        <v>1995</v>
      </c>
      <c r="L259" s="44"/>
      <c r="M259" s="220" t="s">
        <v>20</v>
      </c>
      <c r="N259" s="221" t="s">
        <v>41</v>
      </c>
      <c r="O259" s="84"/>
      <c r="P259" s="222">
        <f>O259*H259</f>
        <v>0</v>
      </c>
      <c r="Q259" s="222">
        <v>0</v>
      </c>
      <c r="R259" s="222">
        <f>Q259*H259</f>
        <v>0</v>
      </c>
      <c r="S259" s="222">
        <v>0</v>
      </c>
      <c r="T259" s="223">
        <f>S259*H259</f>
        <v>0</v>
      </c>
      <c r="AR259" s="224" t="s">
        <v>215</v>
      </c>
      <c r="AT259" s="224" t="s">
        <v>211</v>
      </c>
      <c r="AU259" s="224" t="s">
        <v>77</v>
      </c>
      <c r="AY259" s="18" t="s">
        <v>210</v>
      </c>
      <c r="BE259" s="225">
        <f>IF(N259="základní",J259,0)</f>
        <v>0</v>
      </c>
      <c r="BF259" s="225">
        <f>IF(N259="snížená",J259,0)</f>
        <v>0</v>
      </c>
      <c r="BG259" s="225">
        <f>IF(N259="zákl. přenesená",J259,0)</f>
        <v>0</v>
      </c>
      <c r="BH259" s="225">
        <f>IF(N259="sníž. přenesená",J259,0)</f>
        <v>0</v>
      </c>
      <c r="BI259" s="225">
        <f>IF(N259="nulová",J259,0)</f>
        <v>0</v>
      </c>
      <c r="BJ259" s="18" t="s">
        <v>77</v>
      </c>
      <c r="BK259" s="225">
        <f>ROUND(I259*H259,2)</f>
        <v>0</v>
      </c>
      <c r="BL259" s="18" t="s">
        <v>215</v>
      </c>
      <c r="BM259" s="224" t="s">
        <v>642</v>
      </c>
    </row>
    <row r="260" s="1" customFormat="1" ht="24" customHeight="1">
      <c r="B260" s="39"/>
      <c r="C260" s="213" t="s">
        <v>444</v>
      </c>
      <c r="D260" s="213" t="s">
        <v>211</v>
      </c>
      <c r="E260" s="214" t="s">
        <v>2216</v>
      </c>
      <c r="F260" s="215" t="s">
        <v>2217</v>
      </c>
      <c r="G260" s="216" t="s">
        <v>911</v>
      </c>
      <c r="H260" s="217">
        <v>24.199999999999999</v>
      </c>
      <c r="I260" s="218"/>
      <c r="J260" s="219">
        <f>ROUND(I260*H260,2)</f>
        <v>0</v>
      </c>
      <c r="K260" s="215" t="s">
        <v>1995</v>
      </c>
      <c r="L260" s="44"/>
      <c r="M260" s="220" t="s">
        <v>20</v>
      </c>
      <c r="N260" s="221" t="s">
        <v>41</v>
      </c>
      <c r="O260" s="84"/>
      <c r="P260" s="222">
        <f>O260*H260</f>
        <v>0</v>
      </c>
      <c r="Q260" s="222">
        <v>0</v>
      </c>
      <c r="R260" s="222">
        <f>Q260*H260</f>
        <v>0</v>
      </c>
      <c r="S260" s="222">
        <v>0</v>
      </c>
      <c r="T260" s="223">
        <f>S260*H260</f>
        <v>0</v>
      </c>
      <c r="AR260" s="224" t="s">
        <v>215</v>
      </c>
      <c r="AT260" s="224" t="s">
        <v>211</v>
      </c>
      <c r="AU260" s="224" t="s">
        <v>77</v>
      </c>
      <c r="AY260" s="18" t="s">
        <v>210</v>
      </c>
      <c r="BE260" s="225">
        <f>IF(N260="základní",J260,0)</f>
        <v>0</v>
      </c>
      <c r="BF260" s="225">
        <f>IF(N260="snížená",J260,0)</f>
        <v>0</v>
      </c>
      <c r="BG260" s="225">
        <f>IF(N260="zákl. přenesená",J260,0)</f>
        <v>0</v>
      </c>
      <c r="BH260" s="225">
        <f>IF(N260="sníž. přenesená",J260,0)</f>
        <v>0</v>
      </c>
      <c r="BI260" s="225">
        <f>IF(N260="nulová",J260,0)</f>
        <v>0</v>
      </c>
      <c r="BJ260" s="18" t="s">
        <v>77</v>
      </c>
      <c r="BK260" s="225">
        <f>ROUND(I260*H260,2)</f>
        <v>0</v>
      </c>
      <c r="BL260" s="18" t="s">
        <v>215</v>
      </c>
      <c r="BM260" s="224" t="s">
        <v>645</v>
      </c>
    </row>
    <row r="261" s="1" customFormat="1" ht="24" customHeight="1">
      <c r="B261" s="39"/>
      <c r="C261" s="213" t="s">
        <v>646</v>
      </c>
      <c r="D261" s="213" t="s">
        <v>211</v>
      </c>
      <c r="E261" s="214" t="s">
        <v>2218</v>
      </c>
      <c r="F261" s="215" t="s">
        <v>2219</v>
      </c>
      <c r="G261" s="216" t="s">
        <v>911</v>
      </c>
      <c r="H261" s="217">
        <v>24.199999999999999</v>
      </c>
      <c r="I261" s="218"/>
      <c r="J261" s="219">
        <f>ROUND(I261*H261,2)</f>
        <v>0</v>
      </c>
      <c r="K261" s="215" t="s">
        <v>1995</v>
      </c>
      <c r="L261" s="44"/>
      <c r="M261" s="220" t="s">
        <v>20</v>
      </c>
      <c r="N261" s="221" t="s">
        <v>41</v>
      </c>
      <c r="O261" s="84"/>
      <c r="P261" s="222">
        <f>O261*H261</f>
        <v>0</v>
      </c>
      <c r="Q261" s="222">
        <v>0</v>
      </c>
      <c r="R261" s="222">
        <f>Q261*H261</f>
        <v>0</v>
      </c>
      <c r="S261" s="222">
        <v>0</v>
      </c>
      <c r="T261" s="223">
        <f>S261*H261</f>
        <v>0</v>
      </c>
      <c r="AR261" s="224" t="s">
        <v>215</v>
      </c>
      <c r="AT261" s="224" t="s">
        <v>211</v>
      </c>
      <c r="AU261" s="224" t="s">
        <v>77</v>
      </c>
      <c r="AY261" s="18" t="s">
        <v>210</v>
      </c>
      <c r="BE261" s="225">
        <f>IF(N261="základní",J261,0)</f>
        <v>0</v>
      </c>
      <c r="BF261" s="225">
        <f>IF(N261="snížená",J261,0)</f>
        <v>0</v>
      </c>
      <c r="BG261" s="225">
        <f>IF(N261="zákl. přenesená",J261,0)</f>
        <v>0</v>
      </c>
      <c r="BH261" s="225">
        <f>IF(N261="sníž. přenesená",J261,0)</f>
        <v>0</v>
      </c>
      <c r="BI261" s="225">
        <f>IF(N261="nulová",J261,0)</f>
        <v>0</v>
      </c>
      <c r="BJ261" s="18" t="s">
        <v>77</v>
      </c>
      <c r="BK261" s="225">
        <f>ROUND(I261*H261,2)</f>
        <v>0</v>
      </c>
      <c r="BL261" s="18" t="s">
        <v>215</v>
      </c>
      <c r="BM261" s="224" t="s">
        <v>649</v>
      </c>
    </row>
    <row r="262" s="1" customFormat="1" ht="36" customHeight="1">
      <c r="B262" s="39"/>
      <c r="C262" s="213" t="s">
        <v>448</v>
      </c>
      <c r="D262" s="213" t="s">
        <v>211</v>
      </c>
      <c r="E262" s="214" t="s">
        <v>2220</v>
      </c>
      <c r="F262" s="215" t="s">
        <v>2221</v>
      </c>
      <c r="G262" s="216" t="s">
        <v>291</v>
      </c>
      <c r="H262" s="217">
        <v>82.599999999999994</v>
      </c>
      <c r="I262" s="218"/>
      <c r="J262" s="219">
        <f>ROUND(I262*H262,2)</f>
        <v>0</v>
      </c>
      <c r="K262" s="215" t="s">
        <v>1995</v>
      </c>
      <c r="L262" s="44"/>
      <c r="M262" s="220" t="s">
        <v>20</v>
      </c>
      <c r="N262" s="221" t="s">
        <v>41</v>
      </c>
      <c r="O262" s="84"/>
      <c r="P262" s="222">
        <f>O262*H262</f>
        <v>0</v>
      </c>
      <c r="Q262" s="222">
        <v>0</v>
      </c>
      <c r="R262" s="222">
        <f>Q262*H262</f>
        <v>0</v>
      </c>
      <c r="S262" s="222">
        <v>0</v>
      </c>
      <c r="T262" s="223">
        <f>S262*H262</f>
        <v>0</v>
      </c>
      <c r="AR262" s="224" t="s">
        <v>215</v>
      </c>
      <c r="AT262" s="224" t="s">
        <v>211</v>
      </c>
      <c r="AU262" s="224" t="s">
        <v>77</v>
      </c>
      <c r="AY262" s="18" t="s">
        <v>210</v>
      </c>
      <c r="BE262" s="225">
        <f>IF(N262="základní",J262,0)</f>
        <v>0</v>
      </c>
      <c r="BF262" s="225">
        <f>IF(N262="snížená",J262,0)</f>
        <v>0</v>
      </c>
      <c r="BG262" s="225">
        <f>IF(N262="zákl. přenesená",J262,0)</f>
        <v>0</v>
      </c>
      <c r="BH262" s="225">
        <f>IF(N262="sníž. přenesená",J262,0)</f>
        <v>0</v>
      </c>
      <c r="BI262" s="225">
        <f>IF(N262="nulová",J262,0)</f>
        <v>0</v>
      </c>
      <c r="BJ262" s="18" t="s">
        <v>77</v>
      </c>
      <c r="BK262" s="225">
        <f>ROUND(I262*H262,2)</f>
        <v>0</v>
      </c>
      <c r="BL262" s="18" t="s">
        <v>215</v>
      </c>
      <c r="BM262" s="224" t="s">
        <v>652</v>
      </c>
    </row>
    <row r="263" s="1" customFormat="1" ht="24" customHeight="1">
      <c r="B263" s="39"/>
      <c r="C263" s="213" t="s">
        <v>653</v>
      </c>
      <c r="D263" s="213" t="s">
        <v>211</v>
      </c>
      <c r="E263" s="214" t="s">
        <v>2222</v>
      </c>
      <c r="F263" s="215" t="s">
        <v>2223</v>
      </c>
      <c r="G263" s="216" t="s">
        <v>291</v>
      </c>
      <c r="H263" s="217">
        <v>23.399999999999999</v>
      </c>
      <c r="I263" s="218"/>
      <c r="J263" s="219">
        <f>ROUND(I263*H263,2)</f>
        <v>0</v>
      </c>
      <c r="K263" s="215" t="s">
        <v>1995</v>
      </c>
      <c r="L263" s="44"/>
      <c r="M263" s="220" t="s">
        <v>20</v>
      </c>
      <c r="N263" s="221" t="s">
        <v>41</v>
      </c>
      <c r="O263" s="84"/>
      <c r="P263" s="222">
        <f>O263*H263</f>
        <v>0</v>
      </c>
      <c r="Q263" s="222">
        <v>0</v>
      </c>
      <c r="R263" s="222">
        <f>Q263*H263</f>
        <v>0</v>
      </c>
      <c r="S263" s="222">
        <v>0</v>
      </c>
      <c r="T263" s="223">
        <f>S263*H263</f>
        <v>0</v>
      </c>
      <c r="AR263" s="224" t="s">
        <v>215</v>
      </c>
      <c r="AT263" s="224" t="s">
        <v>211</v>
      </c>
      <c r="AU263" s="224" t="s">
        <v>77</v>
      </c>
      <c r="AY263" s="18" t="s">
        <v>210</v>
      </c>
      <c r="BE263" s="225">
        <f>IF(N263="základní",J263,0)</f>
        <v>0</v>
      </c>
      <c r="BF263" s="225">
        <f>IF(N263="snížená",J263,0)</f>
        <v>0</v>
      </c>
      <c r="BG263" s="225">
        <f>IF(N263="zákl. přenesená",J263,0)</f>
        <v>0</v>
      </c>
      <c r="BH263" s="225">
        <f>IF(N263="sníž. přenesená",J263,0)</f>
        <v>0</v>
      </c>
      <c r="BI263" s="225">
        <f>IF(N263="nulová",J263,0)</f>
        <v>0</v>
      </c>
      <c r="BJ263" s="18" t="s">
        <v>77</v>
      </c>
      <c r="BK263" s="225">
        <f>ROUND(I263*H263,2)</f>
        <v>0</v>
      </c>
      <c r="BL263" s="18" t="s">
        <v>215</v>
      </c>
      <c r="BM263" s="224" t="s">
        <v>656</v>
      </c>
    </row>
    <row r="264" s="1" customFormat="1" ht="16.5" customHeight="1">
      <c r="B264" s="39"/>
      <c r="C264" s="213" t="s">
        <v>451</v>
      </c>
      <c r="D264" s="213" t="s">
        <v>211</v>
      </c>
      <c r="E264" s="214" t="s">
        <v>2224</v>
      </c>
      <c r="F264" s="215" t="s">
        <v>2225</v>
      </c>
      <c r="G264" s="216" t="s">
        <v>291</v>
      </c>
      <c r="H264" s="217">
        <v>53.399999999999999</v>
      </c>
      <c r="I264" s="218"/>
      <c r="J264" s="219">
        <f>ROUND(I264*H264,2)</f>
        <v>0</v>
      </c>
      <c r="K264" s="215" t="s">
        <v>1995</v>
      </c>
      <c r="L264" s="44"/>
      <c r="M264" s="220" t="s">
        <v>20</v>
      </c>
      <c r="N264" s="221" t="s">
        <v>41</v>
      </c>
      <c r="O264" s="84"/>
      <c r="P264" s="222">
        <f>O264*H264</f>
        <v>0</v>
      </c>
      <c r="Q264" s="222">
        <v>0</v>
      </c>
      <c r="R264" s="222">
        <f>Q264*H264</f>
        <v>0</v>
      </c>
      <c r="S264" s="222">
        <v>0</v>
      </c>
      <c r="T264" s="223">
        <f>S264*H264</f>
        <v>0</v>
      </c>
      <c r="AR264" s="224" t="s">
        <v>215</v>
      </c>
      <c r="AT264" s="224" t="s">
        <v>211</v>
      </c>
      <c r="AU264" s="224" t="s">
        <v>77</v>
      </c>
      <c r="AY264" s="18" t="s">
        <v>210</v>
      </c>
      <c r="BE264" s="225">
        <f>IF(N264="základní",J264,0)</f>
        <v>0</v>
      </c>
      <c r="BF264" s="225">
        <f>IF(N264="snížená",J264,0)</f>
        <v>0</v>
      </c>
      <c r="BG264" s="225">
        <f>IF(N264="zákl. přenesená",J264,0)</f>
        <v>0</v>
      </c>
      <c r="BH264" s="225">
        <f>IF(N264="sníž. přenesená",J264,0)</f>
        <v>0</v>
      </c>
      <c r="BI264" s="225">
        <f>IF(N264="nulová",J264,0)</f>
        <v>0</v>
      </c>
      <c r="BJ264" s="18" t="s">
        <v>77</v>
      </c>
      <c r="BK264" s="225">
        <f>ROUND(I264*H264,2)</f>
        <v>0</v>
      </c>
      <c r="BL264" s="18" t="s">
        <v>215</v>
      </c>
      <c r="BM264" s="224" t="s">
        <v>1276</v>
      </c>
    </row>
    <row r="265" s="1" customFormat="1" ht="24" customHeight="1">
      <c r="B265" s="39"/>
      <c r="C265" s="213" t="s">
        <v>1277</v>
      </c>
      <c r="D265" s="213" t="s">
        <v>211</v>
      </c>
      <c r="E265" s="214" t="s">
        <v>2226</v>
      </c>
      <c r="F265" s="215" t="s">
        <v>2227</v>
      </c>
      <c r="G265" s="216" t="s">
        <v>911</v>
      </c>
      <c r="H265" s="217">
        <v>3.8599999999999999</v>
      </c>
      <c r="I265" s="218"/>
      <c r="J265" s="219">
        <f>ROUND(I265*H265,2)</f>
        <v>0</v>
      </c>
      <c r="K265" s="215" t="s">
        <v>1995</v>
      </c>
      <c r="L265" s="44"/>
      <c r="M265" s="220" t="s">
        <v>20</v>
      </c>
      <c r="N265" s="221" t="s">
        <v>41</v>
      </c>
      <c r="O265" s="84"/>
      <c r="P265" s="222">
        <f>O265*H265</f>
        <v>0</v>
      </c>
      <c r="Q265" s="222">
        <v>0</v>
      </c>
      <c r="R265" s="222">
        <f>Q265*H265</f>
        <v>0</v>
      </c>
      <c r="S265" s="222">
        <v>0</v>
      </c>
      <c r="T265" s="223">
        <f>S265*H265</f>
        <v>0</v>
      </c>
      <c r="AR265" s="224" t="s">
        <v>215</v>
      </c>
      <c r="AT265" s="224" t="s">
        <v>211</v>
      </c>
      <c r="AU265" s="224" t="s">
        <v>77</v>
      </c>
      <c r="AY265" s="18" t="s">
        <v>210</v>
      </c>
      <c r="BE265" s="225">
        <f>IF(N265="základní",J265,0)</f>
        <v>0</v>
      </c>
      <c r="BF265" s="225">
        <f>IF(N265="snížená",J265,0)</f>
        <v>0</v>
      </c>
      <c r="BG265" s="225">
        <f>IF(N265="zákl. přenesená",J265,0)</f>
        <v>0</v>
      </c>
      <c r="BH265" s="225">
        <f>IF(N265="sníž. přenesená",J265,0)</f>
        <v>0</v>
      </c>
      <c r="BI265" s="225">
        <f>IF(N265="nulová",J265,0)</f>
        <v>0</v>
      </c>
      <c r="BJ265" s="18" t="s">
        <v>77</v>
      </c>
      <c r="BK265" s="225">
        <f>ROUND(I265*H265,2)</f>
        <v>0</v>
      </c>
      <c r="BL265" s="18" t="s">
        <v>215</v>
      </c>
      <c r="BM265" s="224" t="s">
        <v>1280</v>
      </c>
    </row>
    <row r="266" s="1" customFormat="1" ht="16.5" customHeight="1">
      <c r="B266" s="39"/>
      <c r="C266" s="213" t="s">
        <v>455</v>
      </c>
      <c r="D266" s="213" t="s">
        <v>211</v>
      </c>
      <c r="E266" s="214" t="s">
        <v>2228</v>
      </c>
      <c r="F266" s="215" t="s">
        <v>2229</v>
      </c>
      <c r="G266" s="216" t="s">
        <v>911</v>
      </c>
      <c r="H266" s="217">
        <v>9.1400000000000006</v>
      </c>
      <c r="I266" s="218"/>
      <c r="J266" s="219">
        <f>ROUND(I266*H266,2)</f>
        <v>0</v>
      </c>
      <c r="K266" s="215" t="s">
        <v>1995</v>
      </c>
      <c r="L266" s="44"/>
      <c r="M266" s="220" t="s">
        <v>20</v>
      </c>
      <c r="N266" s="221" t="s">
        <v>41</v>
      </c>
      <c r="O266" s="84"/>
      <c r="P266" s="222">
        <f>O266*H266</f>
        <v>0</v>
      </c>
      <c r="Q266" s="222">
        <v>0</v>
      </c>
      <c r="R266" s="222">
        <f>Q266*H266</f>
        <v>0</v>
      </c>
      <c r="S266" s="222">
        <v>0</v>
      </c>
      <c r="T266" s="223">
        <f>S266*H266</f>
        <v>0</v>
      </c>
      <c r="AR266" s="224" t="s">
        <v>215</v>
      </c>
      <c r="AT266" s="224" t="s">
        <v>211</v>
      </c>
      <c r="AU266" s="224" t="s">
        <v>77</v>
      </c>
      <c r="AY266" s="18" t="s">
        <v>210</v>
      </c>
      <c r="BE266" s="225">
        <f>IF(N266="základní",J266,0)</f>
        <v>0</v>
      </c>
      <c r="BF266" s="225">
        <f>IF(N266="snížená",J266,0)</f>
        <v>0</v>
      </c>
      <c r="BG266" s="225">
        <f>IF(N266="zákl. přenesená",J266,0)</f>
        <v>0</v>
      </c>
      <c r="BH266" s="225">
        <f>IF(N266="sníž. přenesená",J266,0)</f>
        <v>0</v>
      </c>
      <c r="BI266" s="225">
        <f>IF(N266="nulová",J266,0)</f>
        <v>0</v>
      </c>
      <c r="BJ266" s="18" t="s">
        <v>77</v>
      </c>
      <c r="BK266" s="225">
        <f>ROUND(I266*H266,2)</f>
        <v>0</v>
      </c>
      <c r="BL266" s="18" t="s">
        <v>215</v>
      </c>
      <c r="BM266" s="224" t="s">
        <v>1283</v>
      </c>
    </row>
    <row r="267" s="1" customFormat="1" ht="24" customHeight="1">
      <c r="B267" s="39"/>
      <c r="C267" s="213" t="s">
        <v>1284</v>
      </c>
      <c r="D267" s="213" t="s">
        <v>211</v>
      </c>
      <c r="E267" s="214" t="s">
        <v>2230</v>
      </c>
      <c r="F267" s="215" t="s">
        <v>2231</v>
      </c>
      <c r="G267" s="216" t="s">
        <v>911</v>
      </c>
      <c r="H267" s="217">
        <v>3.8599999999999999</v>
      </c>
      <c r="I267" s="218"/>
      <c r="J267" s="219">
        <f>ROUND(I267*H267,2)</f>
        <v>0</v>
      </c>
      <c r="K267" s="215" t="s">
        <v>1995</v>
      </c>
      <c r="L267" s="44"/>
      <c r="M267" s="220" t="s">
        <v>20</v>
      </c>
      <c r="N267" s="221" t="s">
        <v>41</v>
      </c>
      <c r="O267" s="84"/>
      <c r="P267" s="222">
        <f>O267*H267</f>
        <v>0</v>
      </c>
      <c r="Q267" s="222">
        <v>0</v>
      </c>
      <c r="R267" s="222">
        <f>Q267*H267</f>
        <v>0</v>
      </c>
      <c r="S267" s="222">
        <v>0</v>
      </c>
      <c r="T267" s="223">
        <f>S267*H267</f>
        <v>0</v>
      </c>
      <c r="AR267" s="224" t="s">
        <v>215</v>
      </c>
      <c r="AT267" s="224" t="s">
        <v>211</v>
      </c>
      <c r="AU267" s="224" t="s">
        <v>77</v>
      </c>
      <c r="AY267" s="18" t="s">
        <v>210</v>
      </c>
      <c r="BE267" s="225">
        <f>IF(N267="základní",J267,0)</f>
        <v>0</v>
      </c>
      <c r="BF267" s="225">
        <f>IF(N267="snížená",J267,0)</f>
        <v>0</v>
      </c>
      <c r="BG267" s="225">
        <f>IF(N267="zákl. přenesená",J267,0)</f>
        <v>0</v>
      </c>
      <c r="BH267" s="225">
        <f>IF(N267="sníž. přenesená",J267,0)</f>
        <v>0</v>
      </c>
      <c r="BI267" s="225">
        <f>IF(N267="nulová",J267,0)</f>
        <v>0</v>
      </c>
      <c r="BJ267" s="18" t="s">
        <v>77</v>
      </c>
      <c r="BK267" s="225">
        <f>ROUND(I267*H267,2)</f>
        <v>0</v>
      </c>
      <c r="BL267" s="18" t="s">
        <v>215</v>
      </c>
      <c r="BM267" s="224" t="s">
        <v>1287</v>
      </c>
    </row>
    <row r="268" s="1" customFormat="1" ht="16.5" customHeight="1">
      <c r="B268" s="39"/>
      <c r="C268" s="213" t="s">
        <v>458</v>
      </c>
      <c r="D268" s="213" t="s">
        <v>211</v>
      </c>
      <c r="E268" s="214" t="s">
        <v>2232</v>
      </c>
      <c r="F268" s="215" t="s">
        <v>2233</v>
      </c>
      <c r="G268" s="216" t="s">
        <v>911</v>
      </c>
      <c r="H268" s="217">
        <v>9.1400000000000006</v>
      </c>
      <c r="I268" s="218"/>
      <c r="J268" s="219">
        <f>ROUND(I268*H268,2)</f>
        <v>0</v>
      </c>
      <c r="K268" s="215" t="s">
        <v>1995</v>
      </c>
      <c r="L268" s="44"/>
      <c r="M268" s="220" t="s">
        <v>20</v>
      </c>
      <c r="N268" s="221" t="s">
        <v>41</v>
      </c>
      <c r="O268" s="84"/>
      <c r="P268" s="222">
        <f>O268*H268</f>
        <v>0</v>
      </c>
      <c r="Q268" s="222">
        <v>0</v>
      </c>
      <c r="R268" s="222">
        <f>Q268*H268</f>
        <v>0</v>
      </c>
      <c r="S268" s="222">
        <v>0</v>
      </c>
      <c r="T268" s="223">
        <f>S268*H268</f>
        <v>0</v>
      </c>
      <c r="AR268" s="224" t="s">
        <v>215</v>
      </c>
      <c r="AT268" s="224" t="s">
        <v>211</v>
      </c>
      <c r="AU268" s="224" t="s">
        <v>77</v>
      </c>
      <c r="AY268" s="18" t="s">
        <v>210</v>
      </c>
      <c r="BE268" s="225">
        <f>IF(N268="základní",J268,0)</f>
        <v>0</v>
      </c>
      <c r="BF268" s="225">
        <f>IF(N268="snížená",J268,0)</f>
        <v>0</v>
      </c>
      <c r="BG268" s="225">
        <f>IF(N268="zákl. přenesená",J268,0)</f>
        <v>0</v>
      </c>
      <c r="BH268" s="225">
        <f>IF(N268="sníž. přenesená",J268,0)</f>
        <v>0</v>
      </c>
      <c r="BI268" s="225">
        <f>IF(N268="nulová",J268,0)</f>
        <v>0</v>
      </c>
      <c r="BJ268" s="18" t="s">
        <v>77</v>
      </c>
      <c r="BK268" s="225">
        <f>ROUND(I268*H268,2)</f>
        <v>0</v>
      </c>
      <c r="BL268" s="18" t="s">
        <v>215</v>
      </c>
      <c r="BM268" s="224" t="s">
        <v>1290</v>
      </c>
    </row>
    <row r="269" s="1" customFormat="1" ht="24" customHeight="1">
      <c r="B269" s="39"/>
      <c r="C269" s="213" t="s">
        <v>1291</v>
      </c>
      <c r="D269" s="213" t="s">
        <v>211</v>
      </c>
      <c r="E269" s="214" t="s">
        <v>2234</v>
      </c>
      <c r="F269" s="215" t="s">
        <v>2235</v>
      </c>
      <c r="G269" s="216" t="s">
        <v>260</v>
      </c>
      <c r="H269" s="217">
        <v>0.76000000000000001</v>
      </c>
      <c r="I269" s="218"/>
      <c r="J269" s="219">
        <f>ROUND(I269*H269,2)</f>
        <v>0</v>
      </c>
      <c r="K269" s="215" t="s">
        <v>1995</v>
      </c>
      <c r="L269" s="44"/>
      <c r="M269" s="220" t="s">
        <v>20</v>
      </c>
      <c r="N269" s="221" t="s">
        <v>41</v>
      </c>
      <c r="O269" s="84"/>
      <c r="P269" s="222">
        <f>O269*H269</f>
        <v>0</v>
      </c>
      <c r="Q269" s="222">
        <v>0</v>
      </c>
      <c r="R269" s="222">
        <f>Q269*H269</f>
        <v>0</v>
      </c>
      <c r="S269" s="222">
        <v>0</v>
      </c>
      <c r="T269" s="223">
        <f>S269*H269</f>
        <v>0</v>
      </c>
      <c r="AR269" s="224" t="s">
        <v>215</v>
      </c>
      <c r="AT269" s="224" t="s">
        <v>211</v>
      </c>
      <c r="AU269" s="224" t="s">
        <v>77</v>
      </c>
      <c r="AY269" s="18" t="s">
        <v>210</v>
      </c>
      <c r="BE269" s="225">
        <f>IF(N269="základní",J269,0)</f>
        <v>0</v>
      </c>
      <c r="BF269" s="225">
        <f>IF(N269="snížená",J269,0)</f>
        <v>0</v>
      </c>
      <c r="BG269" s="225">
        <f>IF(N269="zákl. přenesená",J269,0)</f>
        <v>0</v>
      </c>
      <c r="BH269" s="225">
        <f>IF(N269="sníž. přenesená",J269,0)</f>
        <v>0</v>
      </c>
      <c r="BI269" s="225">
        <f>IF(N269="nulová",J269,0)</f>
        <v>0</v>
      </c>
      <c r="BJ269" s="18" t="s">
        <v>77</v>
      </c>
      <c r="BK269" s="225">
        <f>ROUND(I269*H269,2)</f>
        <v>0</v>
      </c>
      <c r="BL269" s="18" t="s">
        <v>215</v>
      </c>
      <c r="BM269" s="224" t="s">
        <v>1294</v>
      </c>
    </row>
    <row r="270" s="1" customFormat="1" ht="24" customHeight="1">
      <c r="B270" s="39"/>
      <c r="C270" s="213" t="s">
        <v>462</v>
      </c>
      <c r="D270" s="213" t="s">
        <v>211</v>
      </c>
      <c r="E270" s="214" t="s">
        <v>2236</v>
      </c>
      <c r="F270" s="215" t="s">
        <v>2237</v>
      </c>
      <c r="G270" s="216" t="s">
        <v>260</v>
      </c>
      <c r="H270" s="217">
        <v>0.76000000000000001</v>
      </c>
      <c r="I270" s="218"/>
      <c r="J270" s="219">
        <f>ROUND(I270*H270,2)</f>
        <v>0</v>
      </c>
      <c r="K270" s="215" t="s">
        <v>1995</v>
      </c>
      <c r="L270" s="44"/>
      <c r="M270" s="220" t="s">
        <v>20</v>
      </c>
      <c r="N270" s="221" t="s">
        <v>41</v>
      </c>
      <c r="O270" s="84"/>
      <c r="P270" s="222">
        <f>O270*H270</f>
        <v>0</v>
      </c>
      <c r="Q270" s="222">
        <v>0</v>
      </c>
      <c r="R270" s="222">
        <f>Q270*H270</f>
        <v>0</v>
      </c>
      <c r="S270" s="222">
        <v>0</v>
      </c>
      <c r="T270" s="223">
        <f>S270*H270</f>
        <v>0</v>
      </c>
      <c r="AR270" s="224" t="s">
        <v>215</v>
      </c>
      <c r="AT270" s="224" t="s">
        <v>211</v>
      </c>
      <c r="AU270" s="224" t="s">
        <v>77</v>
      </c>
      <c r="AY270" s="18" t="s">
        <v>210</v>
      </c>
      <c r="BE270" s="225">
        <f>IF(N270="základní",J270,0)</f>
        <v>0</v>
      </c>
      <c r="BF270" s="225">
        <f>IF(N270="snížená",J270,0)</f>
        <v>0</v>
      </c>
      <c r="BG270" s="225">
        <f>IF(N270="zákl. přenesená",J270,0)</f>
        <v>0</v>
      </c>
      <c r="BH270" s="225">
        <f>IF(N270="sníž. přenesená",J270,0)</f>
        <v>0</v>
      </c>
      <c r="BI270" s="225">
        <f>IF(N270="nulová",J270,0)</f>
        <v>0</v>
      </c>
      <c r="BJ270" s="18" t="s">
        <v>77</v>
      </c>
      <c r="BK270" s="225">
        <f>ROUND(I270*H270,2)</f>
        <v>0</v>
      </c>
      <c r="BL270" s="18" t="s">
        <v>215</v>
      </c>
      <c r="BM270" s="224" t="s">
        <v>1297</v>
      </c>
    </row>
    <row r="271" s="1" customFormat="1" ht="24" customHeight="1">
      <c r="B271" s="39"/>
      <c r="C271" s="213" t="s">
        <v>1300</v>
      </c>
      <c r="D271" s="213" t="s">
        <v>211</v>
      </c>
      <c r="E271" s="214" t="s">
        <v>2238</v>
      </c>
      <c r="F271" s="215" t="s">
        <v>2239</v>
      </c>
      <c r="G271" s="216" t="s">
        <v>266</v>
      </c>
      <c r="H271" s="217">
        <v>0.059999999999999998</v>
      </c>
      <c r="I271" s="218"/>
      <c r="J271" s="219">
        <f>ROUND(I271*H271,2)</f>
        <v>0</v>
      </c>
      <c r="K271" s="215" t="s">
        <v>1995</v>
      </c>
      <c r="L271" s="44"/>
      <c r="M271" s="220" t="s">
        <v>20</v>
      </c>
      <c r="N271" s="221" t="s">
        <v>41</v>
      </c>
      <c r="O271" s="84"/>
      <c r="P271" s="222">
        <f>O271*H271</f>
        <v>0</v>
      </c>
      <c r="Q271" s="222">
        <v>0</v>
      </c>
      <c r="R271" s="222">
        <f>Q271*H271</f>
        <v>0</v>
      </c>
      <c r="S271" s="222">
        <v>0</v>
      </c>
      <c r="T271" s="223">
        <f>S271*H271</f>
        <v>0</v>
      </c>
      <c r="AR271" s="224" t="s">
        <v>215</v>
      </c>
      <c r="AT271" s="224" t="s">
        <v>211</v>
      </c>
      <c r="AU271" s="224" t="s">
        <v>77</v>
      </c>
      <c r="AY271" s="18" t="s">
        <v>210</v>
      </c>
      <c r="BE271" s="225">
        <f>IF(N271="základní",J271,0)</f>
        <v>0</v>
      </c>
      <c r="BF271" s="225">
        <f>IF(N271="snížená",J271,0)</f>
        <v>0</v>
      </c>
      <c r="BG271" s="225">
        <f>IF(N271="zákl. přenesená",J271,0)</f>
        <v>0</v>
      </c>
      <c r="BH271" s="225">
        <f>IF(N271="sníž. přenesená",J271,0)</f>
        <v>0</v>
      </c>
      <c r="BI271" s="225">
        <f>IF(N271="nulová",J271,0)</f>
        <v>0</v>
      </c>
      <c r="BJ271" s="18" t="s">
        <v>77</v>
      </c>
      <c r="BK271" s="225">
        <f>ROUND(I271*H271,2)</f>
        <v>0</v>
      </c>
      <c r="BL271" s="18" t="s">
        <v>215</v>
      </c>
      <c r="BM271" s="224" t="s">
        <v>1303</v>
      </c>
    </row>
    <row r="272" s="10" customFormat="1" ht="25.92" customHeight="1">
      <c r="B272" s="199"/>
      <c r="C272" s="200"/>
      <c r="D272" s="201" t="s">
        <v>69</v>
      </c>
      <c r="E272" s="202" t="s">
        <v>356</v>
      </c>
      <c r="F272" s="202" t="s">
        <v>2240</v>
      </c>
      <c r="G272" s="200"/>
      <c r="H272" s="200"/>
      <c r="I272" s="203"/>
      <c r="J272" s="204">
        <f>BK272</f>
        <v>0</v>
      </c>
      <c r="K272" s="200"/>
      <c r="L272" s="205"/>
      <c r="M272" s="206"/>
      <c r="N272" s="207"/>
      <c r="O272" s="207"/>
      <c r="P272" s="208">
        <f>P273</f>
        <v>0</v>
      </c>
      <c r="Q272" s="207"/>
      <c r="R272" s="208">
        <f>R273</f>
        <v>0</v>
      </c>
      <c r="S272" s="207"/>
      <c r="T272" s="209">
        <f>T273</f>
        <v>0</v>
      </c>
      <c r="AR272" s="210" t="s">
        <v>77</v>
      </c>
      <c r="AT272" s="211" t="s">
        <v>69</v>
      </c>
      <c r="AU272" s="211" t="s">
        <v>16</v>
      </c>
      <c r="AY272" s="210" t="s">
        <v>210</v>
      </c>
      <c r="BK272" s="212">
        <f>BK273</f>
        <v>0</v>
      </c>
    </row>
    <row r="273" s="1" customFormat="1" ht="24" customHeight="1">
      <c r="B273" s="39"/>
      <c r="C273" s="213" t="s">
        <v>465</v>
      </c>
      <c r="D273" s="213" t="s">
        <v>211</v>
      </c>
      <c r="E273" s="214" t="s">
        <v>2241</v>
      </c>
      <c r="F273" s="215" t="s">
        <v>2242</v>
      </c>
      <c r="G273" s="216" t="s">
        <v>911</v>
      </c>
      <c r="H273" s="217">
        <v>35.600000000000001</v>
      </c>
      <c r="I273" s="218"/>
      <c r="J273" s="219">
        <f>ROUND(I273*H273,2)</f>
        <v>0</v>
      </c>
      <c r="K273" s="215" t="s">
        <v>1995</v>
      </c>
      <c r="L273" s="44"/>
      <c r="M273" s="220" t="s">
        <v>20</v>
      </c>
      <c r="N273" s="221" t="s">
        <v>41</v>
      </c>
      <c r="O273" s="84"/>
      <c r="P273" s="222">
        <f>O273*H273</f>
        <v>0</v>
      </c>
      <c r="Q273" s="222">
        <v>0</v>
      </c>
      <c r="R273" s="222">
        <f>Q273*H273</f>
        <v>0</v>
      </c>
      <c r="S273" s="222">
        <v>0</v>
      </c>
      <c r="T273" s="223">
        <f>S273*H273</f>
        <v>0</v>
      </c>
      <c r="AR273" s="224" t="s">
        <v>215</v>
      </c>
      <c r="AT273" s="224" t="s">
        <v>211</v>
      </c>
      <c r="AU273" s="224" t="s">
        <v>77</v>
      </c>
      <c r="AY273" s="18" t="s">
        <v>210</v>
      </c>
      <c r="BE273" s="225">
        <f>IF(N273="základní",J273,0)</f>
        <v>0</v>
      </c>
      <c r="BF273" s="225">
        <f>IF(N273="snížená",J273,0)</f>
        <v>0</v>
      </c>
      <c r="BG273" s="225">
        <f>IF(N273="zákl. přenesená",J273,0)</f>
        <v>0</v>
      </c>
      <c r="BH273" s="225">
        <f>IF(N273="sníž. přenesená",J273,0)</f>
        <v>0</v>
      </c>
      <c r="BI273" s="225">
        <f>IF(N273="nulová",J273,0)</f>
        <v>0</v>
      </c>
      <c r="BJ273" s="18" t="s">
        <v>77</v>
      </c>
      <c r="BK273" s="225">
        <f>ROUND(I273*H273,2)</f>
        <v>0</v>
      </c>
      <c r="BL273" s="18" t="s">
        <v>215</v>
      </c>
      <c r="BM273" s="224" t="s">
        <v>1306</v>
      </c>
    </row>
    <row r="274" s="10" customFormat="1" ht="25.92" customHeight="1">
      <c r="B274" s="199"/>
      <c r="C274" s="200"/>
      <c r="D274" s="201" t="s">
        <v>69</v>
      </c>
      <c r="E274" s="202" t="s">
        <v>466</v>
      </c>
      <c r="F274" s="202" t="s">
        <v>2243</v>
      </c>
      <c r="G274" s="200"/>
      <c r="H274" s="200"/>
      <c r="I274" s="203"/>
      <c r="J274" s="204">
        <f>BK274</f>
        <v>0</v>
      </c>
      <c r="K274" s="200"/>
      <c r="L274" s="205"/>
      <c r="M274" s="206"/>
      <c r="N274" s="207"/>
      <c r="O274" s="207"/>
      <c r="P274" s="208">
        <f>SUM(P275:P276)</f>
        <v>0</v>
      </c>
      <c r="Q274" s="207"/>
      <c r="R274" s="208">
        <f>SUM(R275:R276)</f>
        <v>0</v>
      </c>
      <c r="S274" s="207"/>
      <c r="T274" s="209">
        <f>SUM(T275:T276)</f>
        <v>0</v>
      </c>
      <c r="AR274" s="210" t="s">
        <v>77</v>
      </c>
      <c r="AT274" s="211" t="s">
        <v>69</v>
      </c>
      <c r="AU274" s="211" t="s">
        <v>16</v>
      </c>
      <c r="AY274" s="210" t="s">
        <v>210</v>
      </c>
      <c r="BK274" s="212">
        <f>SUM(BK275:BK276)</f>
        <v>0</v>
      </c>
    </row>
    <row r="275" s="1" customFormat="1" ht="16.5" customHeight="1">
      <c r="B275" s="39"/>
      <c r="C275" s="241" t="s">
        <v>1309</v>
      </c>
      <c r="D275" s="241" t="s">
        <v>263</v>
      </c>
      <c r="E275" s="242" t="s">
        <v>2244</v>
      </c>
      <c r="F275" s="243" t="s">
        <v>2245</v>
      </c>
      <c r="G275" s="244" t="s">
        <v>911</v>
      </c>
      <c r="H275" s="245">
        <v>36.670000000000002</v>
      </c>
      <c r="I275" s="246"/>
      <c r="J275" s="247">
        <f>ROUND(I275*H275,2)</f>
        <v>0</v>
      </c>
      <c r="K275" s="243" t="s">
        <v>2026</v>
      </c>
      <c r="L275" s="248"/>
      <c r="M275" s="249" t="s">
        <v>20</v>
      </c>
      <c r="N275" s="250" t="s">
        <v>41</v>
      </c>
      <c r="O275" s="84"/>
      <c r="P275" s="222">
        <f>O275*H275</f>
        <v>0</v>
      </c>
      <c r="Q275" s="222">
        <v>0</v>
      </c>
      <c r="R275" s="222">
        <f>Q275*H275</f>
        <v>0</v>
      </c>
      <c r="S275" s="222">
        <v>0</v>
      </c>
      <c r="T275" s="223">
        <f>S275*H275</f>
        <v>0</v>
      </c>
      <c r="AR275" s="224" t="s">
        <v>233</v>
      </c>
      <c r="AT275" s="224" t="s">
        <v>263</v>
      </c>
      <c r="AU275" s="224" t="s">
        <v>77</v>
      </c>
      <c r="AY275" s="18" t="s">
        <v>210</v>
      </c>
      <c r="BE275" s="225">
        <f>IF(N275="základní",J275,0)</f>
        <v>0</v>
      </c>
      <c r="BF275" s="225">
        <f>IF(N275="snížená",J275,0)</f>
        <v>0</v>
      </c>
      <c r="BG275" s="225">
        <f>IF(N275="zákl. přenesená",J275,0)</f>
        <v>0</v>
      </c>
      <c r="BH275" s="225">
        <f>IF(N275="sníž. přenesená",J275,0)</f>
        <v>0</v>
      </c>
      <c r="BI275" s="225">
        <f>IF(N275="nulová",J275,0)</f>
        <v>0</v>
      </c>
      <c r="BJ275" s="18" t="s">
        <v>77</v>
      </c>
      <c r="BK275" s="225">
        <f>ROUND(I275*H275,2)</f>
        <v>0</v>
      </c>
      <c r="BL275" s="18" t="s">
        <v>215</v>
      </c>
      <c r="BM275" s="224" t="s">
        <v>1310</v>
      </c>
    </row>
    <row r="276" s="1" customFormat="1" ht="24" customHeight="1">
      <c r="B276" s="39"/>
      <c r="C276" s="213" t="s">
        <v>469</v>
      </c>
      <c r="D276" s="213" t="s">
        <v>211</v>
      </c>
      <c r="E276" s="214" t="s">
        <v>2246</v>
      </c>
      <c r="F276" s="215" t="s">
        <v>2247</v>
      </c>
      <c r="G276" s="216" t="s">
        <v>911</v>
      </c>
      <c r="H276" s="217">
        <v>35.600000000000001</v>
      </c>
      <c r="I276" s="218"/>
      <c r="J276" s="219">
        <f>ROUND(I276*H276,2)</f>
        <v>0</v>
      </c>
      <c r="K276" s="215" t="s">
        <v>2026</v>
      </c>
      <c r="L276" s="44"/>
      <c r="M276" s="220" t="s">
        <v>20</v>
      </c>
      <c r="N276" s="221" t="s">
        <v>41</v>
      </c>
      <c r="O276" s="84"/>
      <c r="P276" s="222">
        <f>O276*H276</f>
        <v>0</v>
      </c>
      <c r="Q276" s="222">
        <v>0</v>
      </c>
      <c r="R276" s="222">
        <f>Q276*H276</f>
        <v>0</v>
      </c>
      <c r="S276" s="222">
        <v>0</v>
      </c>
      <c r="T276" s="223">
        <f>S276*H276</f>
        <v>0</v>
      </c>
      <c r="AR276" s="224" t="s">
        <v>215</v>
      </c>
      <c r="AT276" s="224" t="s">
        <v>211</v>
      </c>
      <c r="AU276" s="224" t="s">
        <v>77</v>
      </c>
      <c r="AY276" s="18" t="s">
        <v>210</v>
      </c>
      <c r="BE276" s="225">
        <f>IF(N276="základní",J276,0)</f>
        <v>0</v>
      </c>
      <c r="BF276" s="225">
        <f>IF(N276="snížená",J276,0)</f>
        <v>0</v>
      </c>
      <c r="BG276" s="225">
        <f>IF(N276="zákl. přenesená",J276,0)</f>
        <v>0</v>
      </c>
      <c r="BH276" s="225">
        <f>IF(N276="sníž. přenesená",J276,0)</f>
        <v>0</v>
      </c>
      <c r="BI276" s="225">
        <f>IF(N276="nulová",J276,0)</f>
        <v>0</v>
      </c>
      <c r="BJ276" s="18" t="s">
        <v>77</v>
      </c>
      <c r="BK276" s="225">
        <f>ROUND(I276*H276,2)</f>
        <v>0</v>
      </c>
      <c r="BL276" s="18" t="s">
        <v>215</v>
      </c>
      <c r="BM276" s="224" t="s">
        <v>1315</v>
      </c>
    </row>
    <row r="277" s="10" customFormat="1" ht="25.92" customHeight="1">
      <c r="B277" s="199"/>
      <c r="C277" s="200"/>
      <c r="D277" s="201" t="s">
        <v>69</v>
      </c>
      <c r="E277" s="202" t="s">
        <v>473</v>
      </c>
      <c r="F277" s="202" t="s">
        <v>2248</v>
      </c>
      <c r="G277" s="200"/>
      <c r="H277" s="200"/>
      <c r="I277" s="203"/>
      <c r="J277" s="204">
        <f>BK277</f>
        <v>0</v>
      </c>
      <c r="K277" s="200"/>
      <c r="L277" s="205"/>
      <c r="M277" s="206"/>
      <c r="N277" s="207"/>
      <c r="O277" s="207"/>
      <c r="P277" s="208">
        <f>SUM(P278:P298)</f>
        <v>0</v>
      </c>
      <c r="Q277" s="207"/>
      <c r="R277" s="208">
        <f>SUM(R278:R298)</f>
        <v>0</v>
      </c>
      <c r="S277" s="207"/>
      <c r="T277" s="209">
        <f>SUM(T278:T298)</f>
        <v>0</v>
      </c>
      <c r="AR277" s="210" t="s">
        <v>77</v>
      </c>
      <c r="AT277" s="211" t="s">
        <v>69</v>
      </c>
      <c r="AU277" s="211" t="s">
        <v>16</v>
      </c>
      <c r="AY277" s="210" t="s">
        <v>210</v>
      </c>
      <c r="BK277" s="212">
        <f>SUM(BK278:BK298)</f>
        <v>0</v>
      </c>
    </row>
    <row r="278" s="1" customFormat="1" ht="24" customHeight="1">
      <c r="B278" s="39"/>
      <c r="C278" s="241" t="s">
        <v>1318</v>
      </c>
      <c r="D278" s="241" t="s">
        <v>263</v>
      </c>
      <c r="E278" s="242" t="s">
        <v>2249</v>
      </c>
      <c r="F278" s="243" t="s">
        <v>2250</v>
      </c>
      <c r="G278" s="244" t="s">
        <v>2000</v>
      </c>
      <c r="H278" s="245">
        <v>1.25</v>
      </c>
      <c r="I278" s="246"/>
      <c r="J278" s="247">
        <f>ROUND(I278*H278,2)</f>
        <v>0</v>
      </c>
      <c r="K278" s="243" t="s">
        <v>2001</v>
      </c>
      <c r="L278" s="248"/>
      <c r="M278" s="249" t="s">
        <v>20</v>
      </c>
      <c r="N278" s="250" t="s">
        <v>41</v>
      </c>
      <c r="O278" s="84"/>
      <c r="P278" s="222">
        <f>O278*H278</f>
        <v>0</v>
      </c>
      <c r="Q278" s="222">
        <v>0</v>
      </c>
      <c r="R278" s="222">
        <f>Q278*H278</f>
        <v>0</v>
      </c>
      <c r="S278" s="222">
        <v>0</v>
      </c>
      <c r="T278" s="223">
        <f>S278*H278</f>
        <v>0</v>
      </c>
      <c r="AR278" s="224" t="s">
        <v>233</v>
      </c>
      <c r="AT278" s="224" t="s">
        <v>263</v>
      </c>
      <c r="AU278" s="224" t="s">
        <v>77</v>
      </c>
      <c r="AY278" s="18" t="s">
        <v>210</v>
      </c>
      <c r="BE278" s="225">
        <f>IF(N278="základní",J278,0)</f>
        <v>0</v>
      </c>
      <c r="BF278" s="225">
        <f>IF(N278="snížená",J278,0)</f>
        <v>0</v>
      </c>
      <c r="BG278" s="225">
        <f>IF(N278="zákl. přenesená",J278,0)</f>
        <v>0</v>
      </c>
      <c r="BH278" s="225">
        <f>IF(N278="sníž. přenesená",J278,0)</f>
        <v>0</v>
      </c>
      <c r="BI278" s="225">
        <f>IF(N278="nulová",J278,0)</f>
        <v>0</v>
      </c>
      <c r="BJ278" s="18" t="s">
        <v>77</v>
      </c>
      <c r="BK278" s="225">
        <f>ROUND(I278*H278,2)</f>
        <v>0</v>
      </c>
      <c r="BL278" s="18" t="s">
        <v>215</v>
      </c>
      <c r="BM278" s="224" t="s">
        <v>1321</v>
      </c>
    </row>
    <row r="279" s="1" customFormat="1" ht="16.5" customHeight="1">
      <c r="B279" s="39"/>
      <c r="C279" s="213" t="s">
        <v>472</v>
      </c>
      <c r="D279" s="213" t="s">
        <v>211</v>
      </c>
      <c r="E279" s="214" t="s">
        <v>2251</v>
      </c>
      <c r="F279" s="215" t="s">
        <v>2252</v>
      </c>
      <c r="G279" s="216" t="s">
        <v>911</v>
      </c>
      <c r="H279" s="217">
        <v>271</v>
      </c>
      <c r="I279" s="218"/>
      <c r="J279" s="219">
        <f>ROUND(I279*H279,2)</f>
        <v>0</v>
      </c>
      <c r="K279" s="215" t="s">
        <v>2026</v>
      </c>
      <c r="L279" s="44"/>
      <c r="M279" s="220" t="s">
        <v>20</v>
      </c>
      <c r="N279" s="221" t="s">
        <v>41</v>
      </c>
      <c r="O279" s="84"/>
      <c r="P279" s="222">
        <f>O279*H279</f>
        <v>0</v>
      </c>
      <c r="Q279" s="222">
        <v>0</v>
      </c>
      <c r="R279" s="222">
        <f>Q279*H279</f>
        <v>0</v>
      </c>
      <c r="S279" s="222">
        <v>0</v>
      </c>
      <c r="T279" s="223">
        <f>S279*H279</f>
        <v>0</v>
      </c>
      <c r="AR279" s="224" t="s">
        <v>215</v>
      </c>
      <c r="AT279" s="224" t="s">
        <v>211</v>
      </c>
      <c r="AU279" s="224" t="s">
        <v>77</v>
      </c>
      <c r="AY279" s="18" t="s">
        <v>210</v>
      </c>
      <c r="BE279" s="225">
        <f>IF(N279="základní",J279,0)</f>
        <v>0</v>
      </c>
      <c r="BF279" s="225">
        <f>IF(N279="snížená",J279,0)</f>
        <v>0</v>
      </c>
      <c r="BG279" s="225">
        <f>IF(N279="zákl. přenesená",J279,0)</f>
        <v>0</v>
      </c>
      <c r="BH279" s="225">
        <f>IF(N279="sníž. přenesená",J279,0)</f>
        <v>0</v>
      </c>
      <c r="BI279" s="225">
        <f>IF(N279="nulová",J279,0)</f>
        <v>0</v>
      </c>
      <c r="BJ279" s="18" t="s">
        <v>77</v>
      </c>
      <c r="BK279" s="225">
        <f>ROUND(I279*H279,2)</f>
        <v>0</v>
      </c>
      <c r="BL279" s="18" t="s">
        <v>215</v>
      </c>
      <c r="BM279" s="224" t="s">
        <v>1326</v>
      </c>
    </row>
    <row r="280" s="1" customFormat="1" ht="16.5" customHeight="1">
      <c r="B280" s="39"/>
      <c r="C280" s="213" t="s">
        <v>1327</v>
      </c>
      <c r="D280" s="213" t="s">
        <v>211</v>
      </c>
      <c r="E280" s="214" t="s">
        <v>2253</v>
      </c>
      <c r="F280" s="215" t="s">
        <v>2254</v>
      </c>
      <c r="G280" s="216" t="s">
        <v>911</v>
      </c>
      <c r="H280" s="217">
        <v>337.30000000000001</v>
      </c>
      <c r="I280" s="218"/>
      <c r="J280" s="219">
        <f>ROUND(I280*H280,2)</f>
        <v>0</v>
      </c>
      <c r="K280" s="215" t="s">
        <v>1995</v>
      </c>
      <c r="L280" s="44"/>
      <c r="M280" s="220" t="s">
        <v>20</v>
      </c>
      <c r="N280" s="221" t="s">
        <v>41</v>
      </c>
      <c r="O280" s="84"/>
      <c r="P280" s="222">
        <f>O280*H280</f>
        <v>0</v>
      </c>
      <c r="Q280" s="222">
        <v>0</v>
      </c>
      <c r="R280" s="222">
        <f>Q280*H280</f>
        <v>0</v>
      </c>
      <c r="S280" s="222">
        <v>0</v>
      </c>
      <c r="T280" s="223">
        <f>S280*H280</f>
        <v>0</v>
      </c>
      <c r="AR280" s="224" t="s">
        <v>215</v>
      </c>
      <c r="AT280" s="224" t="s">
        <v>211</v>
      </c>
      <c r="AU280" s="224" t="s">
        <v>77</v>
      </c>
      <c r="AY280" s="18" t="s">
        <v>210</v>
      </c>
      <c r="BE280" s="225">
        <f>IF(N280="základní",J280,0)</f>
        <v>0</v>
      </c>
      <c r="BF280" s="225">
        <f>IF(N280="snížená",J280,0)</f>
        <v>0</v>
      </c>
      <c r="BG280" s="225">
        <f>IF(N280="zákl. přenesená",J280,0)</f>
        <v>0</v>
      </c>
      <c r="BH280" s="225">
        <f>IF(N280="sníž. přenesená",J280,0)</f>
        <v>0</v>
      </c>
      <c r="BI280" s="225">
        <f>IF(N280="nulová",J280,0)</f>
        <v>0</v>
      </c>
      <c r="BJ280" s="18" t="s">
        <v>77</v>
      </c>
      <c r="BK280" s="225">
        <f>ROUND(I280*H280,2)</f>
        <v>0</v>
      </c>
      <c r="BL280" s="18" t="s">
        <v>215</v>
      </c>
      <c r="BM280" s="224" t="s">
        <v>1330</v>
      </c>
    </row>
    <row r="281" s="1" customFormat="1" ht="36" customHeight="1">
      <c r="B281" s="39"/>
      <c r="C281" s="213" t="s">
        <v>476</v>
      </c>
      <c r="D281" s="213" t="s">
        <v>211</v>
      </c>
      <c r="E281" s="214" t="s">
        <v>2255</v>
      </c>
      <c r="F281" s="215" t="s">
        <v>2256</v>
      </c>
      <c r="G281" s="216" t="s">
        <v>911</v>
      </c>
      <c r="H281" s="217">
        <v>35.479999999999997</v>
      </c>
      <c r="I281" s="218"/>
      <c r="J281" s="219">
        <f>ROUND(I281*H281,2)</f>
        <v>0</v>
      </c>
      <c r="K281" s="215" t="s">
        <v>1995</v>
      </c>
      <c r="L281" s="44"/>
      <c r="M281" s="220" t="s">
        <v>20</v>
      </c>
      <c r="N281" s="221" t="s">
        <v>41</v>
      </c>
      <c r="O281" s="84"/>
      <c r="P281" s="222">
        <f>O281*H281</f>
        <v>0</v>
      </c>
      <c r="Q281" s="222">
        <v>0</v>
      </c>
      <c r="R281" s="222">
        <f>Q281*H281</f>
        <v>0</v>
      </c>
      <c r="S281" s="222">
        <v>0</v>
      </c>
      <c r="T281" s="223">
        <f>S281*H281</f>
        <v>0</v>
      </c>
      <c r="AR281" s="224" t="s">
        <v>215</v>
      </c>
      <c r="AT281" s="224" t="s">
        <v>211</v>
      </c>
      <c r="AU281" s="224" t="s">
        <v>77</v>
      </c>
      <c r="AY281" s="18" t="s">
        <v>210</v>
      </c>
      <c r="BE281" s="225">
        <f>IF(N281="základní",J281,0)</f>
        <v>0</v>
      </c>
      <c r="BF281" s="225">
        <f>IF(N281="snížená",J281,0)</f>
        <v>0</v>
      </c>
      <c r="BG281" s="225">
        <f>IF(N281="zákl. přenesená",J281,0)</f>
        <v>0</v>
      </c>
      <c r="BH281" s="225">
        <f>IF(N281="sníž. přenesená",J281,0)</f>
        <v>0</v>
      </c>
      <c r="BI281" s="225">
        <f>IF(N281="nulová",J281,0)</f>
        <v>0</v>
      </c>
      <c r="BJ281" s="18" t="s">
        <v>77</v>
      </c>
      <c r="BK281" s="225">
        <f>ROUND(I281*H281,2)</f>
        <v>0</v>
      </c>
      <c r="BL281" s="18" t="s">
        <v>215</v>
      </c>
      <c r="BM281" s="224" t="s">
        <v>1335</v>
      </c>
    </row>
    <row r="282" s="1" customFormat="1" ht="16.5" customHeight="1">
      <c r="B282" s="39"/>
      <c r="C282" s="213" t="s">
        <v>1336</v>
      </c>
      <c r="D282" s="213" t="s">
        <v>211</v>
      </c>
      <c r="E282" s="214" t="s">
        <v>2257</v>
      </c>
      <c r="F282" s="215" t="s">
        <v>2258</v>
      </c>
      <c r="G282" s="216" t="s">
        <v>911</v>
      </c>
      <c r="H282" s="217">
        <v>200</v>
      </c>
      <c r="I282" s="218"/>
      <c r="J282" s="219">
        <f>ROUND(I282*H282,2)</f>
        <v>0</v>
      </c>
      <c r="K282" s="215" t="s">
        <v>1995</v>
      </c>
      <c r="L282" s="44"/>
      <c r="M282" s="220" t="s">
        <v>20</v>
      </c>
      <c r="N282" s="221" t="s">
        <v>41</v>
      </c>
      <c r="O282" s="84"/>
      <c r="P282" s="222">
        <f>O282*H282</f>
        <v>0</v>
      </c>
      <c r="Q282" s="222">
        <v>0</v>
      </c>
      <c r="R282" s="222">
        <f>Q282*H282</f>
        <v>0</v>
      </c>
      <c r="S282" s="222">
        <v>0</v>
      </c>
      <c r="T282" s="223">
        <f>S282*H282</f>
        <v>0</v>
      </c>
      <c r="AR282" s="224" t="s">
        <v>215</v>
      </c>
      <c r="AT282" s="224" t="s">
        <v>211</v>
      </c>
      <c r="AU282" s="224" t="s">
        <v>77</v>
      </c>
      <c r="AY282" s="18" t="s">
        <v>210</v>
      </c>
      <c r="BE282" s="225">
        <f>IF(N282="základní",J282,0)</f>
        <v>0</v>
      </c>
      <c r="BF282" s="225">
        <f>IF(N282="snížená",J282,0)</f>
        <v>0</v>
      </c>
      <c r="BG282" s="225">
        <f>IF(N282="zákl. přenesená",J282,0)</f>
        <v>0</v>
      </c>
      <c r="BH282" s="225">
        <f>IF(N282="sníž. přenesená",J282,0)</f>
        <v>0</v>
      </c>
      <c r="BI282" s="225">
        <f>IF(N282="nulová",J282,0)</f>
        <v>0</v>
      </c>
      <c r="BJ282" s="18" t="s">
        <v>77</v>
      </c>
      <c r="BK282" s="225">
        <f>ROUND(I282*H282,2)</f>
        <v>0</v>
      </c>
      <c r="BL282" s="18" t="s">
        <v>215</v>
      </c>
      <c r="BM282" s="224" t="s">
        <v>1339</v>
      </c>
    </row>
    <row r="283" s="1" customFormat="1" ht="24" customHeight="1">
      <c r="B283" s="39"/>
      <c r="C283" s="213" t="s">
        <v>479</v>
      </c>
      <c r="D283" s="213" t="s">
        <v>211</v>
      </c>
      <c r="E283" s="214" t="s">
        <v>2259</v>
      </c>
      <c r="F283" s="215" t="s">
        <v>2260</v>
      </c>
      <c r="G283" s="216" t="s">
        <v>911</v>
      </c>
      <c r="H283" s="217">
        <v>4.5899999999999999</v>
      </c>
      <c r="I283" s="218"/>
      <c r="J283" s="219">
        <f>ROUND(I283*H283,2)</f>
        <v>0</v>
      </c>
      <c r="K283" s="215" t="s">
        <v>1995</v>
      </c>
      <c r="L283" s="44"/>
      <c r="M283" s="220" t="s">
        <v>20</v>
      </c>
      <c r="N283" s="221" t="s">
        <v>41</v>
      </c>
      <c r="O283" s="84"/>
      <c r="P283" s="222">
        <f>O283*H283</f>
        <v>0</v>
      </c>
      <c r="Q283" s="222">
        <v>0</v>
      </c>
      <c r="R283" s="222">
        <f>Q283*H283</f>
        <v>0</v>
      </c>
      <c r="S283" s="222">
        <v>0</v>
      </c>
      <c r="T283" s="223">
        <f>S283*H283</f>
        <v>0</v>
      </c>
      <c r="AR283" s="224" t="s">
        <v>215</v>
      </c>
      <c r="AT283" s="224" t="s">
        <v>211</v>
      </c>
      <c r="AU283" s="224" t="s">
        <v>77</v>
      </c>
      <c r="AY283" s="18" t="s">
        <v>210</v>
      </c>
      <c r="BE283" s="225">
        <f>IF(N283="základní",J283,0)</f>
        <v>0</v>
      </c>
      <c r="BF283" s="225">
        <f>IF(N283="snížená",J283,0)</f>
        <v>0</v>
      </c>
      <c r="BG283" s="225">
        <f>IF(N283="zákl. přenesená",J283,0)</f>
        <v>0</v>
      </c>
      <c r="BH283" s="225">
        <f>IF(N283="sníž. přenesená",J283,0)</f>
        <v>0</v>
      </c>
      <c r="BI283" s="225">
        <f>IF(N283="nulová",J283,0)</f>
        <v>0</v>
      </c>
      <c r="BJ283" s="18" t="s">
        <v>77</v>
      </c>
      <c r="BK283" s="225">
        <f>ROUND(I283*H283,2)</f>
        <v>0</v>
      </c>
      <c r="BL283" s="18" t="s">
        <v>215</v>
      </c>
      <c r="BM283" s="224" t="s">
        <v>1344</v>
      </c>
    </row>
    <row r="284" s="1" customFormat="1" ht="24" customHeight="1">
      <c r="B284" s="39"/>
      <c r="C284" s="213" t="s">
        <v>1345</v>
      </c>
      <c r="D284" s="213" t="s">
        <v>211</v>
      </c>
      <c r="E284" s="214" t="s">
        <v>2261</v>
      </c>
      <c r="F284" s="215" t="s">
        <v>2262</v>
      </c>
      <c r="G284" s="216" t="s">
        <v>911</v>
      </c>
      <c r="H284" s="217">
        <v>343.94999999999999</v>
      </c>
      <c r="I284" s="218"/>
      <c r="J284" s="219">
        <f>ROUND(I284*H284,2)</f>
        <v>0</v>
      </c>
      <c r="K284" s="215" t="s">
        <v>1995</v>
      </c>
      <c r="L284" s="44"/>
      <c r="M284" s="220" t="s">
        <v>20</v>
      </c>
      <c r="N284" s="221" t="s">
        <v>41</v>
      </c>
      <c r="O284" s="84"/>
      <c r="P284" s="222">
        <f>O284*H284</f>
        <v>0</v>
      </c>
      <c r="Q284" s="222">
        <v>0</v>
      </c>
      <c r="R284" s="222">
        <f>Q284*H284</f>
        <v>0</v>
      </c>
      <c r="S284" s="222">
        <v>0</v>
      </c>
      <c r="T284" s="223">
        <f>S284*H284</f>
        <v>0</v>
      </c>
      <c r="AR284" s="224" t="s">
        <v>215</v>
      </c>
      <c r="AT284" s="224" t="s">
        <v>211</v>
      </c>
      <c r="AU284" s="224" t="s">
        <v>77</v>
      </c>
      <c r="AY284" s="18" t="s">
        <v>210</v>
      </c>
      <c r="BE284" s="225">
        <f>IF(N284="základní",J284,0)</f>
        <v>0</v>
      </c>
      <c r="BF284" s="225">
        <f>IF(N284="snížená",J284,0)</f>
        <v>0</v>
      </c>
      <c r="BG284" s="225">
        <f>IF(N284="zákl. přenesená",J284,0)</f>
        <v>0</v>
      </c>
      <c r="BH284" s="225">
        <f>IF(N284="sníž. přenesená",J284,0)</f>
        <v>0</v>
      </c>
      <c r="BI284" s="225">
        <f>IF(N284="nulová",J284,0)</f>
        <v>0</v>
      </c>
      <c r="BJ284" s="18" t="s">
        <v>77</v>
      </c>
      <c r="BK284" s="225">
        <f>ROUND(I284*H284,2)</f>
        <v>0</v>
      </c>
      <c r="BL284" s="18" t="s">
        <v>215</v>
      </c>
      <c r="BM284" s="224" t="s">
        <v>1348</v>
      </c>
    </row>
    <row r="285" s="1" customFormat="1" ht="16.5" customHeight="1">
      <c r="B285" s="39"/>
      <c r="C285" s="213" t="s">
        <v>483</v>
      </c>
      <c r="D285" s="213" t="s">
        <v>211</v>
      </c>
      <c r="E285" s="214" t="s">
        <v>2263</v>
      </c>
      <c r="F285" s="215" t="s">
        <v>2264</v>
      </c>
      <c r="G285" s="216" t="s">
        <v>911</v>
      </c>
      <c r="H285" s="217">
        <v>2127.5999999999999</v>
      </c>
      <c r="I285" s="218"/>
      <c r="J285" s="219">
        <f>ROUND(I285*H285,2)</f>
        <v>0</v>
      </c>
      <c r="K285" s="215" t="s">
        <v>1995</v>
      </c>
      <c r="L285" s="44"/>
      <c r="M285" s="220" t="s">
        <v>20</v>
      </c>
      <c r="N285" s="221" t="s">
        <v>41</v>
      </c>
      <c r="O285" s="84"/>
      <c r="P285" s="222">
        <f>O285*H285</f>
        <v>0</v>
      </c>
      <c r="Q285" s="222">
        <v>0</v>
      </c>
      <c r="R285" s="222">
        <f>Q285*H285</f>
        <v>0</v>
      </c>
      <c r="S285" s="222">
        <v>0</v>
      </c>
      <c r="T285" s="223">
        <f>S285*H285</f>
        <v>0</v>
      </c>
      <c r="AR285" s="224" t="s">
        <v>215</v>
      </c>
      <c r="AT285" s="224" t="s">
        <v>211</v>
      </c>
      <c r="AU285" s="224" t="s">
        <v>77</v>
      </c>
      <c r="AY285" s="18" t="s">
        <v>210</v>
      </c>
      <c r="BE285" s="225">
        <f>IF(N285="základní",J285,0)</f>
        <v>0</v>
      </c>
      <c r="BF285" s="225">
        <f>IF(N285="snížená",J285,0)</f>
        <v>0</v>
      </c>
      <c r="BG285" s="225">
        <f>IF(N285="zákl. přenesená",J285,0)</f>
        <v>0</v>
      </c>
      <c r="BH285" s="225">
        <f>IF(N285="sníž. přenesená",J285,0)</f>
        <v>0</v>
      </c>
      <c r="BI285" s="225">
        <f>IF(N285="nulová",J285,0)</f>
        <v>0</v>
      </c>
      <c r="BJ285" s="18" t="s">
        <v>77</v>
      </c>
      <c r="BK285" s="225">
        <f>ROUND(I285*H285,2)</f>
        <v>0</v>
      </c>
      <c r="BL285" s="18" t="s">
        <v>215</v>
      </c>
      <c r="BM285" s="224" t="s">
        <v>1351</v>
      </c>
    </row>
    <row r="286" s="1" customFormat="1" ht="24" customHeight="1">
      <c r="B286" s="39"/>
      <c r="C286" s="213" t="s">
        <v>1352</v>
      </c>
      <c r="D286" s="213" t="s">
        <v>211</v>
      </c>
      <c r="E286" s="214" t="s">
        <v>2265</v>
      </c>
      <c r="F286" s="215" t="s">
        <v>2266</v>
      </c>
      <c r="G286" s="216" t="s">
        <v>911</v>
      </c>
      <c r="H286" s="217">
        <v>1431</v>
      </c>
      <c r="I286" s="218"/>
      <c r="J286" s="219">
        <f>ROUND(I286*H286,2)</f>
        <v>0</v>
      </c>
      <c r="K286" s="215" t="s">
        <v>2001</v>
      </c>
      <c r="L286" s="44"/>
      <c r="M286" s="220" t="s">
        <v>20</v>
      </c>
      <c r="N286" s="221" t="s">
        <v>41</v>
      </c>
      <c r="O286" s="84"/>
      <c r="P286" s="222">
        <f>O286*H286</f>
        <v>0</v>
      </c>
      <c r="Q286" s="222">
        <v>0</v>
      </c>
      <c r="R286" s="222">
        <f>Q286*H286</f>
        <v>0</v>
      </c>
      <c r="S286" s="222">
        <v>0</v>
      </c>
      <c r="T286" s="223">
        <f>S286*H286</f>
        <v>0</v>
      </c>
      <c r="AR286" s="224" t="s">
        <v>215</v>
      </c>
      <c r="AT286" s="224" t="s">
        <v>211</v>
      </c>
      <c r="AU286" s="224" t="s">
        <v>77</v>
      </c>
      <c r="AY286" s="18" t="s">
        <v>210</v>
      </c>
      <c r="BE286" s="225">
        <f>IF(N286="základní",J286,0)</f>
        <v>0</v>
      </c>
      <c r="BF286" s="225">
        <f>IF(N286="snížená",J286,0)</f>
        <v>0</v>
      </c>
      <c r="BG286" s="225">
        <f>IF(N286="zákl. přenesená",J286,0)</f>
        <v>0</v>
      </c>
      <c r="BH286" s="225">
        <f>IF(N286="sníž. přenesená",J286,0)</f>
        <v>0</v>
      </c>
      <c r="BI286" s="225">
        <f>IF(N286="nulová",J286,0)</f>
        <v>0</v>
      </c>
      <c r="BJ286" s="18" t="s">
        <v>77</v>
      </c>
      <c r="BK286" s="225">
        <f>ROUND(I286*H286,2)</f>
        <v>0</v>
      </c>
      <c r="BL286" s="18" t="s">
        <v>215</v>
      </c>
      <c r="BM286" s="224" t="s">
        <v>1355</v>
      </c>
    </row>
    <row r="287" s="1" customFormat="1" ht="36" customHeight="1">
      <c r="B287" s="39"/>
      <c r="C287" s="213" t="s">
        <v>486</v>
      </c>
      <c r="D287" s="213" t="s">
        <v>211</v>
      </c>
      <c r="E287" s="214" t="s">
        <v>2267</v>
      </c>
      <c r="F287" s="215" t="s">
        <v>2268</v>
      </c>
      <c r="G287" s="216" t="s">
        <v>291</v>
      </c>
      <c r="H287" s="217">
        <v>86.700000000000003</v>
      </c>
      <c r="I287" s="218"/>
      <c r="J287" s="219">
        <f>ROUND(I287*H287,2)</f>
        <v>0</v>
      </c>
      <c r="K287" s="215" t="s">
        <v>1995</v>
      </c>
      <c r="L287" s="44"/>
      <c r="M287" s="220" t="s">
        <v>20</v>
      </c>
      <c r="N287" s="221" t="s">
        <v>41</v>
      </c>
      <c r="O287" s="84"/>
      <c r="P287" s="222">
        <f>O287*H287</f>
        <v>0</v>
      </c>
      <c r="Q287" s="222">
        <v>0</v>
      </c>
      <c r="R287" s="222">
        <f>Q287*H287</f>
        <v>0</v>
      </c>
      <c r="S287" s="222">
        <v>0</v>
      </c>
      <c r="T287" s="223">
        <f>S287*H287</f>
        <v>0</v>
      </c>
      <c r="AR287" s="224" t="s">
        <v>215</v>
      </c>
      <c r="AT287" s="224" t="s">
        <v>211</v>
      </c>
      <c r="AU287" s="224" t="s">
        <v>77</v>
      </c>
      <c r="AY287" s="18" t="s">
        <v>210</v>
      </c>
      <c r="BE287" s="225">
        <f>IF(N287="základní",J287,0)</f>
        <v>0</v>
      </c>
      <c r="BF287" s="225">
        <f>IF(N287="snížená",J287,0)</f>
        <v>0</v>
      </c>
      <c r="BG287" s="225">
        <f>IF(N287="zákl. přenesená",J287,0)</f>
        <v>0</v>
      </c>
      <c r="BH287" s="225">
        <f>IF(N287="sníž. přenesená",J287,0)</f>
        <v>0</v>
      </c>
      <c r="BI287" s="225">
        <f>IF(N287="nulová",J287,0)</f>
        <v>0</v>
      </c>
      <c r="BJ287" s="18" t="s">
        <v>77</v>
      </c>
      <c r="BK287" s="225">
        <f>ROUND(I287*H287,2)</f>
        <v>0</v>
      </c>
      <c r="BL287" s="18" t="s">
        <v>215</v>
      </c>
      <c r="BM287" s="224" t="s">
        <v>1360</v>
      </c>
    </row>
    <row r="288" s="1" customFormat="1" ht="24" customHeight="1">
      <c r="B288" s="39"/>
      <c r="C288" s="213" t="s">
        <v>1361</v>
      </c>
      <c r="D288" s="213" t="s">
        <v>211</v>
      </c>
      <c r="E288" s="214" t="s">
        <v>2269</v>
      </c>
      <c r="F288" s="215" t="s">
        <v>2270</v>
      </c>
      <c r="G288" s="216" t="s">
        <v>911</v>
      </c>
      <c r="H288" s="217">
        <v>0.5</v>
      </c>
      <c r="I288" s="218"/>
      <c r="J288" s="219">
        <f>ROUND(I288*H288,2)</f>
        <v>0</v>
      </c>
      <c r="K288" s="215" t="s">
        <v>2001</v>
      </c>
      <c r="L288" s="44"/>
      <c r="M288" s="220" t="s">
        <v>20</v>
      </c>
      <c r="N288" s="221" t="s">
        <v>41</v>
      </c>
      <c r="O288" s="84"/>
      <c r="P288" s="222">
        <f>O288*H288</f>
        <v>0</v>
      </c>
      <c r="Q288" s="222">
        <v>0</v>
      </c>
      <c r="R288" s="222">
        <f>Q288*H288</f>
        <v>0</v>
      </c>
      <c r="S288" s="222">
        <v>0</v>
      </c>
      <c r="T288" s="223">
        <f>S288*H288</f>
        <v>0</v>
      </c>
      <c r="AR288" s="224" t="s">
        <v>215</v>
      </c>
      <c r="AT288" s="224" t="s">
        <v>211</v>
      </c>
      <c r="AU288" s="224" t="s">
        <v>77</v>
      </c>
      <c r="AY288" s="18" t="s">
        <v>210</v>
      </c>
      <c r="BE288" s="225">
        <f>IF(N288="základní",J288,0)</f>
        <v>0</v>
      </c>
      <c r="BF288" s="225">
        <f>IF(N288="snížená",J288,0)</f>
        <v>0</v>
      </c>
      <c r="BG288" s="225">
        <f>IF(N288="zákl. přenesená",J288,0)</f>
        <v>0</v>
      </c>
      <c r="BH288" s="225">
        <f>IF(N288="sníž. přenesená",J288,0)</f>
        <v>0</v>
      </c>
      <c r="BI288" s="225">
        <f>IF(N288="nulová",J288,0)</f>
        <v>0</v>
      </c>
      <c r="BJ288" s="18" t="s">
        <v>77</v>
      </c>
      <c r="BK288" s="225">
        <f>ROUND(I288*H288,2)</f>
        <v>0</v>
      </c>
      <c r="BL288" s="18" t="s">
        <v>215</v>
      </c>
      <c r="BM288" s="224" t="s">
        <v>1364</v>
      </c>
    </row>
    <row r="289" s="1" customFormat="1" ht="36" customHeight="1">
      <c r="B289" s="39"/>
      <c r="C289" s="213" t="s">
        <v>492</v>
      </c>
      <c r="D289" s="213" t="s">
        <v>211</v>
      </c>
      <c r="E289" s="214" t="s">
        <v>2271</v>
      </c>
      <c r="F289" s="215" t="s">
        <v>2272</v>
      </c>
      <c r="G289" s="216" t="s">
        <v>911</v>
      </c>
      <c r="H289" s="217">
        <v>0.5</v>
      </c>
      <c r="I289" s="218"/>
      <c r="J289" s="219">
        <f>ROUND(I289*H289,2)</f>
        <v>0</v>
      </c>
      <c r="K289" s="215" t="s">
        <v>2001</v>
      </c>
      <c r="L289" s="44"/>
      <c r="M289" s="220" t="s">
        <v>20</v>
      </c>
      <c r="N289" s="221" t="s">
        <v>41</v>
      </c>
      <c r="O289" s="84"/>
      <c r="P289" s="222">
        <f>O289*H289</f>
        <v>0</v>
      </c>
      <c r="Q289" s="222">
        <v>0</v>
      </c>
      <c r="R289" s="222">
        <f>Q289*H289</f>
        <v>0</v>
      </c>
      <c r="S289" s="222">
        <v>0</v>
      </c>
      <c r="T289" s="223">
        <f>S289*H289</f>
        <v>0</v>
      </c>
      <c r="AR289" s="224" t="s">
        <v>215</v>
      </c>
      <c r="AT289" s="224" t="s">
        <v>211</v>
      </c>
      <c r="AU289" s="224" t="s">
        <v>77</v>
      </c>
      <c r="AY289" s="18" t="s">
        <v>210</v>
      </c>
      <c r="BE289" s="225">
        <f>IF(N289="základní",J289,0)</f>
        <v>0</v>
      </c>
      <c r="BF289" s="225">
        <f>IF(N289="snížená",J289,0)</f>
        <v>0</v>
      </c>
      <c r="BG289" s="225">
        <f>IF(N289="zákl. přenesená",J289,0)</f>
        <v>0</v>
      </c>
      <c r="BH289" s="225">
        <f>IF(N289="sníž. přenesená",J289,0)</f>
        <v>0</v>
      </c>
      <c r="BI289" s="225">
        <f>IF(N289="nulová",J289,0)</f>
        <v>0</v>
      </c>
      <c r="BJ289" s="18" t="s">
        <v>77</v>
      </c>
      <c r="BK289" s="225">
        <f>ROUND(I289*H289,2)</f>
        <v>0</v>
      </c>
      <c r="BL289" s="18" t="s">
        <v>215</v>
      </c>
      <c r="BM289" s="224" t="s">
        <v>1367</v>
      </c>
    </row>
    <row r="290" s="1" customFormat="1" ht="16.5" customHeight="1">
      <c r="B290" s="39"/>
      <c r="C290" s="213" t="s">
        <v>1368</v>
      </c>
      <c r="D290" s="213" t="s">
        <v>211</v>
      </c>
      <c r="E290" s="214" t="s">
        <v>2273</v>
      </c>
      <c r="F290" s="215" t="s">
        <v>2274</v>
      </c>
      <c r="G290" s="216" t="s">
        <v>911</v>
      </c>
      <c r="H290" s="217">
        <v>0.5</v>
      </c>
      <c r="I290" s="218"/>
      <c r="J290" s="219">
        <f>ROUND(I290*H290,2)</f>
        <v>0</v>
      </c>
      <c r="K290" s="215" t="s">
        <v>1995</v>
      </c>
      <c r="L290" s="44"/>
      <c r="M290" s="220" t="s">
        <v>20</v>
      </c>
      <c r="N290" s="221" t="s">
        <v>41</v>
      </c>
      <c r="O290" s="84"/>
      <c r="P290" s="222">
        <f>O290*H290</f>
        <v>0</v>
      </c>
      <c r="Q290" s="222">
        <v>0</v>
      </c>
      <c r="R290" s="222">
        <f>Q290*H290</f>
        <v>0</v>
      </c>
      <c r="S290" s="222">
        <v>0</v>
      </c>
      <c r="T290" s="223">
        <f>S290*H290</f>
        <v>0</v>
      </c>
      <c r="AR290" s="224" t="s">
        <v>215</v>
      </c>
      <c r="AT290" s="224" t="s">
        <v>211</v>
      </c>
      <c r="AU290" s="224" t="s">
        <v>77</v>
      </c>
      <c r="AY290" s="18" t="s">
        <v>210</v>
      </c>
      <c r="BE290" s="225">
        <f>IF(N290="základní",J290,0)</f>
        <v>0</v>
      </c>
      <c r="BF290" s="225">
        <f>IF(N290="snížená",J290,0)</f>
        <v>0</v>
      </c>
      <c r="BG290" s="225">
        <f>IF(N290="zákl. přenesená",J290,0)</f>
        <v>0</v>
      </c>
      <c r="BH290" s="225">
        <f>IF(N290="sníž. přenesená",J290,0)</f>
        <v>0</v>
      </c>
      <c r="BI290" s="225">
        <f>IF(N290="nulová",J290,0)</f>
        <v>0</v>
      </c>
      <c r="BJ290" s="18" t="s">
        <v>77</v>
      </c>
      <c r="BK290" s="225">
        <f>ROUND(I290*H290,2)</f>
        <v>0</v>
      </c>
      <c r="BL290" s="18" t="s">
        <v>215</v>
      </c>
      <c r="BM290" s="224" t="s">
        <v>1371</v>
      </c>
    </row>
    <row r="291" s="1" customFormat="1" ht="16.5" customHeight="1">
      <c r="B291" s="39"/>
      <c r="C291" s="213" t="s">
        <v>495</v>
      </c>
      <c r="D291" s="213" t="s">
        <v>211</v>
      </c>
      <c r="E291" s="214" t="s">
        <v>2275</v>
      </c>
      <c r="F291" s="215" t="s">
        <v>2276</v>
      </c>
      <c r="G291" s="216" t="s">
        <v>911</v>
      </c>
      <c r="H291" s="217">
        <v>72.230000000000004</v>
      </c>
      <c r="I291" s="218"/>
      <c r="J291" s="219">
        <f>ROUND(I291*H291,2)</f>
        <v>0</v>
      </c>
      <c r="K291" s="215" t="s">
        <v>1995</v>
      </c>
      <c r="L291" s="44"/>
      <c r="M291" s="220" t="s">
        <v>20</v>
      </c>
      <c r="N291" s="221" t="s">
        <v>41</v>
      </c>
      <c r="O291" s="84"/>
      <c r="P291" s="222">
        <f>O291*H291</f>
        <v>0</v>
      </c>
      <c r="Q291" s="222">
        <v>0</v>
      </c>
      <c r="R291" s="222">
        <f>Q291*H291</f>
        <v>0</v>
      </c>
      <c r="S291" s="222">
        <v>0</v>
      </c>
      <c r="T291" s="223">
        <f>S291*H291</f>
        <v>0</v>
      </c>
      <c r="AR291" s="224" t="s">
        <v>215</v>
      </c>
      <c r="AT291" s="224" t="s">
        <v>211</v>
      </c>
      <c r="AU291" s="224" t="s">
        <v>77</v>
      </c>
      <c r="AY291" s="18" t="s">
        <v>210</v>
      </c>
      <c r="BE291" s="225">
        <f>IF(N291="základní",J291,0)</f>
        <v>0</v>
      </c>
      <c r="BF291" s="225">
        <f>IF(N291="snížená",J291,0)</f>
        <v>0</v>
      </c>
      <c r="BG291" s="225">
        <f>IF(N291="zákl. přenesená",J291,0)</f>
        <v>0</v>
      </c>
      <c r="BH291" s="225">
        <f>IF(N291="sníž. přenesená",J291,0)</f>
        <v>0</v>
      </c>
      <c r="BI291" s="225">
        <f>IF(N291="nulová",J291,0)</f>
        <v>0</v>
      </c>
      <c r="BJ291" s="18" t="s">
        <v>77</v>
      </c>
      <c r="BK291" s="225">
        <f>ROUND(I291*H291,2)</f>
        <v>0</v>
      </c>
      <c r="BL291" s="18" t="s">
        <v>215</v>
      </c>
      <c r="BM291" s="224" t="s">
        <v>1372</v>
      </c>
    </row>
    <row r="292" s="1" customFormat="1" ht="36" customHeight="1">
      <c r="B292" s="39"/>
      <c r="C292" s="213" t="s">
        <v>1375</v>
      </c>
      <c r="D292" s="213" t="s">
        <v>211</v>
      </c>
      <c r="E292" s="214" t="s">
        <v>2277</v>
      </c>
      <c r="F292" s="215" t="s">
        <v>2278</v>
      </c>
      <c r="G292" s="216" t="s">
        <v>911</v>
      </c>
      <c r="H292" s="217">
        <v>66.909999999999997</v>
      </c>
      <c r="I292" s="218"/>
      <c r="J292" s="219">
        <f>ROUND(I292*H292,2)</f>
        <v>0</v>
      </c>
      <c r="K292" s="215" t="s">
        <v>2001</v>
      </c>
      <c r="L292" s="44"/>
      <c r="M292" s="220" t="s">
        <v>20</v>
      </c>
      <c r="N292" s="221" t="s">
        <v>41</v>
      </c>
      <c r="O292" s="84"/>
      <c r="P292" s="222">
        <f>O292*H292</f>
        <v>0</v>
      </c>
      <c r="Q292" s="222">
        <v>0</v>
      </c>
      <c r="R292" s="222">
        <f>Q292*H292</f>
        <v>0</v>
      </c>
      <c r="S292" s="222">
        <v>0</v>
      </c>
      <c r="T292" s="223">
        <f>S292*H292</f>
        <v>0</v>
      </c>
      <c r="AR292" s="224" t="s">
        <v>215</v>
      </c>
      <c r="AT292" s="224" t="s">
        <v>211</v>
      </c>
      <c r="AU292" s="224" t="s">
        <v>77</v>
      </c>
      <c r="AY292" s="18" t="s">
        <v>210</v>
      </c>
      <c r="BE292" s="225">
        <f>IF(N292="základní",J292,0)</f>
        <v>0</v>
      </c>
      <c r="BF292" s="225">
        <f>IF(N292="snížená",J292,0)</f>
        <v>0</v>
      </c>
      <c r="BG292" s="225">
        <f>IF(N292="zákl. přenesená",J292,0)</f>
        <v>0</v>
      </c>
      <c r="BH292" s="225">
        <f>IF(N292="sníž. přenesená",J292,0)</f>
        <v>0</v>
      </c>
      <c r="BI292" s="225">
        <f>IF(N292="nulová",J292,0)</f>
        <v>0</v>
      </c>
      <c r="BJ292" s="18" t="s">
        <v>77</v>
      </c>
      <c r="BK292" s="225">
        <f>ROUND(I292*H292,2)</f>
        <v>0</v>
      </c>
      <c r="BL292" s="18" t="s">
        <v>215</v>
      </c>
      <c r="BM292" s="224" t="s">
        <v>1378</v>
      </c>
    </row>
    <row r="293" s="1" customFormat="1" ht="24" customHeight="1">
      <c r="B293" s="39"/>
      <c r="C293" s="213" t="s">
        <v>499</v>
      </c>
      <c r="D293" s="213" t="s">
        <v>211</v>
      </c>
      <c r="E293" s="214" t="s">
        <v>2279</v>
      </c>
      <c r="F293" s="215" t="s">
        <v>2280</v>
      </c>
      <c r="G293" s="216" t="s">
        <v>911</v>
      </c>
      <c r="H293" s="217">
        <v>23.800000000000001</v>
      </c>
      <c r="I293" s="218"/>
      <c r="J293" s="219">
        <f>ROUND(I293*H293,2)</f>
        <v>0</v>
      </c>
      <c r="K293" s="215" t="s">
        <v>1995</v>
      </c>
      <c r="L293" s="44"/>
      <c r="M293" s="220" t="s">
        <v>20</v>
      </c>
      <c r="N293" s="221" t="s">
        <v>41</v>
      </c>
      <c r="O293" s="84"/>
      <c r="P293" s="222">
        <f>O293*H293</f>
        <v>0</v>
      </c>
      <c r="Q293" s="222">
        <v>0</v>
      </c>
      <c r="R293" s="222">
        <f>Q293*H293</f>
        <v>0</v>
      </c>
      <c r="S293" s="222">
        <v>0</v>
      </c>
      <c r="T293" s="223">
        <f>S293*H293</f>
        <v>0</v>
      </c>
      <c r="AR293" s="224" t="s">
        <v>215</v>
      </c>
      <c r="AT293" s="224" t="s">
        <v>211</v>
      </c>
      <c r="AU293" s="224" t="s">
        <v>77</v>
      </c>
      <c r="AY293" s="18" t="s">
        <v>210</v>
      </c>
      <c r="BE293" s="225">
        <f>IF(N293="základní",J293,0)</f>
        <v>0</v>
      </c>
      <c r="BF293" s="225">
        <f>IF(N293="snížená",J293,0)</f>
        <v>0</v>
      </c>
      <c r="BG293" s="225">
        <f>IF(N293="zákl. přenesená",J293,0)</f>
        <v>0</v>
      </c>
      <c r="BH293" s="225">
        <f>IF(N293="sníž. přenesená",J293,0)</f>
        <v>0</v>
      </c>
      <c r="BI293" s="225">
        <f>IF(N293="nulová",J293,0)</f>
        <v>0</v>
      </c>
      <c r="BJ293" s="18" t="s">
        <v>77</v>
      </c>
      <c r="BK293" s="225">
        <f>ROUND(I293*H293,2)</f>
        <v>0</v>
      </c>
      <c r="BL293" s="18" t="s">
        <v>215</v>
      </c>
      <c r="BM293" s="224" t="s">
        <v>1381</v>
      </c>
    </row>
    <row r="294" s="1" customFormat="1" ht="16.5" customHeight="1">
      <c r="B294" s="39"/>
      <c r="C294" s="213" t="s">
        <v>1382</v>
      </c>
      <c r="D294" s="213" t="s">
        <v>211</v>
      </c>
      <c r="E294" s="214" t="s">
        <v>2281</v>
      </c>
      <c r="F294" s="215" t="s">
        <v>2282</v>
      </c>
      <c r="G294" s="216" t="s">
        <v>291</v>
      </c>
      <c r="H294" s="217">
        <v>197.80000000000001</v>
      </c>
      <c r="I294" s="218"/>
      <c r="J294" s="219">
        <f>ROUND(I294*H294,2)</f>
        <v>0</v>
      </c>
      <c r="K294" s="215" t="s">
        <v>1995</v>
      </c>
      <c r="L294" s="44"/>
      <c r="M294" s="220" t="s">
        <v>20</v>
      </c>
      <c r="N294" s="221" t="s">
        <v>41</v>
      </c>
      <c r="O294" s="84"/>
      <c r="P294" s="222">
        <f>O294*H294</f>
        <v>0</v>
      </c>
      <c r="Q294" s="222">
        <v>0</v>
      </c>
      <c r="R294" s="222">
        <f>Q294*H294</f>
        <v>0</v>
      </c>
      <c r="S294" s="222">
        <v>0</v>
      </c>
      <c r="T294" s="223">
        <f>S294*H294</f>
        <v>0</v>
      </c>
      <c r="AR294" s="224" t="s">
        <v>215</v>
      </c>
      <c r="AT294" s="224" t="s">
        <v>211</v>
      </c>
      <c r="AU294" s="224" t="s">
        <v>77</v>
      </c>
      <c r="AY294" s="18" t="s">
        <v>210</v>
      </c>
      <c r="BE294" s="225">
        <f>IF(N294="základní",J294,0)</f>
        <v>0</v>
      </c>
      <c r="BF294" s="225">
        <f>IF(N294="snížená",J294,0)</f>
        <v>0</v>
      </c>
      <c r="BG294" s="225">
        <f>IF(N294="zákl. přenesená",J294,0)</f>
        <v>0</v>
      </c>
      <c r="BH294" s="225">
        <f>IF(N294="sníž. přenesená",J294,0)</f>
        <v>0</v>
      </c>
      <c r="BI294" s="225">
        <f>IF(N294="nulová",J294,0)</f>
        <v>0</v>
      </c>
      <c r="BJ294" s="18" t="s">
        <v>77</v>
      </c>
      <c r="BK294" s="225">
        <f>ROUND(I294*H294,2)</f>
        <v>0</v>
      </c>
      <c r="BL294" s="18" t="s">
        <v>215</v>
      </c>
      <c r="BM294" s="224" t="s">
        <v>1385</v>
      </c>
    </row>
    <row r="295" s="1" customFormat="1" ht="24" customHeight="1">
      <c r="B295" s="39"/>
      <c r="C295" s="213" t="s">
        <v>502</v>
      </c>
      <c r="D295" s="213" t="s">
        <v>211</v>
      </c>
      <c r="E295" s="214" t="s">
        <v>2283</v>
      </c>
      <c r="F295" s="215" t="s">
        <v>2284</v>
      </c>
      <c r="G295" s="216" t="s">
        <v>911</v>
      </c>
      <c r="H295" s="217">
        <v>75.599999999999994</v>
      </c>
      <c r="I295" s="218"/>
      <c r="J295" s="219">
        <f>ROUND(I295*H295,2)</f>
        <v>0</v>
      </c>
      <c r="K295" s="215" t="s">
        <v>1995</v>
      </c>
      <c r="L295" s="44"/>
      <c r="M295" s="220" t="s">
        <v>20</v>
      </c>
      <c r="N295" s="221" t="s">
        <v>41</v>
      </c>
      <c r="O295" s="84"/>
      <c r="P295" s="222">
        <f>O295*H295</f>
        <v>0</v>
      </c>
      <c r="Q295" s="222">
        <v>0</v>
      </c>
      <c r="R295" s="222">
        <f>Q295*H295</f>
        <v>0</v>
      </c>
      <c r="S295" s="222">
        <v>0</v>
      </c>
      <c r="T295" s="223">
        <f>S295*H295</f>
        <v>0</v>
      </c>
      <c r="AR295" s="224" t="s">
        <v>215</v>
      </c>
      <c r="AT295" s="224" t="s">
        <v>211</v>
      </c>
      <c r="AU295" s="224" t="s">
        <v>77</v>
      </c>
      <c r="AY295" s="18" t="s">
        <v>210</v>
      </c>
      <c r="BE295" s="225">
        <f>IF(N295="základní",J295,0)</f>
        <v>0</v>
      </c>
      <c r="BF295" s="225">
        <f>IF(N295="snížená",J295,0)</f>
        <v>0</v>
      </c>
      <c r="BG295" s="225">
        <f>IF(N295="zákl. přenesená",J295,0)</f>
        <v>0</v>
      </c>
      <c r="BH295" s="225">
        <f>IF(N295="sníž. přenesená",J295,0)</f>
        <v>0</v>
      </c>
      <c r="BI295" s="225">
        <f>IF(N295="nulová",J295,0)</f>
        <v>0</v>
      </c>
      <c r="BJ295" s="18" t="s">
        <v>77</v>
      </c>
      <c r="BK295" s="225">
        <f>ROUND(I295*H295,2)</f>
        <v>0</v>
      </c>
      <c r="BL295" s="18" t="s">
        <v>215</v>
      </c>
      <c r="BM295" s="224" t="s">
        <v>1388</v>
      </c>
    </row>
    <row r="296" s="1" customFormat="1" ht="24" customHeight="1">
      <c r="B296" s="39"/>
      <c r="C296" s="213" t="s">
        <v>1389</v>
      </c>
      <c r="D296" s="213" t="s">
        <v>211</v>
      </c>
      <c r="E296" s="214" t="s">
        <v>2285</v>
      </c>
      <c r="F296" s="215" t="s">
        <v>2286</v>
      </c>
      <c r="G296" s="216" t="s">
        <v>911</v>
      </c>
      <c r="H296" s="217">
        <v>109.84999999999999</v>
      </c>
      <c r="I296" s="218"/>
      <c r="J296" s="219">
        <f>ROUND(I296*H296,2)</f>
        <v>0</v>
      </c>
      <c r="K296" s="215" t="s">
        <v>2001</v>
      </c>
      <c r="L296" s="44"/>
      <c r="M296" s="220" t="s">
        <v>20</v>
      </c>
      <c r="N296" s="221" t="s">
        <v>41</v>
      </c>
      <c r="O296" s="84"/>
      <c r="P296" s="222">
        <f>O296*H296</f>
        <v>0</v>
      </c>
      <c r="Q296" s="222">
        <v>0</v>
      </c>
      <c r="R296" s="222">
        <f>Q296*H296</f>
        <v>0</v>
      </c>
      <c r="S296" s="222">
        <v>0</v>
      </c>
      <c r="T296" s="223">
        <f>S296*H296</f>
        <v>0</v>
      </c>
      <c r="AR296" s="224" t="s">
        <v>215</v>
      </c>
      <c r="AT296" s="224" t="s">
        <v>211</v>
      </c>
      <c r="AU296" s="224" t="s">
        <v>77</v>
      </c>
      <c r="AY296" s="18" t="s">
        <v>210</v>
      </c>
      <c r="BE296" s="225">
        <f>IF(N296="základní",J296,0)</f>
        <v>0</v>
      </c>
      <c r="BF296" s="225">
        <f>IF(N296="snížená",J296,0)</f>
        <v>0</v>
      </c>
      <c r="BG296" s="225">
        <f>IF(N296="zákl. přenesená",J296,0)</f>
        <v>0</v>
      </c>
      <c r="BH296" s="225">
        <f>IF(N296="sníž. přenesená",J296,0)</f>
        <v>0</v>
      </c>
      <c r="BI296" s="225">
        <f>IF(N296="nulová",J296,0)</f>
        <v>0</v>
      </c>
      <c r="BJ296" s="18" t="s">
        <v>77</v>
      </c>
      <c r="BK296" s="225">
        <f>ROUND(I296*H296,2)</f>
        <v>0</v>
      </c>
      <c r="BL296" s="18" t="s">
        <v>215</v>
      </c>
      <c r="BM296" s="224" t="s">
        <v>1392</v>
      </c>
    </row>
    <row r="297" s="1" customFormat="1" ht="16.5" customHeight="1">
      <c r="B297" s="39"/>
      <c r="C297" s="213" t="s">
        <v>506</v>
      </c>
      <c r="D297" s="213" t="s">
        <v>211</v>
      </c>
      <c r="E297" s="214" t="s">
        <v>2287</v>
      </c>
      <c r="F297" s="215" t="s">
        <v>2288</v>
      </c>
      <c r="G297" s="216" t="s">
        <v>911</v>
      </c>
      <c r="H297" s="217">
        <v>271</v>
      </c>
      <c r="I297" s="218"/>
      <c r="J297" s="219">
        <f>ROUND(I297*H297,2)</f>
        <v>0</v>
      </c>
      <c r="K297" s="215" t="s">
        <v>2026</v>
      </c>
      <c r="L297" s="44"/>
      <c r="M297" s="220" t="s">
        <v>20</v>
      </c>
      <c r="N297" s="221" t="s">
        <v>41</v>
      </c>
      <c r="O297" s="84"/>
      <c r="P297" s="222">
        <f>O297*H297</f>
        <v>0</v>
      </c>
      <c r="Q297" s="222">
        <v>0</v>
      </c>
      <c r="R297" s="222">
        <f>Q297*H297</f>
        <v>0</v>
      </c>
      <c r="S297" s="222">
        <v>0</v>
      </c>
      <c r="T297" s="223">
        <f>S297*H297</f>
        <v>0</v>
      </c>
      <c r="AR297" s="224" t="s">
        <v>215</v>
      </c>
      <c r="AT297" s="224" t="s">
        <v>211</v>
      </c>
      <c r="AU297" s="224" t="s">
        <v>77</v>
      </c>
      <c r="AY297" s="18" t="s">
        <v>210</v>
      </c>
      <c r="BE297" s="225">
        <f>IF(N297="základní",J297,0)</f>
        <v>0</v>
      </c>
      <c r="BF297" s="225">
        <f>IF(N297="snížená",J297,0)</f>
        <v>0</v>
      </c>
      <c r="BG297" s="225">
        <f>IF(N297="zákl. přenesená",J297,0)</f>
        <v>0</v>
      </c>
      <c r="BH297" s="225">
        <f>IF(N297="sníž. přenesená",J297,0)</f>
        <v>0</v>
      </c>
      <c r="BI297" s="225">
        <f>IF(N297="nulová",J297,0)</f>
        <v>0</v>
      </c>
      <c r="BJ297" s="18" t="s">
        <v>77</v>
      </c>
      <c r="BK297" s="225">
        <f>ROUND(I297*H297,2)</f>
        <v>0</v>
      </c>
      <c r="BL297" s="18" t="s">
        <v>215</v>
      </c>
      <c r="BM297" s="224" t="s">
        <v>1395</v>
      </c>
    </row>
    <row r="298" s="1" customFormat="1" ht="24" customHeight="1">
      <c r="B298" s="39"/>
      <c r="C298" s="213" t="s">
        <v>1396</v>
      </c>
      <c r="D298" s="213" t="s">
        <v>211</v>
      </c>
      <c r="E298" s="214" t="s">
        <v>2289</v>
      </c>
      <c r="F298" s="215" t="s">
        <v>2290</v>
      </c>
      <c r="G298" s="216" t="s">
        <v>911</v>
      </c>
      <c r="H298" s="217">
        <v>109.84999999999999</v>
      </c>
      <c r="I298" s="218"/>
      <c r="J298" s="219">
        <f>ROUND(I298*H298,2)</f>
        <v>0</v>
      </c>
      <c r="K298" s="215" t="s">
        <v>2001</v>
      </c>
      <c r="L298" s="44"/>
      <c r="M298" s="220" t="s">
        <v>20</v>
      </c>
      <c r="N298" s="221" t="s">
        <v>41</v>
      </c>
      <c r="O298" s="84"/>
      <c r="P298" s="222">
        <f>O298*H298</f>
        <v>0</v>
      </c>
      <c r="Q298" s="222">
        <v>0</v>
      </c>
      <c r="R298" s="222">
        <f>Q298*H298</f>
        <v>0</v>
      </c>
      <c r="S298" s="222">
        <v>0</v>
      </c>
      <c r="T298" s="223">
        <f>S298*H298</f>
        <v>0</v>
      </c>
      <c r="AR298" s="224" t="s">
        <v>215</v>
      </c>
      <c r="AT298" s="224" t="s">
        <v>211</v>
      </c>
      <c r="AU298" s="224" t="s">
        <v>77</v>
      </c>
      <c r="AY298" s="18" t="s">
        <v>210</v>
      </c>
      <c r="BE298" s="225">
        <f>IF(N298="základní",J298,0)</f>
        <v>0</v>
      </c>
      <c r="BF298" s="225">
        <f>IF(N298="snížená",J298,0)</f>
        <v>0</v>
      </c>
      <c r="BG298" s="225">
        <f>IF(N298="zákl. přenesená",J298,0)</f>
        <v>0</v>
      </c>
      <c r="BH298" s="225">
        <f>IF(N298="sníž. přenesená",J298,0)</f>
        <v>0</v>
      </c>
      <c r="BI298" s="225">
        <f>IF(N298="nulová",J298,0)</f>
        <v>0</v>
      </c>
      <c r="BJ298" s="18" t="s">
        <v>77</v>
      </c>
      <c r="BK298" s="225">
        <f>ROUND(I298*H298,2)</f>
        <v>0</v>
      </c>
      <c r="BL298" s="18" t="s">
        <v>215</v>
      </c>
      <c r="BM298" s="224" t="s">
        <v>1399</v>
      </c>
    </row>
    <row r="299" s="10" customFormat="1" ht="25.92" customHeight="1">
      <c r="B299" s="199"/>
      <c r="C299" s="200"/>
      <c r="D299" s="201" t="s">
        <v>69</v>
      </c>
      <c r="E299" s="202" t="s">
        <v>367</v>
      </c>
      <c r="F299" s="202" t="s">
        <v>2291</v>
      </c>
      <c r="G299" s="200"/>
      <c r="H299" s="200"/>
      <c r="I299" s="203"/>
      <c r="J299" s="204">
        <f>BK299</f>
        <v>0</v>
      </c>
      <c r="K299" s="200"/>
      <c r="L299" s="205"/>
      <c r="M299" s="206"/>
      <c r="N299" s="207"/>
      <c r="O299" s="207"/>
      <c r="P299" s="208">
        <f>SUM(P300:P315)</f>
        <v>0</v>
      </c>
      <c r="Q299" s="207"/>
      <c r="R299" s="208">
        <f>SUM(R300:R315)</f>
        <v>0</v>
      </c>
      <c r="S299" s="207"/>
      <c r="T299" s="209">
        <f>SUM(T300:T315)</f>
        <v>0</v>
      </c>
      <c r="AR299" s="210" t="s">
        <v>77</v>
      </c>
      <c r="AT299" s="211" t="s">
        <v>69</v>
      </c>
      <c r="AU299" s="211" t="s">
        <v>16</v>
      </c>
      <c r="AY299" s="210" t="s">
        <v>210</v>
      </c>
      <c r="BK299" s="212">
        <f>SUM(BK300:BK315)</f>
        <v>0</v>
      </c>
    </row>
    <row r="300" s="1" customFormat="1" ht="48" customHeight="1">
      <c r="B300" s="39"/>
      <c r="C300" s="213" t="s">
        <v>509</v>
      </c>
      <c r="D300" s="213" t="s">
        <v>211</v>
      </c>
      <c r="E300" s="214" t="s">
        <v>2292</v>
      </c>
      <c r="F300" s="215" t="s">
        <v>2293</v>
      </c>
      <c r="G300" s="216" t="s">
        <v>911</v>
      </c>
      <c r="H300" s="217">
        <v>66.5</v>
      </c>
      <c r="I300" s="218"/>
      <c r="J300" s="219">
        <f>ROUND(I300*H300,2)</f>
        <v>0</v>
      </c>
      <c r="K300" s="215" t="s">
        <v>1995</v>
      </c>
      <c r="L300" s="44"/>
      <c r="M300" s="220" t="s">
        <v>20</v>
      </c>
      <c r="N300" s="221" t="s">
        <v>41</v>
      </c>
      <c r="O300" s="84"/>
      <c r="P300" s="222">
        <f>O300*H300</f>
        <v>0</v>
      </c>
      <c r="Q300" s="222">
        <v>0</v>
      </c>
      <c r="R300" s="222">
        <f>Q300*H300</f>
        <v>0</v>
      </c>
      <c r="S300" s="222">
        <v>0</v>
      </c>
      <c r="T300" s="223">
        <f>S300*H300</f>
        <v>0</v>
      </c>
      <c r="AR300" s="224" t="s">
        <v>215</v>
      </c>
      <c r="AT300" s="224" t="s">
        <v>211</v>
      </c>
      <c r="AU300" s="224" t="s">
        <v>77</v>
      </c>
      <c r="AY300" s="18" t="s">
        <v>210</v>
      </c>
      <c r="BE300" s="225">
        <f>IF(N300="základní",J300,0)</f>
        <v>0</v>
      </c>
      <c r="BF300" s="225">
        <f>IF(N300="snížená",J300,0)</f>
        <v>0</v>
      </c>
      <c r="BG300" s="225">
        <f>IF(N300="zákl. přenesená",J300,0)</f>
        <v>0</v>
      </c>
      <c r="BH300" s="225">
        <f>IF(N300="sníž. přenesená",J300,0)</f>
        <v>0</v>
      </c>
      <c r="BI300" s="225">
        <f>IF(N300="nulová",J300,0)</f>
        <v>0</v>
      </c>
      <c r="BJ300" s="18" t="s">
        <v>77</v>
      </c>
      <c r="BK300" s="225">
        <f>ROUND(I300*H300,2)</f>
        <v>0</v>
      </c>
      <c r="BL300" s="18" t="s">
        <v>215</v>
      </c>
      <c r="BM300" s="224" t="s">
        <v>1402</v>
      </c>
    </row>
    <row r="301" s="1" customFormat="1" ht="48" customHeight="1">
      <c r="B301" s="39"/>
      <c r="C301" s="213" t="s">
        <v>1406</v>
      </c>
      <c r="D301" s="213" t="s">
        <v>211</v>
      </c>
      <c r="E301" s="214" t="s">
        <v>2294</v>
      </c>
      <c r="F301" s="215" t="s">
        <v>2295</v>
      </c>
      <c r="G301" s="216" t="s">
        <v>911</v>
      </c>
      <c r="H301" s="217">
        <v>38.090000000000003</v>
      </c>
      <c r="I301" s="218"/>
      <c r="J301" s="219">
        <f>ROUND(I301*H301,2)</f>
        <v>0</v>
      </c>
      <c r="K301" s="215" t="s">
        <v>1995</v>
      </c>
      <c r="L301" s="44"/>
      <c r="M301" s="220" t="s">
        <v>20</v>
      </c>
      <c r="N301" s="221" t="s">
        <v>41</v>
      </c>
      <c r="O301" s="84"/>
      <c r="P301" s="222">
        <f>O301*H301</f>
        <v>0</v>
      </c>
      <c r="Q301" s="222">
        <v>0</v>
      </c>
      <c r="R301" s="222">
        <f>Q301*H301</f>
        <v>0</v>
      </c>
      <c r="S301" s="222">
        <v>0</v>
      </c>
      <c r="T301" s="223">
        <f>S301*H301</f>
        <v>0</v>
      </c>
      <c r="AR301" s="224" t="s">
        <v>215</v>
      </c>
      <c r="AT301" s="224" t="s">
        <v>211</v>
      </c>
      <c r="AU301" s="224" t="s">
        <v>77</v>
      </c>
      <c r="AY301" s="18" t="s">
        <v>210</v>
      </c>
      <c r="BE301" s="225">
        <f>IF(N301="základní",J301,0)</f>
        <v>0</v>
      </c>
      <c r="BF301" s="225">
        <f>IF(N301="snížená",J301,0)</f>
        <v>0</v>
      </c>
      <c r="BG301" s="225">
        <f>IF(N301="zákl. přenesená",J301,0)</f>
        <v>0</v>
      </c>
      <c r="BH301" s="225">
        <f>IF(N301="sníž. přenesená",J301,0)</f>
        <v>0</v>
      </c>
      <c r="BI301" s="225">
        <f>IF(N301="nulová",J301,0)</f>
        <v>0</v>
      </c>
      <c r="BJ301" s="18" t="s">
        <v>77</v>
      </c>
      <c r="BK301" s="225">
        <f>ROUND(I301*H301,2)</f>
        <v>0</v>
      </c>
      <c r="BL301" s="18" t="s">
        <v>215</v>
      </c>
      <c r="BM301" s="224" t="s">
        <v>1409</v>
      </c>
    </row>
    <row r="302" s="1" customFormat="1" ht="60" customHeight="1">
      <c r="B302" s="39"/>
      <c r="C302" s="213" t="s">
        <v>513</v>
      </c>
      <c r="D302" s="213" t="s">
        <v>211</v>
      </c>
      <c r="E302" s="214" t="s">
        <v>2296</v>
      </c>
      <c r="F302" s="215" t="s">
        <v>2297</v>
      </c>
      <c r="G302" s="216" t="s">
        <v>911</v>
      </c>
      <c r="H302" s="217">
        <v>546.60000000000002</v>
      </c>
      <c r="I302" s="218"/>
      <c r="J302" s="219">
        <f>ROUND(I302*H302,2)</f>
        <v>0</v>
      </c>
      <c r="K302" s="215" t="s">
        <v>1995</v>
      </c>
      <c r="L302" s="44"/>
      <c r="M302" s="220" t="s">
        <v>20</v>
      </c>
      <c r="N302" s="221" t="s">
        <v>41</v>
      </c>
      <c r="O302" s="84"/>
      <c r="P302" s="222">
        <f>O302*H302</f>
        <v>0</v>
      </c>
      <c r="Q302" s="222">
        <v>0</v>
      </c>
      <c r="R302" s="222">
        <f>Q302*H302</f>
        <v>0</v>
      </c>
      <c r="S302" s="222">
        <v>0</v>
      </c>
      <c r="T302" s="223">
        <f>S302*H302</f>
        <v>0</v>
      </c>
      <c r="AR302" s="224" t="s">
        <v>215</v>
      </c>
      <c r="AT302" s="224" t="s">
        <v>211</v>
      </c>
      <c r="AU302" s="224" t="s">
        <v>77</v>
      </c>
      <c r="AY302" s="18" t="s">
        <v>210</v>
      </c>
      <c r="BE302" s="225">
        <f>IF(N302="základní",J302,0)</f>
        <v>0</v>
      </c>
      <c r="BF302" s="225">
        <f>IF(N302="snížená",J302,0)</f>
        <v>0</v>
      </c>
      <c r="BG302" s="225">
        <f>IF(N302="zákl. přenesená",J302,0)</f>
        <v>0</v>
      </c>
      <c r="BH302" s="225">
        <f>IF(N302="sníž. přenesená",J302,0)</f>
        <v>0</v>
      </c>
      <c r="BI302" s="225">
        <f>IF(N302="nulová",J302,0)</f>
        <v>0</v>
      </c>
      <c r="BJ302" s="18" t="s">
        <v>77</v>
      </c>
      <c r="BK302" s="225">
        <f>ROUND(I302*H302,2)</f>
        <v>0</v>
      </c>
      <c r="BL302" s="18" t="s">
        <v>215</v>
      </c>
      <c r="BM302" s="224" t="s">
        <v>1412</v>
      </c>
    </row>
    <row r="303" s="1" customFormat="1" ht="60" customHeight="1">
      <c r="B303" s="39"/>
      <c r="C303" s="213" t="s">
        <v>1413</v>
      </c>
      <c r="D303" s="213" t="s">
        <v>211</v>
      </c>
      <c r="E303" s="214" t="s">
        <v>2298</v>
      </c>
      <c r="F303" s="215" t="s">
        <v>2299</v>
      </c>
      <c r="G303" s="216" t="s">
        <v>911</v>
      </c>
      <c r="H303" s="217">
        <v>55.399999999999999</v>
      </c>
      <c r="I303" s="218"/>
      <c r="J303" s="219">
        <f>ROUND(I303*H303,2)</f>
        <v>0</v>
      </c>
      <c r="K303" s="215" t="s">
        <v>1995</v>
      </c>
      <c r="L303" s="44"/>
      <c r="M303" s="220" t="s">
        <v>20</v>
      </c>
      <c r="N303" s="221" t="s">
        <v>41</v>
      </c>
      <c r="O303" s="84"/>
      <c r="P303" s="222">
        <f>O303*H303</f>
        <v>0</v>
      </c>
      <c r="Q303" s="222">
        <v>0</v>
      </c>
      <c r="R303" s="222">
        <f>Q303*H303</f>
        <v>0</v>
      </c>
      <c r="S303" s="222">
        <v>0</v>
      </c>
      <c r="T303" s="223">
        <f>S303*H303</f>
        <v>0</v>
      </c>
      <c r="AR303" s="224" t="s">
        <v>215</v>
      </c>
      <c r="AT303" s="224" t="s">
        <v>211</v>
      </c>
      <c r="AU303" s="224" t="s">
        <v>77</v>
      </c>
      <c r="AY303" s="18" t="s">
        <v>210</v>
      </c>
      <c r="BE303" s="225">
        <f>IF(N303="základní",J303,0)</f>
        <v>0</v>
      </c>
      <c r="BF303" s="225">
        <f>IF(N303="snížená",J303,0)</f>
        <v>0</v>
      </c>
      <c r="BG303" s="225">
        <f>IF(N303="zákl. přenesená",J303,0)</f>
        <v>0</v>
      </c>
      <c r="BH303" s="225">
        <f>IF(N303="sníž. přenesená",J303,0)</f>
        <v>0</v>
      </c>
      <c r="BI303" s="225">
        <f>IF(N303="nulová",J303,0)</f>
        <v>0</v>
      </c>
      <c r="BJ303" s="18" t="s">
        <v>77</v>
      </c>
      <c r="BK303" s="225">
        <f>ROUND(I303*H303,2)</f>
        <v>0</v>
      </c>
      <c r="BL303" s="18" t="s">
        <v>215</v>
      </c>
      <c r="BM303" s="224" t="s">
        <v>1416</v>
      </c>
    </row>
    <row r="304" s="1" customFormat="1" ht="72" customHeight="1">
      <c r="B304" s="39"/>
      <c r="C304" s="213" t="s">
        <v>516</v>
      </c>
      <c r="D304" s="213" t="s">
        <v>211</v>
      </c>
      <c r="E304" s="214" t="s">
        <v>2300</v>
      </c>
      <c r="F304" s="215" t="s">
        <v>2301</v>
      </c>
      <c r="G304" s="216" t="s">
        <v>911</v>
      </c>
      <c r="H304" s="217">
        <v>19.41</v>
      </c>
      <c r="I304" s="218"/>
      <c r="J304" s="219">
        <f>ROUND(I304*H304,2)</f>
        <v>0</v>
      </c>
      <c r="K304" s="215" t="s">
        <v>1995</v>
      </c>
      <c r="L304" s="44"/>
      <c r="M304" s="220" t="s">
        <v>20</v>
      </c>
      <c r="N304" s="221" t="s">
        <v>41</v>
      </c>
      <c r="O304" s="84"/>
      <c r="P304" s="222">
        <f>O304*H304</f>
        <v>0</v>
      </c>
      <c r="Q304" s="222">
        <v>0</v>
      </c>
      <c r="R304" s="222">
        <f>Q304*H304</f>
        <v>0</v>
      </c>
      <c r="S304" s="222">
        <v>0</v>
      </c>
      <c r="T304" s="223">
        <f>S304*H304</f>
        <v>0</v>
      </c>
      <c r="AR304" s="224" t="s">
        <v>215</v>
      </c>
      <c r="AT304" s="224" t="s">
        <v>211</v>
      </c>
      <c r="AU304" s="224" t="s">
        <v>77</v>
      </c>
      <c r="AY304" s="18" t="s">
        <v>210</v>
      </c>
      <c r="BE304" s="225">
        <f>IF(N304="základní",J304,0)</f>
        <v>0</v>
      </c>
      <c r="BF304" s="225">
        <f>IF(N304="snížená",J304,0)</f>
        <v>0</v>
      </c>
      <c r="BG304" s="225">
        <f>IF(N304="zákl. přenesená",J304,0)</f>
        <v>0</v>
      </c>
      <c r="BH304" s="225">
        <f>IF(N304="sníž. přenesená",J304,0)</f>
        <v>0</v>
      </c>
      <c r="BI304" s="225">
        <f>IF(N304="nulová",J304,0)</f>
        <v>0</v>
      </c>
      <c r="BJ304" s="18" t="s">
        <v>77</v>
      </c>
      <c r="BK304" s="225">
        <f>ROUND(I304*H304,2)</f>
        <v>0</v>
      </c>
      <c r="BL304" s="18" t="s">
        <v>215</v>
      </c>
      <c r="BM304" s="224" t="s">
        <v>1419</v>
      </c>
    </row>
    <row r="305" s="1" customFormat="1" ht="16.5" customHeight="1">
      <c r="B305" s="39"/>
      <c r="C305" s="213" t="s">
        <v>1422</v>
      </c>
      <c r="D305" s="213" t="s">
        <v>211</v>
      </c>
      <c r="E305" s="214" t="s">
        <v>2302</v>
      </c>
      <c r="F305" s="215" t="s">
        <v>2303</v>
      </c>
      <c r="G305" s="216" t="s">
        <v>291</v>
      </c>
      <c r="H305" s="217">
        <v>97.569999999999993</v>
      </c>
      <c r="I305" s="218"/>
      <c r="J305" s="219">
        <f>ROUND(I305*H305,2)</f>
        <v>0</v>
      </c>
      <c r="K305" s="215" t="s">
        <v>1995</v>
      </c>
      <c r="L305" s="44"/>
      <c r="M305" s="220" t="s">
        <v>20</v>
      </c>
      <c r="N305" s="221" t="s">
        <v>41</v>
      </c>
      <c r="O305" s="84"/>
      <c r="P305" s="222">
        <f>O305*H305</f>
        <v>0</v>
      </c>
      <c r="Q305" s="222">
        <v>0</v>
      </c>
      <c r="R305" s="222">
        <f>Q305*H305</f>
        <v>0</v>
      </c>
      <c r="S305" s="222">
        <v>0</v>
      </c>
      <c r="T305" s="223">
        <f>S305*H305</f>
        <v>0</v>
      </c>
      <c r="AR305" s="224" t="s">
        <v>215</v>
      </c>
      <c r="AT305" s="224" t="s">
        <v>211</v>
      </c>
      <c r="AU305" s="224" t="s">
        <v>77</v>
      </c>
      <c r="AY305" s="18" t="s">
        <v>210</v>
      </c>
      <c r="BE305" s="225">
        <f>IF(N305="základní",J305,0)</f>
        <v>0</v>
      </c>
      <c r="BF305" s="225">
        <f>IF(N305="snížená",J305,0)</f>
        <v>0</v>
      </c>
      <c r="BG305" s="225">
        <f>IF(N305="zákl. přenesená",J305,0)</f>
        <v>0</v>
      </c>
      <c r="BH305" s="225">
        <f>IF(N305="sníž. přenesená",J305,0)</f>
        <v>0</v>
      </c>
      <c r="BI305" s="225">
        <f>IF(N305="nulová",J305,0)</f>
        <v>0</v>
      </c>
      <c r="BJ305" s="18" t="s">
        <v>77</v>
      </c>
      <c r="BK305" s="225">
        <f>ROUND(I305*H305,2)</f>
        <v>0</v>
      </c>
      <c r="BL305" s="18" t="s">
        <v>215</v>
      </c>
      <c r="BM305" s="224" t="s">
        <v>1425</v>
      </c>
    </row>
    <row r="306" s="1" customFormat="1" ht="36" customHeight="1">
      <c r="B306" s="39"/>
      <c r="C306" s="213" t="s">
        <v>522</v>
      </c>
      <c r="D306" s="213" t="s">
        <v>211</v>
      </c>
      <c r="E306" s="214" t="s">
        <v>2304</v>
      </c>
      <c r="F306" s="215" t="s">
        <v>2305</v>
      </c>
      <c r="G306" s="216" t="s">
        <v>911</v>
      </c>
      <c r="H306" s="217">
        <v>54.979999999999997</v>
      </c>
      <c r="I306" s="218"/>
      <c r="J306" s="219">
        <f>ROUND(I306*H306,2)</f>
        <v>0</v>
      </c>
      <c r="K306" s="215" t="s">
        <v>1995</v>
      </c>
      <c r="L306" s="44"/>
      <c r="M306" s="220" t="s">
        <v>20</v>
      </c>
      <c r="N306" s="221" t="s">
        <v>41</v>
      </c>
      <c r="O306" s="84"/>
      <c r="P306" s="222">
        <f>O306*H306</f>
        <v>0</v>
      </c>
      <c r="Q306" s="222">
        <v>0</v>
      </c>
      <c r="R306" s="222">
        <f>Q306*H306</f>
        <v>0</v>
      </c>
      <c r="S306" s="222">
        <v>0</v>
      </c>
      <c r="T306" s="223">
        <f>S306*H306</f>
        <v>0</v>
      </c>
      <c r="AR306" s="224" t="s">
        <v>215</v>
      </c>
      <c r="AT306" s="224" t="s">
        <v>211</v>
      </c>
      <c r="AU306" s="224" t="s">
        <v>77</v>
      </c>
      <c r="AY306" s="18" t="s">
        <v>210</v>
      </c>
      <c r="BE306" s="225">
        <f>IF(N306="základní",J306,0)</f>
        <v>0</v>
      </c>
      <c r="BF306" s="225">
        <f>IF(N306="snížená",J306,0)</f>
        <v>0</v>
      </c>
      <c r="BG306" s="225">
        <f>IF(N306="zákl. přenesená",J306,0)</f>
        <v>0</v>
      </c>
      <c r="BH306" s="225">
        <f>IF(N306="sníž. přenesená",J306,0)</f>
        <v>0</v>
      </c>
      <c r="BI306" s="225">
        <f>IF(N306="nulová",J306,0)</f>
        <v>0</v>
      </c>
      <c r="BJ306" s="18" t="s">
        <v>77</v>
      </c>
      <c r="BK306" s="225">
        <f>ROUND(I306*H306,2)</f>
        <v>0</v>
      </c>
      <c r="BL306" s="18" t="s">
        <v>215</v>
      </c>
      <c r="BM306" s="224" t="s">
        <v>1428</v>
      </c>
    </row>
    <row r="307" s="1" customFormat="1" ht="16.5" customHeight="1">
      <c r="B307" s="39"/>
      <c r="C307" s="213" t="s">
        <v>1429</v>
      </c>
      <c r="D307" s="213" t="s">
        <v>211</v>
      </c>
      <c r="E307" s="214" t="s">
        <v>2306</v>
      </c>
      <c r="F307" s="215" t="s">
        <v>2307</v>
      </c>
      <c r="G307" s="216" t="s">
        <v>911</v>
      </c>
      <c r="H307" s="217">
        <v>619.89999999999998</v>
      </c>
      <c r="I307" s="218"/>
      <c r="J307" s="219">
        <f>ROUND(I307*H307,2)</f>
        <v>0</v>
      </c>
      <c r="K307" s="215" t="s">
        <v>1995</v>
      </c>
      <c r="L307" s="44"/>
      <c r="M307" s="220" t="s">
        <v>20</v>
      </c>
      <c r="N307" s="221" t="s">
        <v>41</v>
      </c>
      <c r="O307" s="84"/>
      <c r="P307" s="222">
        <f>O307*H307</f>
        <v>0</v>
      </c>
      <c r="Q307" s="222">
        <v>0</v>
      </c>
      <c r="R307" s="222">
        <f>Q307*H307</f>
        <v>0</v>
      </c>
      <c r="S307" s="222">
        <v>0</v>
      </c>
      <c r="T307" s="223">
        <f>S307*H307</f>
        <v>0</v>
      </c>
      <c r="AR307" s="224" t="s">
        <v>215</v>
      </c>
      <c r="AT307" s="224" t="s">
        <v>211</v>
      </c>
      <c r="AU307" s="224" t="s">
        <v>77</v>
      </c>
      <c r="AY307" s="18" t="s">
        <v>210</v>
      </c>
      <c r="BE307" s="225">
        <f>IF(N307="základní",J307,0)</f>
        <v>0</v>
      </c>
      <c r="BF307" s="225">
        <f>IF(N307="snížená",J307,0)</f>
        <v>0</v>
      </c>
      <c r="BG307" s="225">
        <f>IF(N307="zákl. přenesená",J307,0)</f>
        <v>0</v>
      </c>
      <c r="BH307" s="225">
        <f>IF(N307="sníž. přenesená",J307,0)</f>
        <v>0</v>
      </c>
      <c r="BI307" s="225">
        <f>IF(N307="nulová",J307,0)</f>
        <v>0</v>
      </c>
      <c r="BJ307" s="18" t="s">
        <v>77</v>
      </c>
      <c r="BK307" s="225">
        <f>ROUND(I307*H307,2)</f>
        <v>0</v>
      </c>
      <c r="BL307" s="18" t="s">
        <v>215</v>
      </c>
      <c r="BM307" s="224" t="s">
        <v>1432</v>
      </c>
    </row>
    <row r="308" s="1" customFormat="1" ht="24" customHeight="1">
      <c r="B308" s="39"/>
      <c r="C308" s="213" t="s">
        <v>527</v>
      </c>
      <c r="D308" s="213" t="s">
        <v>211</v>
      </c>
      <c r="E308" s="214" t="s">
        <v>2308</v>
      </c>
      <c r="F308" s="215" t="s">
        <v>2309</v>
      </c>
      <c r="G308" s="216" t="s">
        <v>911</v>
      </c>
      <c r="H308" s="217">
        <v>682.10000000000002</v>
      </c>
      <c r="I308" s="218"/>
      <c r="J308" s="219">
        <f>ROUND(I308*H308,2)</f>
        <v>0</v>
      </c>
      <c r="K308" s="215" t="s">
        <v>2001</v>
      </c>
      <c r="L308" s="44"/>
      <c r="M308" s="220" t="s">
        <v>20</v>
      </c>
      <c r="N308" s="221" t="s">
        <v>41</v>
      </c>
      <c r="O308" s="84"/>
      <c r="P308" s="222">
        <f>O308*H308</f>
        <v>0</v>
      </c>
      <c r="Q308" s="222">
        <v>0</v>
      </c>
      <c r="R308" s="222">
        <f>Q308*H308</f>
        <v>0</v>
      </c>
      <c r="S308" s="222">
        <v>0</v>
      </c>
      <c r="T308" s="223">
        <f>S308*H308</f>
        <v>0</v>
      </c>
      <c r="AR308" s="224" t="s">
        <v>215</v>
      </c>
      <c r="AT308" s="224" t="s">
        <v>211</v>
      </c>
      <c r="AU308" s="224" t="s">
        <v>77</v>
      </c>
      <c r="AY308" s="18" t="s">
        <v>210</v>
      </c>
      <c r="BE308" s="225">
        <f>IF(N308="základní",J308,0)</f>
        <v>0</v>
      </c>
      <c r="BF308" s="225">
        <f>IF(N308="snížená",J308,0)</f>
        <v>0</v>
      </c>
      <c r="BG308" s="225">
        <f>IF(N308="zákl. přenesená",J308,0)</f>
        <v>0</v>
      </c>
      <c r="BH308" s="225">
        <f>IF(N308="sníž. přenesená",J308,0)</f>
        <v>0</v>
      </c>
      <c r="BI308" s="225">
        <f>IF(N308="nulová",J308,0)</f>
        <v>0</v>
      </c>
      <c r="BJ308" s="18" t="s">
        <v>77</v>
      </c>
      <c r="BK308" s="225">
        <f>ROUND(I308*H308,2)</f>
        <v>0</v>
      </c>
      <c r="BL308" s="18" t="s">
        <v>215</v>
      </c>
      <c r="BM308" s="224" t="s">
        <v>1435</v>
      </c>
    </row>
    <row r="309" s="1" customFormat="1" ht="24" customHeight="1">
      <c r="B309" s="39"/>
      <c r="C309" s="213" t="s">
        <v>1436</v>
      </c>
      <c r="D309" s="213" t="s">
        <v>211</v>
      </c>
      <c r="E309" s="214" t="s">
        <v>2310</v>
      </c>
      <c r="F309" s="215" t="s">
        <v>2311</v>
      </c>
      <c r="G309" s="216" t="s">
        <v>911</v>
      </c>
      <c r="H309" s="217">
        <v>138.80000000000001</v>
      </c>
      <c r="I309" s="218"/>
      <c r="J309" s="219">
        <f>ROUND(I309*H309,2)</f>
        <v>0</v>
      </c>
      <c r="K309" s="215" t="s">
        <v>1995</v>
      </c>
      <c r="L309" s="44"/>
      <c r="M309" s="220" t="s">
        <v>20</v>
      </c>
      <c r="N309" s="221" t="s">
        <v>41</v>
      </c>
      <c r="O309" s="84"/>
      <c r="P309" s="222">
        <f>O309*H309</f>
        <v>0</v>
      </c>
      <c r="Q309" s="222">
        <v>0</v>
      </c>
      <c r="R309" s="222">
        <f>Q309*H309</f>
        <v>0</v>
      </c>
      <c r="S309" s="222">
        <v>0</v>
      </c>
      <c r="T309" s="223">
        <f>S309*H309</f>
        <v>0</v>
      </c>
      <c r="AR309" s="224" t="s">
        <v>215</v>
      </c>
      <c r="AT309" s="224" t="s">
        <v>211</v>
      </c>
      <c r="AU309" s="224" t="s">
        <v>77</v>
      </c>
      <c r="AY309" s="18" t="s">
        <v>210</v>
      </c>
      <c r="BE309" s="225">
        <f>IF(N309="základní",J309,0)</f>
        <v>0</v>
      </c>
      <c r="BF309" s="225">
        <f>IF(N309="snížená",J309,0)</f>
        <v>0</v>
      </c>
      <c r="BG309" s="225">
        <f>IF(N309="zákl. přenesená",J309,0)</f>
        <v>0</v>
      </c>
      <c r="BH309" s="225">
        <f>IF(N309="sníž. přenesená",J309,0)</f>
        <v>0</v>
      </c>
      <c r="BI309" s="225">
        <f>IF(N309="nulová",J309,0)</f>
        <v>0</v>
      </c>
      <c r="BJ309" s="18" t="s">
        <v>77</v>
      </c>
      <c r="BK309" s="225">
        <f>ROUND(I309*H309,2)</f>
        <v>0</v>
      </c>
      <c r="BL309" s="18" t="s">
        <v>215</v>
      </c>
      <c r="BM309" s="224" t="s">
        <v>1439</v>
      </c>
    </row>
    <row r="310" s="1" customFormat="1" ht="24" customHeight="1">
      <c r="B310" s="39"/>
      <c r="C310" s="213" t="s">
        <v>531</v>
      </c>
      <c r="D310" s="213" t="s">
        <v>211</v>
      </c>
      <c r="E310" s="214" t="s">
        <v>2312</v>
      </c>
      <c r="F310" s="215" t="s">
        <v>2313</v>
      </c>
      <c r="G310" s="216" t="s">
        <v>911</v>
      </c>
      <c r="H310" s="217">
        <v>51.380000000000003</v>
      </c>
      <c r="I310" s="218"/>
      <c r="J310" s="219">
        <f>ROUND(I310*H310,2)</f>
        <v>0</v>
      </c>
      <c r="K310" s="215" t="s">
        <v>1995</v>
      </c>
      <c r="L310" s="44"/>
      <c r="M310" s="220" t="s">
        <v>20</v>
      </c>
      <c r="N310" s="221" t="s">
        <v>41</v>
      </c>
      <c r="O310" s="84"/>
      <c r="P310" s="222">
        <f>O310*H310</f>
        <v>0</v>
      </c>
      <c r="Q310" s="222">
        <v>0</v>
      </c>
      <c r="R310" s="222">
        <f>Q310*H310</f>
        <v>0</v>
      </c>
      <c r="S310" s="222">
        <v>0</v>
      </c>
      <c r="T310" s="223">
        <f>S310*H310</f>
        <v>0</v>
      </c>
      <c r="AR310" s="224" t="s">
        <v>215</v>
      </c>
      <c r="AT310" s="224" t="s">
        <v>211</v>
      </c>
      <c r="AU310" s="224" t="s">
        <v>77</v>
      </c>
      <c r="AY310" s="18" t="s">
        <v>210</v>
      </c>
      <c r="BE310" s="225">
        <f>IF(N310="základní",J310,0)</f>
        <v>0</v>
      </c>
      <c r="BF310" s="225">
        <f>IF(N310="snížená",J310,0)</f>
        <v>0</v>
      </c>
      <c r="BG310" s="225">
        <f>IF(N310="zákl. přenesená",J310,0)</f>
        <v>0</v>
      </c>
      <c r="BH310" s="225">
        <f>IF(N310="sníž. přenesená",J310,0)</f>
        <v>0</v>
      </c>
      <c r="BI310" s="225">
        <f>IF(N310="nulová",J310,0)</f>
        <v>0</v>
      </c>
      <c r="BJ310" s="18" t="s">
        <v>77</v>
      </c>
      <c r="BK310" s="225">
        <f>ROUND(I310*H310,2)</f>
        <v>0</v>
      </c>
      <c r="BL310" s="18" t="s">
        <v>215</v>
      </c>
      <c r="BM310" s="224" t="s">
        <v>1442</v>
      </c>
    </row>
    <row r="311" s="1" customFormat="1" ht="24" customHeight="1">
      <c r="B311" s="39"/>
      <c r="C311" s="213" t="s">
        <v>1443</v>
      </c>
      <c r="D311" s="213" t="s">
        <v>211</v>
      </c>
      <c r="E311" s="214" t="s">
        <v>2314</v>
      </c>
      <c r="F311" s="215" t="s">
        <v>2315</v>
      </c>
      <c r="G311" s="216" t="s">
        <v>291</v>
      </c>
      <c r="H311" s="217">
        <v>237.88999999999999</v>
      </c>
      <c r="I311" s="218"/>
      <c r="J311" s="219">
        <f>ROUND(I311*H311,2)</f>
        <v>0</v>
      </c>
      <c r="K311" s="215" t="s">
        <v>1995</v>
      </c>
      <c r="L311" s="44"/>
      <c r="M311" s="220" t="s">
        <v>20</v>
      </c>
      <c r="N311" s="221" t="s">
        <v>41</v>
      </c>
      <c r="O311" s="84"/>
      <c r="P311" s="222">
        <f>O311*H311</f>
        <v>0</v>
      </c>
      <c r="Q311" s="222">
        <v>0</v>
      </c>
      <c r="R311" s="222">
        <f>Q311*H311</f>
        <v>0</v>
      </c>
      <c r="S311" s="222">
        <v>0</v>
      </c>
      <c r="T311" s="223">
        <f>S311*H311</f>
        <v>0</v>
      </c>
      <c r="AR311" s="224" t="s">
        <v>215</v>
      </c>
      <c r="AT311" s="224" t="s">
        <v>211</v>
      </c>
      <c r="AU311" s="224" t="s">
        <v>77</v>
      </c>
      <c r="AY311" s="18" t="s">
        <v>210</v>
      </c>
      <c r="BE311" s="225">
        <f>IF(N311="základní",J311,0)</f>
        <v>0</v>
      </c>
      <c r="BF311" s="225">
        <f>IF(N311="snížená",J311,0)</f>
        <v>0</v>
      </c>
      <c r="BG311" s="225">
        <f>IF(N311="zákl. přenesená",J311,0)</f>
        <v>0</v>
      </c>
      <c r="BH311" s="225">
        <f>IF(N311="sníž. přenesená",J311,0)</f>
        <v>0</v>
      </c>
      <c r="BI311" s="225">
        <f>IF(N311="nulová",J311,0)</f>
        <v>0</v>
      </c>
      <c r="BJ311" s="18" t="s">
        <v>77</v>
      </c>
      <c r="BK311" s="225">
        <f>ROUND(I311*H311,2)</f>
        <v>0</v>
      </c>
      <c r="BL311" s="18" t="s">
        <v>215</v>
      </c>
      <c r="BM311" s="224" t="s">
        <v>1446</v>
      </c>
    </row>
    <row r="312" s="1" customFormat="1" ht="36" customHeight="1">
      <c r="B312" s="39"/>
      <c r="C312" s="213" t="s">
        <v>534</v>
      </c>
      <c r="D312" s="213" t="s">
        <v>211</v>
      </c>
      <c r="E312" s="214" t="s">
        <v>2316</v>
      </c>
      <c r="F312" s="215" t="s">
        <v>2317</v>
      </c>
      <c r="G312" s="216" t="s">
        <v>911</v>
      </c>
      <c r="H312" s="217">
        <v>54.950000000000003</v>
      </c>
      <c r="I312" s="218"/>
      <c r="J312" s="219">
        <f>ROUND(I312*H312,2)</f>
        <v>0</v>
      </c>
      <c r="K312" s="215" t="s">
        <v>2001</v>
      </c>
      <c r="L312" s="44"/>
      <c r="M312" s="220" t="s">
        <v>20</v>
      </c>
      <c r="N312" s="221" t="s">
        <v>41</v>
      </c>
      <c r="O312" s="84"/>
      <c r="P312" s="222">
        <f>O312*H312</f>
        <v>0</v>
      </c>
      <c r="Q312" s="222">
        <v>0</v>
      </c>
      <c r="R312" s="222">
        <f>Q312*H312</f>
        <v>0</v>
      </c>
      <c r="S312" s="222">
        <v>0</v>
      </c>
      <c r="T312" s="223">
        <f>S312*H312</f>
        <v>0</v>
      </c>
      <c r="AR312" s="224" t="s">
        <v>215</v>
      </c>
      <c r="AT312" s="224" t="s">
        <v>211</v>
      </c>
      <c r="AU312" s="224" t="s">
        <v>77</v>
      </c>
      <c r="AY312" s="18" t="s">
        <v>210</v>
      </c>
      <c r="BE312" s="225">
        <f>IF(N312="základní",J312,0)</f>
        <v>0</v>
      </c>
      <c r="BF312" s="225">
        <f>IF(N312="snížená",J312,0)</f>
        <v>0</v>
      </c>
      <c r="BG312" s="225">
        <f>IF(N312="zákl. přenesená",J312,0)</f>
        <v>0</v>
      </c>
      <c r="BH312" s="225">
        <f>IF(N312="sníž. přenesená",J312,0)</f>
        <v>0</v>
      </c>
      <c r="BI312" s="225">
        <f>IF(N312="nulová",J312,0)</f>
        <v>0</v>
      </c>
      <c r="BJ312" s="18" t="s">
        <v>77</v>
      </c>
      <c r="BK312" s="225">
        <f>ROUND(I312*H312,2)</f>
        <v>0</v>
      </c>
      <c r="BL312" s="18" t="s">
        <v>215</v>
      </c>
      <c r="BM312" s="224" t="s">
        <v>1451</v>
      </c>
    </row>
    <row r="313" s="1" customFormat="1" ht="36" customHeight="1">
      <c r="B313" s="39"/>
      <c r="C313" s="213" t="s">
        <v>1452</v>
      </c>
      <c r="D313" s="213" t="s">
        <v>211</v>
      </c>
      <c r="E313" s="214" t="s">
        <v>2318</v>
      </c>
      <c r="F313" s="215" t="s">
        <v>2319</v>
      </c>
      <c r="G313" s="216" t="s">
        <v>911</v>
      </c>
      <c r="H313" s="217">
        <v>54.950000000000003</v>
      </c>
      <c r="I313" s="218"/>
      <c r="J313" s="219">
        <f>ROUND(I313*H313,2)</f>
        <v>0</v>
      </c>
      <c r="K313" s="215" t="s">
        <v>1995</v>
      </c>
      <c r="L313" s="44"/>
      <c r="M313" s="220" t="s">
        <v>20</v>
      </c>
      <c r="N313" s="221" t="s">
        <v>41</v>
      </c>
      <c r="O313" s="84"/>
      <c r="P313" s="222">
        <f>O313*H313</f>
        <v>0</v>
      </c>
      <c r="Q313" s="222">
        <v>0</v>
      </c>
      <c r="R313" s="222">
        <f>Q313*H313</f>
        <v>0</v>
      </c>
      <c r="S313" s="222">
        <v>0</v>
      </c>
      <c r="T313" s="223">
        <f>S313*H313</f>
        <v>0</v>
      </c>
      <c r="AR313" s="224" t="s">
        <v>215</v>
      </c>
      <c r="AT313" s="224" t="s">
        <v>211</v>
      </c>
      <c r="AU313" s="224" t="s">
        <v>77</v>
      </c>
      <c r="AY313" s="18" t="s">
        <v>210</v>
      </c>
      <c r="BE313" s="225">
        <f>IF(N313="základní",J313,0)</f>
        <v>0</v>
      </c>
      <c r="BF313" s="225">
        <f>IF(N313="snížená",J313,0)</f>
        <v>0</v>
      </c>
      <c r="BG313" s="225">
        <f>IF(N313="zákl. přenesená",J313,0)</f>
        <v>0</v>
      </c>
      <c r="BH313" s="225">
        <f>IF(N313="sníž. přenesená",J313,0)</f>
        <v>0</v>
      </c>
      <c r="BI313" s="225">
        <f>IF(N313="nulová",J313,0)</f>
        <v>0</v>
      </c>
      <c r="BJ313" s="18" t="s">
        <v>77</v>
      </c>
      <c r="BK313" s="225">
        <f>ROUND(I313*H313,2)</f>
        <v>0</v>
      </c>
      <c r="BL313" s="18" t="s">
        <v>215</v>
      </c>
      <c r="BM313" s="224" t="s">
        <v>1455</v>
      </c>
    </row>
    <row r="314" s="1" customFormat="1" ht="24" customHeight="1">
      <c r="B314" s="39"/>
      <c r="C314" s="213" t="s">
        <v>538</v>
      </c>
      <c r="D314" s="213" t="s">
        <v>211</v>
      </c>
      <c r="E314" s="214" t="s">
        <v>2320</v>
      </c>
      <c r="F314" s="215" t="s">
        <v>2321</v>
      </c>
      <c r="G314" s="216" t="s">
        <v>911</v>
      </c>
      <c r="H314" s="217">
        <v>51.380000000000003</v>
      </c>
      <c r="I314" s="218"/>
      <c r="J314" s="219">
        <f>ROUND(I314*H314,2)</f>
        <v>0</v>
      </c>
      <c r="K314" s="215" t="s">
        <v>1995</v>
      </c>
      <c r="L314" s="44"/>
      <c r="M314" s="220" t="s">
        <v>20</v>
      </c>
      <c r="N314" s="221" t="s">
        <v>41</v>
      </c>
      <c r="O314" s="84"/>
      <c r="P314" s="222">
        <f>O314*H314</f>
        <v>0</v>
      </c>
      <c r="Q314" s="222">
        <v>0</v>
      </c>
      <c r="R314" s="222">
        <f>Q314*H314</f>
        <v>0</v>
      </c>
      <c r="S314" s="222">
        <v>0</v>
      </c>
      <c r="T314" s="223">
        <f>S314*H314</f>
        <v>0</v>
      </c>
      <c r="AR314" s="224" t="s">
        <v>215</v>
      </c>
      <c r="AT314" s="224" t="s">
        <v>211</v>
      </c>
      <c r="AU314" s="224" t="s">
        <v>77</v>
      </c>
      <c r="AY314" s="18" t="s">
        <v>210</v>
      </c>
      <c r="BE314" s="225">
        <f>IF(N314="základní",J314,0)</f>
        <v>0</v>
      </c>
      <c r="BF314" s="225">
        <f>IF(N314="snížená",J314,0)</f>
        <v>0</v>
      </c>
      <c r="BG314" s="225">
        <f>IF(N314="zákl. přenesená",J314,0)</f>
        <v>0</v>
      </c>
      <c r="BH314" s="225">
        <f>IF(N314="sníž. přenesená",J314,0)</f>
        <v>0</v>
      </c>
      <c r="BI314" s="225">
        <f>IF(N314="nulová",J314,0)</f>
        <v>0</v>
      </c>
      <c r="BJ314" s="18" t="s">
        <v>77</v>
      </c>
      <c r="BK314" s="225">
        <f>ROUND(I314*H314,2)</f>
        <v>0</v>
      </c>
      <c r="BL314" s="18" t="s">
        <v>215</v>
      </c>
      <c r="BM314" s="224" t="s">
        <v>2322</v>
      </c>
    </row>
    <row r="315" s="1" customFormat="1" ht="24" customHeight="1">
      <c r="B315" s="39"/>
      <c r="C315" s="213" t="s">
        <v>2323</v>
      </c>
      <c r="D315" s="213" t="s">
        <v>211</v>
      </c>
      <c r="E315" s="214" t="s">
        <v>2324</v>
      </c>
      <c r="F315" s="215" t="s">
        <v>2325</v>
      </c>
      <c r="G315" s="216" t="s">
        <v>911</v>
      </c>
      <c r="H315" s="217">
        <v>481.10000000000002</v>
      </c>
      <c r="I315" s="218"/>
      <c r="J315" s="219">
        <f>ROUND(I315*H315,2)</f>
        <v>0</v>
      </c>
      <c r="K315" s="215" t="s">
        <v>1995</v>
      </c>
      <c r="L315" s="44"/>
      <c r="M315" s="220" t="s">
        <v>20</v>
      </c>
      <c r="N315" s="221" t="s">
        <v>41</v>
      </c>
      <c r="O315" s="84"/>
      <c r="P315" s="222">
        <f>O315*H315</f>
        <v>0</v>
      </c>
      <c r="Q315" s="222">
        <v>0</v>
      </c>
      <c r="R315" s="222">
        <f>Q315*H315</f>
        <v>0</v>
      </c>
      <c r="S315" s="222">
        <v>0</v>
      </c>
      <c r="T315" s="223">
        <f>S315*H315</f>
        <v>0</v>
      </c>
      <c r="AR315" s="224" t="s">
        <v>215</v>
      </c>
      <c r="AT315" s="224" t="s">
        <v>211</v>
      </c>
      <c r="AU315" s="224" t="s">
        <v>77</v>
      </c>
      <c r="AY315" s="18" t="s">
        <v>210</v>
      </c>
      <c r="BE315" s="225">
        <f>IF(N315="základní",J315,0)</f>
        <v>0</v>
      </c>
      <c r="BF315" s="225">
        <f>IF(N315="snížená",J315,0)</f>
        <v>0</v>
      </c>
      <c r="BG315" s="225">
        <f>IF(N315="zákl. přenesená",J315,0)</f>
        <v>0</v>
      </c>
      <c r="BH315" s="225">
        <f>IF(N315="sníž. přenesená",J315,0)</f>
        <v>0</v>
      </c>
      <c r="BI315" s="225">
        <f>IF(N315="nulová",J315,0)</f>
        <v>0</v>
      </c>
      <c r="BJ315" s="18" t="s">
        <v>77</v>
      </c>
      <c r="BK315" s="225">
        <f>ROUND(I315*H315,2)</f>
        <v>0</v>
      </c>
      <c r="BL315" s="18" t="s">
        <v>215</v>
      </c>
      <c r="BM315" s="224" t="s">
        <v>2326</v>
      </c>
    </row>
    <row r="316" s="10" customFormat="1" ht="25.92" customHeight="1">
      <c r="B316" s="199"/>
      <c r="C316" s="200"/>
      <c r="D316" s="201" t="s">
        <v>69</v>
      </c>
      <c r="E316" s="202" t="s">
        <v>480</v>
      </c>
      <c r="F316" s="202" t="s">
        <v>2327</v>
      </c>
      <c r="G316" s="200"/>
      <c r="H316" s="200"/>
      <c r="I316" s="203"/>
      <c r="J316" s="204">
        <f>BK316</f>
        <v>0</v>
      </c>
      <c r="K316" s="200"/>
      <c r="L316" s="205"/>
      <c r="M316" s="206"/>
      <c r="N316" s="207"/>
      <c r="O316" s="207"/>
      <c r="P316" s="208">
        <f>SUM(P317:P345)</f>
        <v>0</v>
      </c>
      <c r="Q316" s="207"/>
      <c r="R316" s="208">
        <f>SUM(R317:R345)</f>
        <v>0</v>
      </c>
      <c r="S316" s="207"/>
      <c r="T316" s="209">
        <f>SUM(T317:T345)</f>
        <v>0</v>
      </c>
      <c r="AR316" s="210" t="s">
        <v>77</v>
      </c>
      <c r="AT316" s="211" t="s">
        <v>69</v>
      </c>
      <c r="AU316" s="211" t="s">
        <v>16</v>
      </c>
      <c r="AY316" s="210" t="s">
        <v>210</v>
      </c>
      <c r="BK316" s="212">
        <f>SUM(BK317:BK345)</f>
        <v>0</v>
      </c>
    </row>
    <row r="317" s="1" customFormat="1" ht="24" customHeight="1">
      <c r="B317" s="39"/>
      <c r="C317" s="241" t="s">
        <v>541</v>
      </c>
      <c r="D317" s="241" t="s">
        <v>263</v>
      </c>
      <c r="E317" s="242" t="s">
        <v>2328</v>
      </c>
      <c r="F317" s="243" t="s">
        <v>2329</v>
      </c>
      <c r="G317" s="244" t="s">
        <v>291</v>
      </c>
      <c r="H317" s="245">
        <v>19.140000000000001</v>
      </c>
      <c r="I317" s="246"/>
      <c r="J317" s="247">
        <f>ROUND(I317*H317,2)</f>
        <v>0</v>
      </c>
      <c r="K317" s="243" t="s">
        <v>2001</v>
      </c>
      <c r="L317" s="248"/>
      <c r="M317" s="249" t="s">
        <v>20</v>
      </c>
      <c r="N317" s="250" t="s">
        <v>41</v>
      </c>
      <c r="O317" s="84"/>
      <c r="P317" s="222">
        <f>O317*H317</f>
        <v>0</v>
      </c>
      <c r="Q317" s="222">
        <v>0</v>
      </c>
      <c r="R317" s="222">
        <f>Q317*H317</f>
        <v>0</v>
      </c>
      <c r="S317" s="222">
        <v>0</v>
      </c>
      <c r="T317" s="223">
        <f>S317*H317</f>
        <v>0</v>
      </c>
      <c r="AR317" s="224" t="s">
        <v>233</v>
      </c>
      <c r="AT317" s="224" t="s">
        <v>263</v>
      </c>
      <c r="AU317" s="224" t="s">
        <v>77</v>
      </c>
      <c r="AY317" s="18" t="s">
        <v>210</v>
      </c>
      <c r="BE317" s="225">
        <f>IF(N317="základní",J317,0)</f>
        <v>0</v>
      </c>
      <c r="BF317" s="225">
        <f>IF(N317="snížená",J317,0)</f>
        <v>0</v>
      </c>
      <c r="BG317" s="225">
        <f>IF(N317="zákl. přenesená",J317,0)</f>
        <v>0</v>
      </c>
      <c r="BH317" s="225">
        <f>IF(N317="sníž. přenesená",J317,0)</f>
        <v>0</v>
      </c>
      <c r="BI317" s="225">
        <f>IF(N317="nulová",J317,0)</f>
        <v>0</v>
      </c>
      <c r="BJ317" s="18" t="s">
        <v>77</v>
      </c>
      <c r="BK317" s="225">
        <f>ROUND(I317*H317,2)</f>
        <v>0</v>
      </c>
      <c r="BL317" s="18" t="s">
        <v>215</v>
      </c>
      <c r="BM317" s="224" t="s">
        <v>2330</v>
      </c>
    </row>
    <row r="318" s="1" customFormat="1" ht="24" customHeight="1">
      <c r="B318" s="39"/>
      <c r="C318" s="213" t="s">
        <v>2331</v>
      </c>
      <c r="D318" s="213" t="s">
        <v>211</v>
      </c>
      <c r="E318" s="214" t="s">
        <v>2332</v>
      </c>
      <c r="F318" s="215" t="s">
        <v>2333</v>
      </c>
      <c r="G318" s="216" t="s">
        <v>260</v>
      </c>
      <c r="H318" s="217">
        <v>16.780000000000001</v>
      </c>
      <c r="I318" s="218"/>
      <c r="J318" s="219">
        <f>ROUND(I318*H318,2)</f>
        <v>0</v>
      </c>
      <c r="K318" s="215" t="s">
        <v>1995</v>
      </c>
      <c r="L318" s="44"/>
      <c r="M318" s="220" t="s">
        <v>20</v>
      </c>
      <c r="N318" s="221" t="s">
        <v>41</v>
      </c>
      <c r="O318" s="84"/>
      <c r="P318" s="222">
        <f>O318*H318</f>
        <v>0</v>
      </c>
      <c r="Q318" s="222">
        <v>0</v>
      </c>
      <c r="R318" s="222">
        <f>Q318*H318</f>
        <v>0</v>
      </c>
      <c r="S318" s="222">
        <v>0</v>
      </c>
      <c r="T318" s="223">
        <f>S318*H318</f>
        <v>0</v>
      </c>
      <c r="AR318" s="224" t="s">
        <v>215</v>
      </c>
      <c r="AT318" s="224" t="s">
        <v>211</v>
      </c>
      <c r="AU318" s="224" t="s">
        <v>77</v>
      </c>
      <c r="AY318" s="18" t="s">
        <v>210</v>
      </c>
      <c r="BE318" s="225">
        <f>IF(N318="základní",J318,0)</f>
        <v>0</v>
      </c>
      <c r="BF318" s="225">
        <f>IF(N318="snížená",J318,0)</f>
        <v>0</v>
      </c>
      <c r="BG318" s="225">
        <f>IF(N318="zákl. přenesená",J318,0)</f>
        <v>0</v>
      </c>
      <c r="BH318" s="225">
        <f>IF(N318="sníž. přenesená",J318,0)</f>
        <v>0</v>
      </c>
      <c r="BI318" s="225">
        <f>IF(N318="nulová",J318,0)</f>
        <v>0</v>
      </c>
      <c r="BJ318" s="18" t="s">
        <v>77</v>
      </c>
      <c r="BK318" s="225">
        <f>ROUND(I318*H318,2)</f>
        <v>0</v>
      </c>
      <c r="BL318" s="18" t="s">
        <v>215</v>
      </c>
      <c r="BM318" s="224" t="s">
        <v>2334</v>
      </c>
    </row>
    <row r="319" s="1" customFormat="1" ht="24" customHeight="1">
      <c r="B319" s="39"/>
      <c r="C319" s="213" t="s">
        <v>545</v>
      </c>
      <c r="D319" s="213" t="s">
        <v>211</v>
      </c>
      <c r="E319" s="214" t="s">
        <v>2335</v>
      </c>
      <c r="F319" s="215" t="s">
        <v>2336</v>
      </c>
      <c r="G319" s="216" t="s">
        <v>260</v>
      </c>
      <c r="H319" s="217">
        <v>1.7</v>
      </c>
      <c r="I319" s="218"/>
      <c r="J319" s="219">
        <f>ROUND(I319*H319,2)</f>
        <v>0</v>
      </c>
      <c r="K319" s="215" t="s">
        <v>1995</v>
      </c>
      <c r="L319" s="44"/>
      <c r="M319" s="220" t="s">
        <v>20</v>
      </c>
      <c r="N319" s="221" t="s">
        <v>41</v>
      </c>
      <c r="O319" s="84"/>
      <c r="P319" s="222">
        <f>O319*H319</f>
        <v>0</v>
      </c>
      <c r="Q319" s="222">
        <v>0</v>
      </c>
      <c r="R319" s="222">
        <f>Q319*H319</f>
        <v>0</v>
      </c>
      <c r="S319" s="222">
        <v>0</v>
      </c>
      <c r="T319" s="223">
        <f>S319*H319</f>
        <v>0</v>
      </c>
      <c r="AR319" s="224" t="s">
        <v>215</v>
      </c>
      <c r="AT319" s="224" t="s">
        <v>211</v>
      </c>
      <c r="AU319" s="224" t="s">
        <v>77</v>
      </c>
      <c r="AY319" s="18" t="s">
        <v>210</v>
      </c>
      <c r="BE319" s="225">
        <f>IF(N319="základní",J319,0)</f>
        <v>0</v>
      </c>
      <c r="BF319" s="225">
        <f>IF(N319="snížená",J319,0)</f>
        <v>0</v>
      </c>
      <c r="BG319" s="225">
        <f>IF(N319="zákl. přenesená",J319,0)</f>
        <v>0</v>
      </c>
      <c r="BH319" s="225">
        <f>IF(N319="sníž. přenesená",J319,0)</f>
        <v>0</v>
      </c>
      <c r="BI319" s="225">
        <f>IF(N319="nulová",J319,0)</f>
        <v>0</v>
      </c>
      <c r="BJ319" s="18" t="s">
        <v>77</v>
      </c>
      <c r="BK319" s="225">
        <f>ROUND(I319*H319,2)</f>
        <v>0</v>
      </c>
      <c r="BL319" s="18" t="s">
        <v>215</v>
      </c>
      <c r="BM319" s="224" t="s">
        <v>2337</v>
      </c>
    </row>
    <row r="320" s="1" customFormat="1" ht="24" customHeight="1">
      <c r="B320" s="39"/>
      <c r="C320" s="213" t="s">
        <v>2338</v>
      </c>
      <c r="D320" s="213" t="s">
        <v>211</v>
      </c>
      <c r="E320" s="214" t="s">
        <v>2339</v>
      </c>
      <c r="F320" s="215" t="s">
        <v>2340</v>
      </c>
      <c r="G320" s="216" t="s">
        <v>260</v>
      </c>
      <c r="H320" s="217">
        <v>3.2400000000000002</v>
      </c>
      <c r="I320" s="218"/>
      <c r="J320" s="219">
        <f>ROUND(I320*H320,2)</f>
        <v>0</v>
      </c>
      <c r="K320" s="215" t="s">
        <v>1995</v>
      </c>
      <c r="L320" s="44"/>
      <c r="M320" s="220" t="s">
        <v>20</v>
      </c>
      <c r="N320" s="221" t="s">
        <v>41</v>
      </c>
      <c r="O320" s="84"/>
      <c r="P320" s="222">
        <f>O320*H320</f>
        <v>0</v>
      </c>
      <c r="Q320" s="222">
        <v>0</v>
      </c>
      <c r="R320" s="222">
        <f>Q320*H320</f>
        <v>0</v>
      </c>
      <c r="S320" s="222">
        <v>0</v>
      </c>
      <c r="T320" s="223">
        <f>S320*H320</f>
        <v>0</v>
      </c>
      <c r="AR320" s="224" t="s">
        <v>215</v>
      </c>
      <c r="AT320" s="224" t="s">
        <v>211</v>
      </c>
      <c r="AU320" s="224" t="s">
        <v>77</v>
      </c>
      <c r="AY320" s="18" t="s">
        <v>210</v>
      </c>
      <c r="BE320" s="225">
        <f>IF(N320="základní",J320,0)</f>
        <v>0</v>
      </c>
      <c r="BF320" s="225">
        <f>IF(N320="snížená",J320,0)</f>
        <v>0</v>
      </c>
      <c r="BG320" s="225">
        <f>IF(N320="zákl. přenesená",J320,0)</f>
        <v>0</v>
      </c>
      <c r="BH320" s="225">
        <f>IF(N320="sníž. přenesená",J320,0)</f>
        <v>0</v>
      </c>
      <c r="BI320" s="225">
        <f>IF(N320="nulová",J320,0)</f>
        <v>0</v>
      </c>
      <c r="BJ320" s="18" t="s">
        <v>77</v>
      </c>
      <c r="BK320" s="225">
        <f>ROUND(I320*H320,2)</f>
        <v>0</v>
      </c>
      <c r="BL320" s="18" t="s">
        <v>215</v>
      </c>
      <c r="BM320" s="224" t="s">
        <v>2341</v>
      </c>
    </row>
    <row r="321" s="1" customFormat="1" ht="36" customHeight="1">
      <c r="B321" s="39"/>
      <c r="C321" s="213" t="s">
        <v>548</v>
      </c>
      <c r="D321" s="213" t="s">
        <v>211</v>
      </c>
      <c r="E321" s="214" t="s">
        <v>2342</v>
      </c>
      <c r="F321" s="215" t="s">
        <v>2343</v>
      </c>
      <c r="G321" s="216" t="s">
        <v>260</v>
      </c>
      <c r="H321" s="217">
        <v>43.100000000000001</v>
      </c>
      <c r="I321" s="218"/>
      <c r="J321" s="219">
        <f>ROUND(I321*H321,2)</f>
        <v>0</v>
      </c>
      <c r="K321" s="215" t="s">
        <v>1995</v>
      </c>
      <c r="L321" s="44"/>
      <c r="M321" s="220" t="s">
        <v>20</v>
      </c>
      <c r="N321" s="221" t="s">
        <v>41</v>
      </c>
      <c r="O321" s="84"/>
      <c r="P321" s="222">
        <f>O321*H321</f>
        <v>0</v>
      </c>
      <c r="Q321" s="222">
        <v>0</v>
      </c>
      <c r="R321" s="222">
        <f>Q321*H321</f>
        <v>0</v>
      </c>
      <c r="S321" s="222">
        <v>0</v>
      </c>
      <c r="T321" s="223">
        <f>S321*H321</f>
        <v>0</v>
      </c>
      <c r="AR321" s="224" t="s">
        <v>215</v>
      </c>
      <c r="AT321" s="224" t="s">
        <v>211</v>
      </c>
      <c r="AU321" s="224" t="s">
        <v>77</v>
      </c>
      <c r="AY321" s="18" t="s">
        <v>210</v>
      </c>
      <c r="BE321" s="225">
        <f>IF(N321="základní",J321,0)</f>
        <v>0</v>
      </c>
      <c r="BF321" s="225">
        <f>IF(N321="snížená",J321,0)</f>
        <v>0</v>
      </c>
      <c r="BG321" s="225">
        <f>IF(N321="zákl. přenesená",J321,0)</f>
        <v>0</v>
      </c>
      <c r="BH321" s="225">
        <f>IF(N321="sníž. přenesená",J321,0)</f>
        <v>0</v>
      </c>
      <c r="BI321" s="225">
        <f>IF(N321="nulová",J321,0)</f>
        <v>0</v>
      </c>
      <c r="BJ321" s="18" t="s">
        <v>77</v>
      </c>
      <c r="BK321" s="225">
        <f>ROUND(I321*H321,2)</f>
        <v>0</v>
      </c>
      <c r="BL321" s="18" t="s">
        <v>215</v>
      </c>
      <c r="BM321" s="224" t="s">
        <v>2344</v>
      </c>
    </row>
    <row r="322" s="1" customFormat="1" ht="24" customHeight="1">
      <c r="B322" s="39"/>
      <c r="C322" s="213" t="s">
        <v>2345</v>
      </c>
      <c r="D322" s="213" t="s">
        <v>211</v>
      </c>
      <c r="E322" s="214" t="s">
        <v>2346</v>
      </c>
      <c r="F322" s="215" t="s">
        <v>2347</v>
      </c>
      <c r="G322" s="216" t="s">
        <v>260</v>
      </c>
      <c r="H322" s="217">
        <v>0.51000000000000001</v>
      </c>
      <c r="I322" s="218"/>
      <c r="J322" s="219">
        <f>ROUND(I322*H322,2)</f>
        <v>0</v>
      </c>
      <c r="K322" s="215" t="s">
        <v>1995</v>
      </c>
      <c r="L322" s="44"/>
      <c r="M322" s="220" t="s">
        <v>20</v>
      </c>
      <c r="N322" s="221" t="s">
        <v>41</v>
      </c>
      <c r="O322" s="84"/>
      <c r="P322" s="222">
        <f>O322*H322</f>
        <v>0</v>
      </c>
      <c r="Q322" s="222">
        <v>0</v>
      </c>
      <c r="R322" s="222">
        <f>Q322*H322</f>
        <v>0</v>
      </c>
      <c r="S322" s="222">
        <v>0</v>
      </c>
      <c r="T322" s="223">
        <f>S322*H322</f>
        <v>0</v>
      </c>
      <c r="AR322" s="224" t="s">
        <v>215</v>
      </c>
      <c r="AT322" s="224" t="s">
        <v>211</v>
      </c>
      <c r="AU322" s="224" t="s">
        <v>77</v>
      </c>
      <c r="AY322" s="18" t="s">
        <v>210</v>
      </c>
      <c r="BE322" s="225">
        <f>IF(N322="základní",J322,0)</f>
        <v>0</v>
      </c>
      <c r="BF322" s="225">
        <f>IF(N322="snížená",J322,0)</f>
        <v>0</v>
      </c>
      <c r="BG322" s="225">
        <f>IF(N322="zákl. přenesená",J322,0)</f>
        <v>0</v>
      </c>
      <c r="BH322" s="225">
        <f>IF(N322="sníž. přenesená",J322,0)</f>
        <v>0</v>
      </c>
      <c r="BI322" s="225">
        <f>IF(N322="nulová",J322,0)</f>
        <v>0</v>
      </c>
      <c r="BJ322" s="18" t="s">
        <v>77</v>
      </c>
      <c r="BK322" s="225">
        <f>ROUND(I322*H322,2)</f>
        <v>0</v>
      </c>
      <c r="BL322" s="18" t="s">
        <v>215</v>
      </c>
      <c r="BM322" s="224" t="s">
        <v>2348</v>
      </c>
    </row>
    <row r="323" s="1" customFormat="1" ht="24" customHeight="1">
      <c r="B323" s="39"/>
      <c r="C323" s="213" t="s">
        <v>552</v>
      </c>
      <c r="D323" s="213" t="s">
        <v>211</v>
      </c>
      <c r="E323" s="214" t="s">
        <v>2349</v>
      </c>
      <c r="F323" s="215" t="s">
        <v>2350</v>
      </c>
      <c r="G323" s="216" t="s">
        <v>260</v>
      </c>
      <c r="H323" s="217">
        <v>0.31</v>
      </c>
      <c r="I323" s="218"/>
      <c r="J323" s="219">
        <f>ROUND(I323*H323,2)</f>
        <v>0</v>
      </c>
      <c r="K323" s="215" t="s">
        <v>1995</v>
      </c>
      <c r="L323" s="44"/>
      <c r="M323" s="220" t="s">
        <v>20</v>
      </c>
      <c r="N323" s="221" t="s">
        <v>41</v>
      </c>
      <c r="O323" s="84"/>
      <c r="P323" s="222">
        <f>O323*H323</f>
        <v>0</v>
      </c>
      <c r="Q323" s="222">
        <v>0</v>
      </c>
      <c r="R323" s="222">
        <f>Q323*H323</f>
        <v>0</v>
      </c>
      <c r="S323" s="222">
        <v>0</v>
      </c>
      <c r="T323" s="223">
        <f>S323*H323</f>
        <v>0</v>
      </c>
      <c r="AR323" s="224" t="s">
        <v>215</v>
      </c>
      <c r="AT323" s="224" t="s">
        <v>211</v>
      </c>
      <c r="AU323" s="224" t="s">
        <v>77</v>
      </c>
      <c r="AY323" s="18" t="s">
        <v>210</v>
      </c>
      <c r="BE323" s="225">
        <f>IF(N323="základní",J323,0)</f>
        <v>0</v>
      </c>
      <c r="BF323" s="225">
        <f>IF(N323="snížená",J323,0)</f>
        <v>0</v>
      </c>
      <c r="BG323" s="225">
        <f>IF(N323="zákl. přenesená",J323,0)</f>
        <v>0</v>
      </c>
      <c r="BH323" s="225">
        <f>IF(N323="sníž. přenesená",J323,0)</f>
        <v>0</v>
      </c>
      <c r="BI323" s="225">
        <f>IF(N323="nulová",J323,0)</f>
        <v>0</v>
      </c>
      <c r="BJ323" s="18" t="s">
        <v>77</v>
      </c>
      <c r="BK323" s="225">
        <f>ROUND(I323*H323,2)</f>
        <v>0</v>
      </c>
      <c r="BL323" s="18" t="s">
        <v>215</v>
      </c>
      <c r="BM323" s="224" t="s">
        <v>2351</v>
      </c>
    </row>
    <row r="324" s="1" customFormat="1" ht="24" customHeight="1">
      <c r="B324" s="39"/>
      <c r="C324" s="213" t="s">
        <v>2352</v>
      </c>
      <c r="D324" s="213" t="s">
        <v>211</v>
      </c>
      <c r="E324" s="214" t="s">
        <v>2353</v>
      </c>
      <c r="F324" s="215" t="s">
        <v>2354</v>
      </c>
      <c r="G324" s="216" t="s">
        <v>266</v>
      </c>
      <c r="H324" s="217">
        <v>0.14999999999999999</v>
      </c>
      <c r="I324" s="218"/>
      <c r="J324" s="219">
        <f>ROUND(I324*H324,2)</f>
        <v>0</v>
      </c>
      <c r="K324" s="215" t="s">
        <v>1995</v>
      </c>
      <c r="L324" s="44"/>
      <c r="M324" s="220" t="s">
        <v>20</v>
      </c>
      <c r="N324" s="221" t="s">
        <v>41</v>
      </c>
      <c r="O324" s="84"/>
      <c r="P324" s="222">
        <f>O324*H324</f>
        <v>0</v>
      </c>
      <c r="Q324" s="222">
        <v>0</v>
      </c>
      <c r="R324" s="222">
        <f>Q324*H324</f>
        <v>0</v>
      </c>
      <c r="S324" s="222">
        <v>0</v>
      </c>
      <c r="T324" s="223">
        <f>S324*H324</f>
        <v>0</v>
      </c>
      <c r="AR324" s="224" t="s">
        <v>215</v>
      </c>
      <c r="AT324" s="224" t="s">
        <v>211</v>
      </c>
      <c r="AU324" s="224" t="s">
        <v>77</v>
      </c>
      <c r="AY324" s="18" t="s">
        <v>210</v>
      </c>
      <c r="BE324" s="225">
        <f>IF(N324="základní",J324,0)</f>
        <v>0</v>
      </c>
      <c r="BF324" s="225">
        <f>IF(N324="snížená",J324,0)</f>
        <v>0</v>
      </c>
      <c r="BG324" s="225">
        <f>IF(N324="zákl. přenesená",J324,0)</f>
        <v>0</v>
      </c>
      <c r="BH324" s="225">
        <f>IF(N324="sníž. přenesená",J324,0)</f>
        <v>0</v>
      </c>
      <c r="BI324" s="225">
        <f>IF(N324="nulová",J324,0)</f>
        <v>0</v>
      </c>
      <c r="BJ324" s="18" t="s">
        <v>77</v>
      </c>
      <c r="BK324" s="225">
        <f>ROUND(I324*H324,2)</f>
        <v>0</v>
      </c>
      <c r="BL324" s="18" t="s">
        <v>215</v>
      </c>
      <c r="BM324" s="224" t="s">
        <v>2355</v>
      </c>
    </row>
    <row r="325" s="1" customFormat="1" ht="36" customHeight="1">
      <c r="B325" s="39"/>
      <c r="C325" s="213" t="s">
        <v>556</v>
      </c>
      <c r="D325" s="213" t="s">
        <v>211</v>
      </c>
      <c r="E325" s="214" t="s">
        <v>2356</v>
      </c>
      <c r="F325" s="215" t="s">
        <v>2357</v>
      </c>
      <c r="G325" s="216" t="s">
        <v>266</v>
      </c>
      <c r="H325" s="217">
        <v>0.16</v>
      </c>
      <c r="I325" s="218"/>
      <c r="J325" s="219">
        <f>ROUND(I325*H325,2)</f>
        <v>0</v>
      </c>
      <c r="K325" s="215" t="s">
        <v>1995</v>
      </c>
      <c r="L325" s="44"/>
      <c r="M325" s="220" t="s">
        <v>20</v>
      </c>
      <c r="N325" s="221" t="s">
        <v>41</v>
      </c>
      <c r="O325" s="84"/>
      <c r="P325" s="222">
        <f>O325*H325</f>
        <v>0</v>
      </c>
      <c r="Q325" s="222">
        <v>0</v>
      </c>
      <c r="R325" s="222">
        <f>Q325*H325</f>
        <v>0</v>
      </c>
      <c r="S325" s="222">
        <v>0</v>
      </c>
      <c r="T325" s="223">
        <f>S325*H325</f>
        <v>0</v>
      </c>
      <c r="AR325" s="224" t="s">
        <v>215</v>
      </c>
      <c r="AT325" s="224" t="s">
        <v>211</v>
      </c>
      <c r="AU325" s="224" t="s">
        <v>77</v>
      </c>
      <c r="AY325" s="18" t="s">
        <v>210</v>
      </c>
      <c r="BE325" s="225">
        <f>IF(N325="základní",J325,0)</f>
        <v>0</v>
      </c>
      <c r="BF325" s="225">
        <f>IF(N325="snížená",J325,0)</f>
        <v>0</v>
      </c>
      <c r="BG325" s="225">
        <f>IF(N325="zákl. přenesená",J325,0)</f>
        <v>0</v>
      </c>
      <c r="BH325" s="225">
        <f>IF(N325="sníž. přenesená",J325,0)</f>
        <v>0</v>
      </c>
      <c r="BI325" s="225">
        <f>IF(N325="nulová",J325,0)</f>
        <v>0</v>
      </c>
      <c r="BJ325" s="18" t="s">
        <v>77</v>
      </c>
      <c r="BK325" s="225">
        <f>ROUND(I325*H325,2)</f>
        <v>0</v>
      </c>
      <c r="BL325" s="18" t="s">
        <v>215</v>
      </c>
      <c r="BM325" s="224" t="s">
        <v>2358</v>
      </c>
    </row>
    <row r="326" s="1" customFormat="1" ht="24" customHeight="1">
      <c r="B326" s="39"/>
      <c r="C326" s="213" t="s">
        <v>2359</v>
      </c>
      <c r="D326" s="213" t="s">
        <v>211</v>
      </c>
      <c r="E326" s="214" t="s">
        <v>2360</v>
      </c>
      <c r="F326" s="215" t="s">
        <v>2361</v>
      </c>
      <c r="G326" s="216" t="s">
        <v>266</v>
      </c>
      <c r="H326" s="217">
        <v>0.089999999999999997</v>
      </c>
      <c r="I326" s="218"/>
      <c r="J326" s="219">
        <f>ROUND(I326*H326,2)</f>
        <v>0</v>
      </c>
      <c r="K326" s="215" t="s">
        <v>1995</v>
      </c>
      <c r="L326" s="44"/>
      <c r="M326" s="220" t="s">
        <v>20</v>
      </c>
      <c r="N326" s="221" t="s">
        <v>41</v>
      </c>
      <c r="O326" s="84"/>
      <c r="P326" s="222">
        <f>O326*H326</f>
        <v>0</v>
      </c>
      <c r="Q326" s="222">
        <v>0</v>
      </c>
      <c r="R326" s="222">
        <f>Q326*H326</f>
        <v>0</v>
      </c>
      <c r="S326" s="222">
        <v>0</v>
      </c>
      <c r="T326" s="223">
        <f>S326*H326</f>
        <v>0</v>
      </c>
      <c r="AR326" s="224" t="s">
        <v>215</v>
      </c>
      <c r="AT326" s="224" t="s">
        <v>211</v>
      </c>
      <c r="AU326" s="224" t="s">
        <v>77</v>
      </c>
      <c r="AY326" s="18" t="s">
        <v>210</v>
      </c>
      <c r="BE326" s="225">
        <f>IF(N326="základní",J326,0)</f>
        <v>0</v>
      </c>
      <c r="BF326" s="225">
        <f>IF(N326="snížená",J326,0)</f>
        <v>0</v>
      </c>
      <c r="BG326" s="225">
        <f>IF(N326="zákl. přenesená",J326,0)</f>
        <v>0</v>
      </c>
      <c r="BH326" s="225">
        <f>IF(N326="sníž. přenesená",J326,0)</f>
        <v>0</v>
      </c>
      <c r="BI326" s="225">
        <f>IF(N326="nulová",J326,0)</f>
        <v>0</v>
      </c>
      <c r="BJ326" s="18" t="s">
        <v>77</v>
      </c>
      <c r="BK326" s="225">
        <f>ROUND(I326*H326,2)</f>
        <v>0</v>
      </c>
      <c r="BL326" s="18" t="s">
        <v>215</v>
      </c>
      <c r="BM326" s="224" t="s">
        <v>2362</v>
      </c>
    </row>
    <row r="327" s="1" customFormat="1" ht="24" customHeight="1">
      <c r="B327" s="39"/>
      <c r="C327" s="213" t="s">
        <v>560</v>
      </c>
      <c r="D327" s="213" t="s">
        <v>211</v>
      </c>
      <c r="E327" s="214" t="s">
        <v>2363</v>
      </c>
      <c r="F327" s="215" t="s">
        <v>2364</v>
      </c>
      <c r="G327" s="216" t="s">
        <v>266</v>
      </c>
      <c r="H327" s="217">
        <v>0.02</v>
      </c>
      <c r="I327" s="218"/>
      <c r="J327" s="219">
        <f>ROUND(I327*H327,2)</f>
        <v>0</v>
      </c>
      <c r="K327" s="215" t="s">
        <v>1995</v>
      </c>
      <c r="L327" s="44"/>
      <c r="M327" s="220" t="s">
        <v>20</v>
      </c>
      <c r="N327" s="221" t="s">
        <v>41</v>
      </c>
      <c r="O327" s="84"/>
      <c r="P327" s="222">
        <f>O327*H327</f>
        <v>0</v>
      </c>
      <c r="Q327" s="222">
        <v>0</v>
      </c>
      <c r="R327" s="222">
        <f>Q327*H327</f>
        <v>0</v>
      </c>
      <c r="S327" s="222">
        <v>0</v>
      </c>
      <c r="T327" s="223">
        <f>S327*H327</f>
        <v>0</v>
      </c>
      <c r="AR327" s="224" t="s">
        <v>215</v>
      </c>
      <c r="AT327" s="224" t="s">
        <v>211</v>
      </c>
      <c r="AU327" s="224" t="s">
        <v>77</v>
      </c>
      <c r="AY327" s="18" t="s">
        <v>210</v>
      </c>
      <c r="BE327" s="225">
        <f>IF(N327="základní",J327,0)</f>
        <v>0</v>
      </c>
      <c r="BF327" s="225">
        <f>IF(N327="snížená",J327,0)</f>
        <v>0</v>
      </c>
      <c r="BG327" s="225">
        <f>IF(N327="zákl. přenesená",J327,0)</f>
        <v>0</v>
      </c>
      <c r="BH327" s="225">
        <f>IF(N327="sníž. přenesená",J327,0)</f>
        <v>0</v>
      </c>
      <c r="BI327" s="225">
        <f>IF(N327="nulová",J327,0)</f>
        <v>0</v>
      </c>
      <c r="BJ327" s="18" t="s">
        <v>77</v>
      </c>
      <c r="BK327" s="225">
        <f>ROUND(I327*H327,2)</f>
        <v>0</v>
      </c>
      <c r="BL327" s="18" t="s">
        <v>215</v>
      </c>
      <c r="BM327" s="224" t="s">
        <v>2365</v>
      </c>
    </row>
    <row r="328" s="1" customFormat="1" ht="24" customHeight="1">
      <c r="B328" s="39"/>
      <c r="C328" s="213" t="s">
        <v>2366</v>
      </c>
      <c r="D328" s="213" t="s">
        <v>211</v>
      </c>
      <c r="E328" s="214" t="s">
        <v>2367</v>
      </c>
      <c r="F328" s="215" t="s">
        <v>2368</v>
      </c>
      <c r="G328" s="216" t="s">
        <v>266</v>
      </c>
      <c r="H328" s="217">
        <v>1.5800000000000001</v>
      </c>
      <c r="I328" s="218"/>
      <c r="J328" s="219">
        <f>ROUND(I328*H328,2)</f>
        <v>0</v>
      </c>
      <c r="K328" s="215" t="s">
        <v>1995</v>
      </c>
      <c r="L328" s="44"/>
      <c r="M328" s="220" t="s">
        <v>20</v>
      </c>
      <c r="N328" s="221" t="s">
        <v>41</v>
      </c>
      <c r="O328" s="84"/>
      <c r="P328" s="222">
        <f>O328*H328</f>
        <v>0</v>
      </c>
      <c r="Q328" s="222">
        <v>0</v>
      </c>
      <c r="R328" s="222">
        <f>Q328*H328</f>
        <v>0</v>
      </c>
      <c r="S328" s="222">
        <v>0</v>
      </c>
      <c r="T328" s="223">
        <f>S328*H328</f>
        <v>0</v>
      </c>
      <c r="AR328" s="224" t="s">
        <v>215</v>
      </c>
      <c r="AT328" s="224" t="s">
        <v>211</v>
      </c>
      <c r="AU328" s="224" t="s">
        <v>77</v>
      </c>
      <c r="AY328" s="18" t="s">
        <v>210</v>
      </c>
      <c r="BE328" s="225">
        <f>IF(N328="základní",J328,0)</f>
        <v>0</v>
      </c>
      <c r="BF328" s="225">
        <f>IF(N328="snížená",J328,0)</f>
        <v>0</v>
      </c>
      <c r="BG328" s="225">
        <f>IF(N328="zákl. přenesená",J328,0)</f>
        <v>0</v>
      </c>
      <c r="BH328" s="225">
        <f>IF(N328="sníž. přenesená",J328,0)</f>
        <v>0</v>
      </c>
      <c r="BI328" s="225">
        <f>IF(N328="nulová",J328,0)</f>
        <v>0</v>
      </c>
      <c r="BJ328" s="18" t="s">
        <v>77</v>
      </c>
      <c r="BK328" s="225">
        <f>ROUND(I328*H328,2)</f>
        <v>0</v>
      </c>
      <c r="BL328" s="18" t="s">
        <v>215</v>
      </c>
      <c r="BM328" s="224" t="s">
        <v>2369</v>
      </c>
    </row>
    <row r="329" s="1" customFormat="1" ht="48" customHeight="1">
      <c r="B329" s="39"/>
      <c r="C329" s="213" t="s">
        <v>563</v>
      </c>
      <c r="D329" s="213" t="s">
        <v>211</v>
      </c>
      <c r="E329" s="214" t="s">
        <v>2370</v>
      </c>
      <c r="F329" s="215" t="s">
        <v>2371</v>
      </c>
      <c r="G329" s="216" t="s">
        <v>260</v>
      </c>
      <c r="H329" s="217">
        <v>31.649999999999999</v>
      </c>
      <c r="I329" s="218"/>
      <c r="J329" s="219">
        <f>ROUND(I329*H329,2)</f>
        <v>0</v>
      </c>
      <c r="K329" s="215" t="s">
        <v>1995</v>
      </c>
      <c r="L329" s="44"/>
      <c r="M329" s="220" t="s">
        <v>20</v>
      </c>
      <c r="N329" s="221" t="s">
        <v>41</v>
      </c>
      <c r="O329" s="84"/>
      <c r="P329" s="222">
        <f>O329*H329</f>
        <v>0</v>
      </c>
      <c r="Q329" s="222">
        <v>0</v>
      </c>
      <c r="R329" s="222">
        <f>Q329*H329</f>
        <v>0</v>
      </c>
      <c r="S329" s="222">
        <v>0</v>
      </c>
      <c r="T329" s="223">
        <f>S329*H329</f>
        <v>0</v>
      </c>
      <c r="AR329" s="224" t="s">
        <v>215</v>
      </c>
      <c r="AT329" s="224" t="s">
        <v>211</v>
      </c>
      <c r="AU329" s="224" t="s">
        <v>77</v>
      </c>
      <c r="AY329" s="18" t="s">
        <v>210</v>
      </c>
      <c r="BE329" s="225">
        <f>IF(N329="základní",J329,0)</f>
        <v>0</v>
      </c>
      <c r="BF329" s="225">
        <f>IF(N329="snížená",J329,0)</f>
        <v>0</v>
      </c>
      <c r="BG329" s="225">
        <f>IF(N329="zákl. přenesená",J329,0)</f>
        <v>0</v>
      </c>
      <c r="BH329" s="225">
        <f>IF(N329="sníž. přenesená",J329,0)</f>
        <v>0</v>
      </c>
      <c r="BI329" s="225">
        <f>IF(N329="nulová",J329,0)</f>
        <v>0</v>
      </c>
      <c r="BJ329" s="18" t="s">
        <v>77</v>
      </c>
      <c r="BK329" s="225">
        <f>ROUND(I329*H329,2)</f>
        <v>0</v>
      </c>
      <c r="BL329" s="18" t="s">
        <v>215</v>
      </c>
      <c r="BM329" s="224" t="s">
        <v>2372</v>
      </c>
    </row>
    <row r="330" s="1" customFormat="1" ht="24" customHeight="1">
      <c r="B330" s="39"/>
      <c r="C330" s="213" t="s">
        <v>2373</v>
      </c>
      <c r="D330" s="213" t="s">
        <v>211</v>
      </c>
      <c r="E330" s="214" t="s">
        <v>2374</v>
      </c>
      <c r="F330" s="215" t="s">
        <v>2375</v>
      </c>
      <c r="G330" s="216" t="s">
        <v>260</v>
      </c>
      <c r="H330" s="217">
        <v>0.57999999999999996</v>
      </c>
      <c r="I330" s="218"/>
      <c r="J330" s="219">
        <f>ROUND(I330*H330,2)</f>
        <v>0</v>
      </c>
      <c r="K330" s="215" t="s">
        <v>1995</v>
      </c>
      <c r="L330" s="44"/>
      <c r="M330" s="220" t="s">
        <v>20</v>
      </c>
      <c r="N330" s="221" t="s">
        <v>41</v>
      </c>
      <c r="O330" s="84"/>
      <c r="P330" s="222">
        <f>O330*H330</f>
        <v>0</v>
      </c>
      <c r="Q330" s="222">
        <v>0</v>
      </c>
      <c r="R330" s="222">
        <f>Q330*H330</f>
        <v>0</v>
      </c>
      <c r="S330" s="222">
        <v>0</v>
      </c>
      <c r="T330" s="223">
        <f>S330*H330</f>
        <v>0</v>
      </c>
      <c r="AR330" s="224" t="s">
        <v>215</v>
      </c>
      <c r="AT330" s="224" t="s">
        <v>211</v>
      </c>
      <c r="AU330" s="224" t="s">
        <v>77</v>
      </c>
      <c r="AY330" s="18" t="s">
        <v>210</v>
      </c>
      <c r="BE330" s="225">
        <f>IF(N330="základní",J330,0)</f>
        <v>0</v>
      </c>
      <c r="BF330" s="225">
        <f>IF(N330="snížená",J330,0)</f>
        <v>0</v>
      </c>
      <c r="BG330" s="225">
        <f>IF(N330="zákl. přenesená",J330,0)</f>
        <v>0</v>
      </c>
      <c r="BH330" s="225">
        <f>IF(N330="sníž. přenesená",J330,0)</f>
        <v>0</v>
      </c>
      <c r="BI330" s="225">
        <f>IF(N330="nulová",J330,0)</f>
        <v>0</v>
      </c>
      <c r="BJ330" s="18" t="s">
        <v>77</v>
      </c>
      <c r="BK330" s="225">
        <f>ROUND(I330*H330,2)</f>
        <v>0</v>
      </c>
      <c r="BL330" s="18" t="s">
        <v>215</v>
      </c>
      <c r="BM330" s="224" t="s">
        <v>2376</v>
      </c>
    </row>
    <row r="331" s="1" customFormat="1" ht="24" customHeight="1">
      <c r="B331" s="39"/>
      <c r="C331" s="213" t="s">
        <v>567</v>
      </c>
      <c r="D331" s="213" t="s">
        <v>211</v>
      </c>
      <c r="E331" s="214" t="s">
        <v>2377</v>
      </c>
      <c r="F331" s="215" t="s">
        <v>2378</v>
      </c>
      <c r="G331" s="216" t="s">
        <v>911</v>
      </c>
      <c r="H331" s="217">
        <v>555.76999999999998</v>
      </c>
      <c r="I331" s="218"/>
      <c r="J331" s="219">
        <f>ROUND(I331*H331,2)</f>
        <v>0</v>
      </c>
      <c r="K331" s="215" t="s">
        <v>2001</v>
      </c>
      <c r="L331" s="44"/>
      <c r="M331" s="220" t="s">
        <v>20</v>
      </c>
      <c r="N331" s="221" t="s">
        <v>41</v>
      </c>
      <c r="O331" s="84"/>
      <c r="P331" s="222">
        <f>O331*H331</f>
        <v>0</v>
      </c>
      <c r="Q331" s="222">
        <v>0</v>
      </c>
      <c r="R331" s="222">
        <f>Q331*H331</f>
        <v>0</v>
      </c>
      <c r="S331" s="222">
        <v>0</v>
      </c>
      <c r="T331" s="223">
        <f>S331*H331</f>
        <v>0</v>
      </c>
      <c r="AR331" s="224" t="s">
        <v>215</v>
      </c>
      <c r="AT331" s="224" t="s">
        <v>211</v>
      </c>
      <c r="AU331" s="224" t="s">
        <v>77</v>
      </c>
      <c r="AY331" s="18" t="s">
        <v>210</v>
      </c>
      <c r="BE331" s="225">
        <f>IF(N331="základní",J331,0)</f>
        <v>0</v>
      </c>
      <c r="BF331" s="225">
        <f>IF(N331="snížená",J331,0)</f>
        <v>0</v>
      </c>
      <c r="BG331" s="225">
        <f>IF(N331="zákl. přenesená",J331,0)</f>
        <v>0</v>
      </c>
      <c r="BH331" s="225">
        <f>IF(N331="sníž. přenesená",J331,0)</f>
        <v>0</v>
      </c>
      <c r="BI331" s="225">
        <f>IF(N331="nulová",J331,0)</f>
        <v>0</v>
      </c>
      <c r="BJ331" s="18" t="s">
        <v>77</v>
      </c>
      <c r="BK331" s="225">
        <f>ROUND(I331*H331,2)</f>
        <v>0</v>
      </c>
      <c r="BL331" s="18" t="s">
        <v>215</v>
      </c>
      <c r="BM331" s="224" t="s">
        <v>2379</v>
      </c>
    </row>
    <row r="332" s="1" customFormat="1" ht="24" customHeight="1">
      <c r="B332" s="39"/>
      <c r="C332" s="213" t="s">
        <v>2380</v>
      </c>
      <c r="D332" s="213" t="s">
        <v>211</v>
      </c>
      <c r="E332" s="214" t="s">
        <v>2381</v>
      </c>
      <c r="F332" s="215" t="s">
        <v>2382</v>
      </c>
      <c r="G332" s="216" t="s">
        <v>911</v>
      </c>
      <c r="H332" s="217">
        <v>80.060000000000002</v>
      </c>
      <c r="I332" s="218"/>
      <c r="J332" s="219">
        <f>ROUND(I332*H332,2)</f>
        <v>0</v>
      </c>
      <c r="K332" s="215" t="s">
        <v>1995</v>
      </c>
      <c r="L332" s="44"/>
      <c r="M332" s="220" t="s">
        <v>20</v>
      </c>
      <c r="N332" s="221" t="s">
        <v>41</v>
      </c>
      <c r="O332" s="84"/>
      <c r="P332" s="222">
        <f>O332*H332</f>
        <v>0</v>
      </c>
      <c r="Q332" s="222">
        <v>0</v>
      </c>
      <c r="R332" s="222">
        <f>Q332*H332</f>
        <v>0</v>
      </c>
      <c r="S332" s="222">
        <v>0</v>
      </c>
      <c r="T332" s="223">
        <f>S332*H332</f>
        <v>0</v>
      </c>
      <c r="AR332" s="224" t="s">
        <v>215</v>
      </c>
      <c r="AT332" s="224" t="s">
        <v>211</v>
      </c>
      <c r="AU332" s="224" t="s">
        <v>77</v>
      </c>
      <c r="AY332" s="18" t="s">
        <v>210</v>
      </c>
      <c r="BE332" s="225">
        <f>IF(N332="základní",J332,0)</f>
        <v>0</v>
      </c>
      <c r="BF332" s="225">
        <f>IF(N332="snížená",J332,0)</f>
        <v>0</v>
      </c>
      <c r="BG332" s="225">
        <f>IF(N332="zákl. přenesená",J332,0)</f>
        <v>0</v>
      </c>
      <c r="BH332" s="225">
        <f>IF(N332="sníž. přenesená",J332,0)</f>
        <v>0</v>
      </c>
      <c r="BI332" s="225">
        <f>IF(N332="nulová",J332,0)</f>
        <v>0</v>
      </c>
      <c r="BJ332" s="18" t="s">
        <v>77</v>
      </c>
      <c r="BK332" s="225">
        <f>ROUND(I332*H332,2)</f>
        <v>0</v>
      </c>
      <c r="BL332" s="18" t="s">
        <v>215</v>
      </c>
      <c r="BM332" s="224" t="s">
        <v>2383</v>
      </c>
    </row>
    <row r="333" s="1" customFormat="1" ht="24" customHeight="1">
      <c r="B333" s="39"/>
      <c r="C333" s="213" t="s">
        <v>570</v>
      </c>
      <c r="D333" s="213" t="s">
        <v>211</v>
      </c>
      <c r="E333" s="214" t="s">
        <v>2384</v>
      </c>
      <c r="F333" s="215" t="s">
        <v>2385</v>
      </c>
      <c r="G333" s="216" t="s">
        <v>911</v>
      </c>
      <c r="H333" s="217">
        <v>257.87</v>
      </c>
      <c r="I333" s="218"/>
      <c r="J333" s="219">
        <f>ROUND(I333*H333,2)</f>
        <v>0</v>
      </c>
      <c r="K333" s="215" t="s">
        <v>1995</v>
      </c>
      <c r="L333" s="44"/>
      <c r="M333" s="220" t="s">
        <v>20</v>
      </c>
      <c r="N333" s="221" t="s">
        <v>41</v>
      </c>
      <c r="O333" s="84"/>
      <c r="P333" s="222">
        <f>O333*H333</f>
        <v>0</v>
      </c>
      <c r="Q333" s="222">
        <v>0</v>
      </c>
      <c r="R333" s="222">
        <f>Q333*H333</f>
        <v>0</v>
      </c>
      <c r="S333" s="222">
        <v>0</v>
      </c>
      <c r="T333" s="223">
        <f>S333*H333</f>
        <v>0</v>
      </c>
      <c r="AR333" s="224" t="s">
        <v>215</v>
      </c>
      <c r="AT333" s="224" t="s">
        <v>211</v>
      </c>
      <c r="AU333" s="224" t="s">
        <v>77</v>
      </c>
      <c r="AY333" s="18" t="s">
        <v>210</v>
      </c>
      <c r="BE333" s="225">
        <f>IF(N333="základní",J333,0)</f>
        <v>0</v>
      </c>
      <c r="BF333" s="225">
        <f>IF(N333="snížená",J333,0)</f>
        <v>0</v>
      </c>
      <c r="BG333" s="225">
        <f>IF(N333="zákl. přenesená",J333,0)</f>
        <v>0</v>
      </c>
      <c r="BH333" s="225">
        <f>IF(N333="sníž. přenesená",J333,0)</f>
        <v>0</v>
      </c>
      <c r="BI333" s="225">
        <f>IF(N333="nulová",J333,0)</f>
        <v>0</v>
      </c>
      <c r="BJ333" s="18" t="s">
        <v>77</v>
      </c>
      <c r="BK333" s="225">
        <f>ROUND(I333*H333,2)</f>
        <v>0</v>
      </c>
      <c r="BL333" s="18" t="s">
        <v>215</v>
      </c>
      <c r="BM333" s="224" t="s">
        <v>2386</v>
      </c>
    </row>
    <row r="334" s="1" customFormat="1" ht="24" customHeight="1">
      <c r="B334" s="39"/>
      <c r="C334" s="213" t="s">
        <v>2387</v>
      </c>
      <c r="D334" s="213" t="s">
        <v>211</v>
      </c>
      <c r="E334" s="214" t="s">
        <v>2388</v>
      </c>
      <c r="F334" s="215" t="s">
        <v>2389</v>
      </c>
      <c r="G334" s="216" t="s">
        <v>911</v>
      </c>
      <c r="H334" s="217">
        <v>126.44</v>
      </c>
      <c r="I334" s="218"/>
      <c r="J334" s="219">
        <f>ROUND(I334*H334,2)</f>
        <v>0</v>
      </c>
      <c r="K334" s="215" t="s">
        <v>1995</v>
      </c>
      <c r="L334" s="44"/>
      <c r="M334" s="220" t="s">
        <v>20</v>
      </c>
      <c r="N334" s="221" t="s">
        <v>41</v>
      </c>
      <c r="O334" s="84"/>
      <c r="P334" s="222">
        <f>O334*H334</f>
        <v>0</v>
      </c>
      <c r="Q334" s="222">
        <v>0</v>
      </c>
      <c r="R334" s="222">
        <f>Q334*H334</f>
        <v>0</v>
      </c>
      <c r="S334" s="222">
        <v>0</v>
      </c>
      <c r="T334" s="223">
        <f>S334*H334</f>
        <v>0</v>
      </c>
      <c r="AR334" s="224" t="s">
        <v>215</v>
      </c>
      <c r="AT334" s="224" t="s">
        <v>211</v>
      </c>
      <c r="AU334" s="224" t="s">
        <v>77</v>
      </c>
      <c r="AY334" s="18" t="s">
        <v>210</v>
      </c>
      <c r="BE334" s="225">
        <f>IF(N334="základní",J334,0)</f>
        <v>0</v>
      </c>
      <c r="BF334" s="225">
        <f>IF(N334="snížená",J334,0)</f>
        <v>0</v>
      </c>
      <c r="BG334" s="225">
        <f>IF(N334="zákl. přenesená",J334,0)</f>
        <v>0</v>
      </c>
      <c r="BH334" s="225">
        <f>IF(N334="sníž. přenesená",J334,0)</f>
        <v>0</v>
      </c>
      <c r="BI334" s="225">
        <f>IF(N334="nulová",J334,0)</f>
        <v>0</v>
      </c>
      <c r="BJ334" s="18" t="s">
        <v>77</v>
      </c>
      <c r="BK334" s="225">
        <f>ROUND(I334*H334,2)</f>
        <v>0</v>
      </c>
      <c r="BL334" s="18" t="s">
        <v>215</v>
      </c>
      <c r="BM334" s="224" t="s">
        <v>2390</v>
      </c>
    </row>
    <row r="335" s="1" customFormat="1" ht="24" customHeight="1">
      <c r="B335" s="39"/>
      <c r="C335" s="213" t="s">
        <v>574</v>
      </c>
      <c r="D335" s="213" t="s">
        <v>211</v>
      </c>
      <c r="E335" s="214" t="s">
        <v>2391</v>
      </c>
      <c r="F335" s="215" t="s">
        <v>2392</v>
      </c>
      <c r="G335" s="216" t="s">
        <v>911</v>
      </c>
      <c r="H335" s="217">
        <v>693.00999999999999</v>
      </c>
      <c r="I335" s="218"/>
      <c r="J335" s="219">
        <f>ROUND(I335*H335,2)</f>
        <v>0</v>
      </c>
      <c r="K335" s="215" t="s">
        <v>1995</v>
      </c>
      <c r="L335" s="44"/>
      <c r="M335" s="220" t="s">
        <v>20</v>
      </c>
      <c r="N335" s="221" t="s">
        <v>41</v>
      </c>
      <c r="O335" s="84"/>
      <c r="P335" s="222">
        <f>O335*H335</f>
        <v>0</v>
      </c>
      <c r="Q335" s="222">
        <v>0</v>
      </c>
      <c r="R335" s="222">
        <f>Q335*H335</f>
        <v>0</v>
      </c>
      <c r="S335" s="222">
        <v>0</v>
      </c>
      <c r="T335" s="223">
        <f>S335*H335</f>
        <v>0</v>
      </c>
      <c r="AR335" s="224" t="s">
        <v>215</v>
      </c>
      <c r="AT335" s="224" t="s">
        <v>211</v>
      </c>
      <c r="AU335" s="224" t="s">
        <v>77</v>
      </c>
      <c r="AY335" s="18" t="s">
        <v>210</v>
      </c>
      <c r="BE335" s="225">
        <f>IF(N335="základní",J335,0)</f>
        <v>0</v>
      </c>
      <c r="BF335" s="225">
        <f>IF(N335="snížená",J335,0)</f>
        <v>0</v>
      </c>
      <c r="BG335" s="225">
        <f>IF(N335="zákl. přenesená",J335,0)</f>
        <v>0</v>
      </c>
      <c r="BH335" s="225">
        <f>IF(N335="sníž. přenesená",J335,0)</f>
        <v>0</v>
      </c>
      <c r="BI335" s="225">
        <f>IF(N335="nulová",J335,0)</f>
        <v>0</v>
      </c>
      <c r="BJ335" s="18" t="s">
        <v>77</v>
      </c>
      <c r="BK335" s="225">
        <f>ROUND(I335*H335,2)</f>
        <v>0</v>
      </c>
      <c r="BL335" s="18" t="s">
        <v>215</v>
      </c>
      <c r="BM335" s="224" t="s">
        <v>2393</v>
      </c>
    </row>
    <row r="336" s="1" customFormat="1" ht="24" customHeight="1">
      <c r="B336" s="39"/>
      <c r="C336" s="213" t="s">
        <v>2394</v>
      </c>
      <c r="D336" s="213" t="s">
        <v>211</v>
      </c>
      <c r="E336" s="214" t="s">
        <v>2395</v>
      </c>
      <c r="F336" s="215" t="s">
        <v>2396</v>
      </c>
      <c r="G336" s="216" t="s">
        <v>911</v>
      </c>
      <c r="H336" s="217">
        <v>440.30000000000001</v>
      </c>
      <c r="I336" s="218"/>
      <c r="J336" s="219">
        <f>ROUND(I336*H336,2)</f>
        <v>0</v>
      </c>
      <c r="K336" s="215" t="s">
        <v>1995</v>
      </c>
      <c r="L336" s="44"/>
      <c r="M336" s="220" t="s">
        <v>20</v>
      </c>
      <c r="N336" s="221" t="s">
        <v>41</v>
      </c>
      <c r="O336" s="84"/>
      <c r="P336" s="222">
        <f>O336*H336</f>
        <v>0</v>
      </c>
      <c r="Q336" s="222">
        <v>0</v>
      </c>
      <c r="R336" s="222">
        <f>Q336*H336</f>
        <v>0</v>
      </c>
      <c r="S336" s="222">
        <v>0</v>
      </c>
      <c r="T336" s="223">
        <f>S336*H336</f>
        <v>0</v>
      </c>
      <c r="AR336" s="224" t="s">
        <v>215</v>
      </c>
      <c r="AT336" s="224" t="s">
        <v>211</v>
      </c>
      <c r="AU336" s="224" t="s">
        <v>77</v>
      </c>
      <c r="AY336" s="18" t="s">
        <v>210</v>
      </c>
      <c r="BE336" s="225">
        <f>IF(N336="základní",J336,0)</f>
        <v>0</v>
      </c>
      <c r="BF336" s="225">
        <f>IF(N336="snížená",J336,0)</f>
        <v>0</v>
      </c>
      <c r="BG336" s="225">
        <f>IF(N336="zákl. přenesená",J336,0)</f>
        <v>0</v>
      </c>
      <c r="BH336" s="225">
        <f>IF(N336="sníž. přenesená",J336,0)</f>
        <v>0</v>
      </c>
      <c r="BI336" s="225">
        <f>IF(N336="nulová",J336,0)</f>
        <v>0</v>
      </c>
      <c r="BJ336" s="18" t="s">
        <v>77</v>
      </c>
      <c r="BK336" s="225">
        <f>ROUND(I336*H336,2)</f>
        <v>0</v>
      </c>
      <c r="BL336" s="18" t="s">
        <v>215</v>
      </c>
      <c r="BM336" s="224" t="s">
        <v>2397</v>
      </c>
    </row>
    <row r="337" s="1" customFormat="1" ht="36" customHeight="1">
      <c r="B337" s="39"/>
      <c r="C337" s="213" t="s">
        <v>577</v>
      </c>
      <c r="D337" s="213" t="s">
        <v>211</v>
      </c>
      <c r="E337" s="214" t="s">
        <v>2398</v>
      </c>
      <c r="F337" s="215" t="s">
        <v>2399</v>
      </c>
      <c r="G337" s="216" t="s">
        <v>911</v>
      </c>
      <c r="H337" s="217">
        <v>488.75</v>
      </c>
      <c r="I337" s="218"/>
      <c r="J337" s="219">
        <f>ROUND(I337*H337,2)</f>
        <v>0</v>
      </c>
      <c r="K337" s="215" t="s">
        <v>2001</v>
      </c>
      <c r="L337" s="44"/>
      <c r="M337" s="220" t="s">
        <v>20</v>
      </c>
      <c r="N337" s="221" t="s">
        <v>41</v>
      </c>
      <c r="O337" s="84"/>
      <c r="P337" s="222">
        <f>O337*H337</f>
        <v>0</v>
      </c>
      <c r="Q337" s="222">
        <v>0</v>
      </c>
      <c r="R337" s="222">
        <f>Q337*H337</f>
        <v>0</v>
      </c>
      <c r="S337" s="222">
        <v>0</v>
      </c>
      <c r="T337" s="223">
        <f>S337*H337</f>
        <v>0</v>
      </c>
      <c r="AR337" s="224" t="s">
        <v>215</v>
      </c>
      <c r="AT337" s="224" t="s">
        <v>211</v>
      </c>
      <c r="AU337" s="224" t="s">
        <v>77</v>
      </c>
      <c r="AY337" s="18" t="s">
        <v>210</v>
      </c>
      <c r="BE337" s="225">
        <f>IF(N337="základní",J337,0)</f>
        <v>0</v>
      </c>
      <c r="BF337" s="225">
        <f>IF(N337="snížená",J337,0)</f>
        <v>0</v>
      </c>
      <c r="BG337" s="225">
        <f>IF(N337="zákl. přenesená",J337,0)</f>
        <v>0</v>
      </c>
      <c r="BH337" s="225">
        <f>IF(N337="sníž. přenesená",J337,0)</f>
        <v>0</v>
      </c>
      <c r="BI337" s="225">
        <f>IF(N337="nulová",J337,0)</f>
        <v>0</v>
      </c>
      <c r="BJ337" s="18" t="s">
        <v>77</v>
      </c>
      <c r="BK337" s="225">
        <f>ROUND(I337*H337,2)</f>
        <v>0</v>
      </c>
      <c r="BL337" s="18" t="s">
        <v>215</v>
      </c>
      <c r="BM337" s="224" t="s">
        <v>2400</v>
      </c>
    </row>
    <row r="338" s="1" customFormat="1" ht="60" customHeight="1">
      <c r="B338" s="39"/>
      <c r="C338" s="213" t="s">
        <v>2401</v>
      </c>
      <c r="D338" s="213" t="s">
        <v>211</v>
      </c>
      <c r="E338" s="214" t="s">
        <v>2402</v>
      </c>
      <c r="F338" s="215" t="s">
        <v>2403</v>
      </c>
      <c r="G338" s="216" t="s">
        <v>911</v>
      </c>
      <c r="H338" s="217">
        <v>10640.4</v>
      </c>
      <c r="I338" s="218"/>
      <c r="J338" s="219">
        <f>ROUND(I338*H338,2)</f>
        <v>0</v>
      </c>
      <c r="K338" s="215" t="s">
        <v>2001</v>
      </c>
      <c r="L338" s="44"/>
      <c r="M338" s="220" t="s">
        <v>20</v>
      </c>
      <c r="N338" s="221" t="s">
        <v>41</v>
      </c>
      <c r="O338" s="84"/>
      <c r="P338" s="222">
        <f>O338*H338</f>
        <v>0</v>
      </c>
      <c r="Q338" s="222">
        <v>0</v>
      </c>
      <c r="R338" s="222">
        <f>Q338*H338</f>
        <v>0</v>
      </c>
      <c r="S338" s="222">
        <v>0</v>
      </c>
      <c r="T338" s="223">
        <f>S338*H338</f>
        <v>0</v>
      </c>
      <c r="AR338" s="224" t="s">
        <v>215</v>
      </c>
      <c r="AT338" s="224" t="s">
        <v>211</v>
      </c>
      <c r="AU338" s="224" t="s">
        <v>77</v>
      </c>
      <c r="AY338" s="18" t="s">
        <v>210</v>
      </c>
      <c r="BE338" s="225">
        <f>IF(N338="základní",J338,0)</f>
        <v>0</v>
      </c>
      <c r="BF338" s="225">
        <f>IF(N338="snížená",J338,0)</f>
        <v>0</v>
      </c>
      <c r="BG338" s="225">
        <f>IF(N338="zákl. přenesená",J338,0)</f>
        <v>0</v>
      </c>
      <c r="BH338" s="225">
        <f>IF(N338="sníž. přenesená",J338,0)</f>
        <v>0</v>
      </c>
      <c r="BI338" s="225">
        <f>IF(N338="nulová",J338,0)</f>
        <v>0</v>
      </c>
      <c r="BJ338" s="18" t="s">
        <v>77</v>
      </c>
      <c r="BK338" s="225">
        <f>ROUND(I338*H338,2)</f>
        <v>0</v>
      </c>
      <c r="BL338" s="18" t="s">
        <v>215</v>
      </c>
      <c r="BM338" s="224" t="s">
        <v>2404</v>
      </c>
    </row>
    <row r="339" s="1" customFormat="1" ht="24" customHeight="1">
      <c r="B339" s="39"/>
      <c r="C339" s="213" t="s">
        <v>581</v>
      </c>
      <c r="D339" s="213" t="s">
        <v>211</v>
      </c>
      <c r="E339" s="214" t="s">
        <v>2405</v>
      </c>
      <c r="F339" s="215" t="s">
        <v>2406</v>
      </c>
      <c r="G339" s="216" t="s">
        <v>911</v>
      </c>
      <c r="H339" s="217">
        <v>91.640000000000001</v>
      </c>
      <c r="I339" s="218"/>
      <c r="J339" s="219">
        <f>ROUND(I339*H339,2)</f>
        <v>0</v>
      </c>
      <c r="K339" s="215" t="s">
        <v>1995</v>
      </c>
      <c r="L339" s="44"/>
      <c r="M339" s="220" t="s">
        <v>20</v>
      </c>
      <c r="N339" s="221" t="s">
        <v>41</v>
      </c>
      <c r="O339" s="84"/>
      <c r="P339" s="222">
        <f>O339*H339</f>
        <v>0</v>
      </c>
      <c r="Q339" s="222">
        <v>0</v>
      </c>
      <c r="R339" s="222">
        <f>Q339*H339</f>
        <v>0</v>
      </c>
      <c r="S339" s="222">
        <v>0</v>
      </c>
      <c r="T339" s="223">
        <f>S339*H339</f>
        <v>0</v>
      </c>
      <c r="AR339" s="224" t="s">
        <v>215</v>
      </c>
      <c r="AT339" s="224" t="s">
        <v>211</v>
      </c>
      <c r="AU339" s="224" t="s">
        <v>77</v>
      </c>
      <c r="AY339" s="18" t="s">
        <v>210</v>
      </c>
      <c r="BE339" s="225">
        <f>IF(N339="základní",J339,0)</f>
        <v>0</v>
      </c>
      <c r="BF339" s="225">
        <f>IF(N339="snížená",J339,0)</f>
        <v>0</v>
      </c>
      <c r="BG339" s="225">
        <f>IF(N339="zákl. přenesená",J339,0)</f>
        <v>0</v>
      </c>
      <c r="BH339" s="225">
        <f>IF(N339="sníž. přenesená",J339,0)</f>
        <v>0</v>
      </c>
      <c r="BI339" s="225">
        <f>IF(N339="nulová",J339,0)</f>
        <v>0</v>
      </c>
      <c r="BJ339" s="18" t="s">
        <v>77</v>
      </c>
      <c r="BK339" s="225">
        <f>ROUND(I339*H339,2)</f>
        <v>0</v>
      </c>
      <c r="BL339" s="18" t="s">
        <v>215</v>
      </c>
      <c r="BM339" s="224" t="s">
        <v>2407</v>
      </c>
    </row>
    <row r="340" s="1" customFormat="1" ht="24" customHeight="1">
      <c r="B340" s="39"/>
      <c r="C340" s="213" t="s">
        <v>2408</v>
      </c>
      <c r="D340" s="213" t="s">
        <v>211</v>
      </c>
      <c r="E340" s="214" t="s">
        <v>2409</v>
      </c>
      <c r="F340" s="215" t="s">
        <v>2410</v>
      </c>
      <c r="G340" s="216" t="s">
        <v>911</v>
      </c>
      <c r="H340" s="217">
        <v>89.680000000000007</v>
      </c>
      <c r="I340" s="218"/>
      <c r="J340" s="219">
        <f>ROUND(I340*H340,2)</f>
        <v>0</v>
      </c>
      <c r="K340" s="215" t="s">
        <v>1995</v>
      </c>
      <c r="L340" s="44"/>
      <c r="M340" s="220" t="s">
        <v>20</v>
      </c>
      <c r="N340" s="221" t="s">
        <v>41</v>
      </c>
      <c r="O340" s="84"/>
      <c r="P340" s="222">
        <f>O340*H340</f>
        <v>0</v>
      </c>
      <c r="Q340" s="222">
        <v>0</v>
      </c>
      <c r="R340" s="222">
        <f>Q340*H340</f>
        <v>0</v>
      </c>
      <c r="S340" s="222">
        <v>0</v>
      </c>
      <c r="T340" s="223">
        <f>S340*H340</f>
        <v>0</v>
      </c>
      <c r="AR340" s="224" t="s">
        <v>215</v>
      </c>
      <c r="AT340" s="224" t="s">
        <v>211</v>
      </c>
      <c r="AU340" s="224" t="s">
        <v>77</v>
      </c>
      <c r="AY340" s="18" t="s">
        <v>210</v>
      </c>
      <c r="BE340" s="225">
        <f>IF(N340="základní",J340,0)</f>
        <v>0</v>
      </c>
      <c r="BF340" s="225">
        <f>IF(N340="snížená",J340,0)</f>
        <v>0</v>
      </c>
      <c r="BG340" s="225">
        <f>IF(N340="zákl. přenesená",J340,0)</f>
        <v>0</v>
      </c>
      <c r="BH340" s="225">
        <f>IF(N340="sníž. přenesená",J340,0)</f>
        <v>0</v>
      </c>
      <c r="BI340" s="225">
        <f>IF(N340="nulová",J340,0)</f>
        <v>0</v>
      </c>
      <c r="BJ340" s="18" t="s">
        <v>77</v>
      </c>
      <c r="BK340" s="225">
        <f>ROUND(I340*H340,2)</f>
        <v>0</v>
      </c>
      <c r="BL340" s="18" t="s">
        <v>215</v>
      </c>
      <c r="BM340" s="224" t="s">
        <v>2411</v>
      </c>
    </row>
    <row r="341" s="1" customFormat="1" ht="24" customHeight="1">
      <c r="B341" s="39"/>
      <c r="C341" s="213" t="s">
        <v>584</v>
      </c>
      <c r="D341" s="213" t="s">
        <v>211</v>
      </c>
      <c r="E341" s="214" t="s">
        <v>2412</v>
      </c>
      <c r="F341" s="215" t="s">
        <v>2413</v>
      </c>
      <c r="G341" s="216" t="s">
        <v>911</v>
      </c>
      <c r="H341" s="217">
        <v>22.16</v>
      </c>
      <c r="I341" s="218"/>
      <c r="J341" s="219">
        <f>ROUND(I341*H341,2)</f>
        <v>0</v>
      </c>
      <c r="K341" s="215" t="s">
        <v>1995</v>
      </c>
      <c r="L341" s="44"/>
      <c r="M341" s="220" t="s">
        <v>20</v>
      </c>
      <c r="N341" s="221" t="s">
        <v>41</v>
      </c>
      <c r="O341" s="84"/>
      <c r="P341" s="222">
        <f>O341*H341</f>
        <v>0</v>
      </c>
      <c r="Q341" s="222">
        <v>0</v>
      </c>
      <c r="R341" s="222">
        <f>Q341*H341</f>
        <v>0</v>
      </c>
      <c r="S341" s="222">
        <v>0</v>
      </c>
      <c r="T341" s="223">
        <f>S341*H341</f>
        <v>0</v>
      </c>
      <c r="AR341" s="224" t="s">
        <v>215</v>
      </c>
      <c r="AT341" s="224" t="s">
        <v>211</v>
      </c>
      <c r="AU341" s="224" t="s">
        <v>77</v>
      </c>
      <c r="AY341" s="18" t="s">
        <v>210</v>
      </c>
      <c r="BE341" s="225">
        <f>IF(N341="základní",J341,0)</f>
        <v>0</v>
      </c>
      <c r="BF341" s="225">
        <f>IF(N341="snížená",J341,0)</f>
        <v>0</v>
      </c>
      <c r="BG341" s="225">
        <f>IF(N341="zákl. přenesená",J341,0)</f>
        <v>0</v>
      </c>
      <c r="BH341" s="225">
        <f>IF(N341="sníž. přenesená",J341,0)</f>
        <v>0</v>
      </c>
      <c r="BI341" s="225">
        <f>IF(N341="nulová",J341,0)</f>
        <v>0</v>
      </c>
      <c r="BJ341" s="18" t="s">
        <v>77</v>
      </c>
      <c r="BK341" s="225">
        <f>ROUND(I341*H341,2)</f>
        <v>0</v>
      </c>
      <c r="BL341" s="18" t="s">
        <v>215</v>
      </c>
      <c r="BM341" s="224" t="s">
        <v>2414</v>
      </c>
    </row>
    <row r="342" s="1" customFormat="1" ht="36" customHeight="1">
      <c r="B342" s="39"/>
      <c r="C342" s="213" t="s">
        <v>2415</v>
      </c>
      <c r="D342" s="213" t="s">
        <v>211</v>
      </c>
      <c r="E342" s="214" t="s">
        <v>2416</v>
      </c>
      <c r="F342" s="215" t="s">
        <v>2417</v>
      </c>
      <c r="G342" s="216" t="s">
        <v>911</v>
      </c>
      <c r="H342" s="217">
        <v>42.939999999999998</v>
      </c>
      <c r="I342" s="218"/>
      <c r="J342" s="219">
        <f>ROUND(I342*H342,2)</f>
        <v>0</v>
      </c>
      <c r="K342" s="215" t="s">
        <v>2001</v>
      </c>
      <c r="L342" s="44"/>
      <c r="M342" s="220" t="s">
        <v>20</v>
      </c>
      <c r="N342" s="221" t="s">
        <v>41</v>
      </c>
      <c r="O342" s="84"/>
      <c r="P342" s="222">
        <f>O342*H342</f>
        <v>0</v>
      </c>
      <c r="Q342" s="222">
        <v>0</v>
      </c>
      <c r="R342" s="222">
        <f>Q342*H342</f>
        <v>0</v>
      </c>
      <c r="S342" s="222">
        <v>0</v>
      </c>
      <c r="T342" s="223">
        <f>S342*H342</f>
        <v>0</v>
      </c>
      <c r="AR342" s="224" t="s">
        <v>215</v>
      </c>
      <c r="AT342" s="224" t="s">
        <v>211</v>
      </c>
      <c r="AU342" s="224" t="s">
        <v>77</v>
      </c>
      <c r="AY342" s="18" t="s">
        <v>210</v>
      </c>
      <c r="BE342" s="225">
        <f>IF(N342="základní",J342,0)</f>
        <v>0</v>
      </c>
      <c r="BF342" s="225">
        <f>IF(N342="snížená",J342,0)</f>
        <v>0</v>
      </c>
      <c r="BG342" s="225">
        <f>IF(N342="zákl. přenesená",J342,0)</f>
        <v>0</v>
      </c>
      <c r="BH342" s="225">
        <f>IF(N342="sníž. přenesená",J342,0)</f>
        <v>0</v>
      </c>
      <c r="BI342" s="225">
        <f>IF(N342="nulová",J342,0)</f>
        <v>0</v>
      </c>
      <c r="BJ342" s="18" t="s">
        <v>77</v>
      </c>
      <c r="BK342" s="225">
        <f>ROUND(I342*H342,2)</f>
        <v>0</v>
      </c>
      <c r="BL342" s="18" t="s">
        <v>215</v>
      </c>
      <c r="BM342" s="224" t="s">
        <v>2418</v>
      </c>
    </row>
    <row r="343" s="1" customFormat="1" ht="36" customHeight="1">
      <c r="B343" s="39"/>
      <c r="C343" s="213" t="s">
        <v>588</v>
      </c>
      <c r="D343" s="213" t="s">
        <v>211</v>
      </c>
      <c r="E343" s="214" t="s">
        <v>2419</v>
      </c>
      <c r="F343" s="215" t="s">
        <v>2420</v>
      </c>
      <c r="G343" s="216" t="s">
        <v>911</v>
      </c>
      <c r="H343" s="217">
        <v>35.299999999999997</v>
      </c>
      <c r="I343" s="218"/>
      <c r="J343" s="219">
        <f>ROUND(I343*H343,2)</f>
        <v>0</v>
      </c>
      <c r="K343" s="215" t="s">
        <v>2001</v>
      </c>
      <c r="L343" s="44"/>
      <c r="M343" s="220" t="s">
        <v>20</v>
      </c>
      <c r="N343" s="221" t="s">
        <v>41</v>
      </c>
      <c r="O343" s="84"/>
      <c r="P343" s="222">
        <f>O343*H343</f>
        <v>0</v>
      </c>
      <c r="Q343" s="222">
        <v>0</v>
      </c>
      <c r="R343" s="222">
        <f>Q343*H343</f>
        <v>0</v>
      </c>
      <c r="S343" s="222">
        <v>0</v>
      </c>
      <c r="T343" s="223">
        <f>S343*H343</f>
        <v>0</v>
      </c>
      <c r="AR343" s="224" t="s">
        <v>215</v>
      </c>
      <c r="AT343" s="224" t="s">
        <v>211</v>
      </c>
      <c r="AU343" s="224" t="s">
        <v>77</v>
      </c>
      <c r="AY343" s="18" t="s">
        <v>210</v>
      </c>
      <c r="BE343" s="225">
        <f>IF(N343="základní",J343,0)</f>
        <v>0</v>
      </c>
      <c r="BF343" s="225">
        <f>IF(N343="snížená",J343,0)</f>
        <v>0</v>
      </c>
      <c r="BG343" s="225">
        <f>IF(N343="zákl. přenesená",J343,0)</f>
        <v>0</v>
      </c>
      <c r="BH343" s="225">
        <f>IF(N343="sníž. přenesená",J343,0)</f>
        <v>0</v>
      </c>
      <c r="BI343" s="225">
        <f>IF(N343="nulová",J343,0)</f>
        <v>0</v>
      </c>
      <c r="BJ343" s="18" t="s">
        <v>77</v>
      </c>
      <c r="BK343" s="225">
        <f>ROUND(I343*H343,2)</f>
        <v>0</v>
      </c>
      <c r="BL343" s="18" t="s">
        <v>215</v>
      </c>
      <c r="BM343" s="224" t="s">
        <v>2421</v>
      </c>
    </row>
    <row r="344" s="1" customFormat="1" ht="16.5" customHeight="1">
      <c r="B344" s="39"/>
      <c r="C344" s="213" t="s">
        <v>2422</v>
      </c>
      <c r="D344" s="213" t="s">
        <v>211</v>
      </c>
      <c r="E344" s="214" t="s">
        <v>2423</v>
      </c>
      <c r="F344" s="215" t="s">
        <v>2424</v>
      </c>
      <c r="G344" s="216" t="s">
        <v>291</v>
      </c>
      <c r="H344" s="217">
        <v>17.399999999999999</v>
      </c>
      <c r="I344" s="218"/>
      <c r="J344" s="219">
        <f>ROUND(I344*H344,2)</f>
        <v>0</v>
      </c>
      <c r="K344" s="215" t="s">
        <v>2001</v>
      </c>
      <c r="L344" s="44"/>
      <c r="M344" s="220" t="s">
        <v>20</v>
      </c>
      <c r="N344" s="221" t="s">
        <v>41</v>
      </c>
      <c r="O344" s="84"/>
      <c r="P344" s="222">
        <f>O344*H344</f>
        <v>0</v>
      </c>
      <c r="Q344" s="222">
        <v>0</v>
      </c>
      <c r="R344" s="222">
        <f>Q344*H344</f>
        <v>0</v>
      </c>
      <c r="S344" s="222">
        <v>0</v>
      </c>
      <c r="T344" s="223">
        <f>S344*H344</f>
        <v>0</v>
      </c>
      <c r="AR344" s="224" t="s">
        <v>215</v>
      </c>
      <c r="AT344" s="224" t="s">
        <v>211</v>
      </c>
      <c r="AU344" s="224" t="s">
        <v>77</v>
      </c>
      <c r="AY344" s="18" t="s">
        <v>210</v>
      </c>
      <c r="BE344" s="225">
        <f>IF(N344="základní",J344,0)</f>
        <v>0</v>
      </c>
      <c r="BF344" s="225">
        <f>IF(N344="snížená",J344,0)</f>
        <v>0</v>
      </c>
      <c r="BG344" s="225">
        <f>IF(N344="zákl. přenesená",J344,0)</f>
        <v>0</v>
      </c>
      <c r="BH344" s="225">
        <f>IF(N344="sníž. přenesená",J344,0)</f>
        <v>0</v>
      </c>
      <c r="BI344" s="225">
        <f>IF(N344="nulová",J344,0)</f>
        <v>0</v>
      </c>
      <c r="BJ344" s="18" t="s">
        <v>77</v>
      </c>
      <c r="BK344" s="225">
        <f>ROUND(I344*H344,2)</f>
        <v>0</v>
      </c>
      <c r="BL344" s="18" t="s">
        <v>215</v>
      </c>
      <c r="BM344" s="224" t="s">
        <v>2425</v>
      </c>
    </row>
    <row r="345" s="1" customFormat="1" ht="16.5" customHeight="1">
      <c r="B345" s="39"/>
      <c r="C345" s="213" t="s">
        <v>591</v>
      </c>
      <c r="D345" s="213" t="s">
        <v>211</v>
      </c>
      <c r="E345" s="214" t="s">
        <v>2426</v>
      </c>
      <c r="F345" s="215" t="s">
        <v>2427</v>
      </c>
      <c r="G345" s="216" t="s">
        <v>291</v>
      </c>
      <c r="H345" s="217">
        <v>17.399999999999999</v>
      </c>
      <c r="I345" s="218"/>
      <c r="J345" s="219">
        <f>ROUND(I345*H345,2)</f>
        <v>0</v>
      </c>
      <c r="K345" s="215" t="s">
        <v>1995</v>
      </c>
      <c r="L345" s="44"/>
      <c r="M345" s="220" t="s">
        <v>20</v>
      </c>
      <c r="N345" s="221" t="s">
        <v>41</v>
      </c>
      <c r="O345" s="84"/>
      <c r="P345" s="222">
        <f>O345*H345</f>
        <v>0</v>
      </c>
      <c r="Q345" s="222">
        <v>0</v>
      </c>
      <c r="R345" s="222">
        <f>Q345*H345</f>
        <v>0</v>
      </c>
      <c r="S345" s="222">
        <v>0</v>
      </c>
      <c r="T345" s="223">
        <f>S345*H345</f>
        <v>0</v>
      </c>
      <c r="AR345" s="224" t="s">
        <v>215</v>
      </c>
      <c r="AT345" s="224" t="s">
        <v>211</v>
      </c>
      <c r="AU345" s="224" t="s">
        <v>77</v>
      </c>
      <c r="AY345" s="18" t="s">
        <v>210</v>
      </c>
      <c r="BE345" s="225">
        <f>IF(N345="základní",J345,0)</f>
        <v>0</v>
      </c>
      <c r="BF345" s="225">
        <f>IF(N345="snížená",J345,0)</f>
        <v>0</v>
      </c>
      <c r="BG345" s="225">
        <f>IF(N345="zákl. přenesená",J345,0)</f>
        <v>0</v>
      </c>
      <c r="BH345" s="225">
        <f>IF(N345="sníž. přenesená",J345,0)</f>
        <v>0</v>
      </c>
      <c r="BI345" s="225">
        <f>IF(N345="nulová",J345,0)</f>
        <v>0</v>
      </c>
      <c r="BJ345" s="18" t="s">
        <v>77</v>
      </c>
      <c r="BK345" s="225">
        <f>ROUND(I345*H345,2)</f>
        <v>0</v>
      </c>
      <c r="BL345" s="18" t="s">
        <v>215</v>
      </c>
      <c r="BM345" s="224" t="s">
        <v>2428</v>
      </c>
    </row>
    <row r="346" s="10" customFormat="1" ht="25.92" customHeight="1">
      <c r="B346" s="199"/>
      <c r="C346" s="200"/>
      <c r="D346" s="201" t="s">
        <v>69</v>
      </c>
      <c r="E346" s="202" t="s">
        <v>370</v>
      </c>
      <c r="F346" s="202" t="s">
        <v>2429</v>
      </c>
      <c r="G346" s="200"/>
      <c r="H346" s="200"/>
      <c r="I346" s="203"/>
      <c r="J346" s="204">
        <f>BK346</f>
        <v>0</v>
      </c>
      <c r="K346" s="200"/>
      <c r="L346" s="205"/>
      <c r="M346" s="206"/>
      <c r="N346" s="207"/>
      <c r="O346" s="207"/>
      <c r="P346" s="208">
        <f>SUM(P347:P361)</f>
        <v>0</v>
      </c>
      <c r="Q346" s="207"/>
      <c r="R346" s="208">
        <f>SUM(R347:R361)</f>
        <v>0</v>
      </c>
      <c r="S346" s="207"/>
      <c r="T346" s="209">
        <f>SUM(T347:T361)</f>
        <v>0</v>
      </c>
      <c r="AR346" s="210" t="s">
        <v>77</v>
      </c>
      <c r="AT346" s="211" t="s">
        <v>69</v>
      </c>
      <c r="AU346" s="211" t="s">
        <v>16</v>
      </c>
      <c r="AY346" s="210" t="s">
        <v>210</v>
      </c>
      <c r="BK346" s="212">
        <f>SUM(BK347:BK361)</f>
        <v>0</v>
      </c>
    </row>
    <row r="347" s="1" customFormat="1" ht="16.5" customHeight="1">
      <c r="B347" s="39"/>
      <c r="C347" s="241" t="s">
        <v>2430</v>
      </c>
      <c r="D347" s="241" t="s">
        <v>263</v>
      </c>
      <c r="E347" s="242" t="s">
        <v>2431</v>
      </c>
      <c r="F347" s="243" t="s">
        <v>2432</v>
      </c>
      <c r="G347" s="244" t="s">
        <v>352</v>
      </c>
      <c r="H347" s="245">
        <v>3</v>
      </c>
      <c r="I347" s="246"/>
      <c r="J347" s="247">
        <f>ROUND(I347*H347,2)</f>
        <v>0</v>
      </c>
      <c r="K347" s="243" t="s">
        <v>1995</v>
      </c>
      <c r="L347" s="248"/>
      <c r="M347" s="249" t="s">
        <v>20</v>
      </c>
      <c r="N347" s="250" t="s">
        <v>41</v>
      </c>
      <c r="O347" s="84"/>
      <c r="P347" s="222">
        <f>O347*H347</f>
        <v>0</v>
      </c>
      <c r="Q347" s="222">
        <v>0</v>
      </c>
      <c r="R347" s="222">
        <f>Q347*H347</f>
        <v>0</v>
      </c>
      <c r="S347" s="222">
        <v>0</v>
      </c>
      <c r="T347" s="223">
        <f>S347*H347</f>
        <v>0</v>
      </c>
      <c r="AR347" s="224" t="s">
        <v>233</v>
      </c>
      <c r="AT347" s="224" t="s">
        <v>263</v>
      </c>
      <c r="AU347" s="224" t="s">
        <v>77</v>
      </c>
      <c r="AY347" s="18" t="s">
        <v>210</v>
      </c>
      <c r="BE347" s="225">
        <f>IF(N347="základní",J347,0)</f>
        <v>0</v>
      </c>
      <c r="BF347" s="225">
        <f>IF(N347="snížená",J347,0)</f>
        <v>0</v>
      </c>
      <c r="BG347" s="225">
        <f>IF(N347="zákl. přenesená",J347,0)</f>
        <v>0</v>
      </c>
      <c r="BH347" s="225">
        <f>IF(N347="sníž. přenesená",J347,0)</f>
        <v>0</v>
      </c>
      <c r="BI347" s="225">
        <f>IF(N347="nulová",J347,0)</f>
        <v>0</v>
      </c>
      <c r="BJ347" s="18" t="s">
        <v>77</v>
      </c>
      <c r="BK347" s="225">
        <f>ROUND(I347*H347,2)</f>
        <v>0</v>
      </c>
      <c r="BL347" s="18" t="s">
        <v>215</v>
      </c>
      <c r="BM347" s="224" t="s">
        <v>2433</v>
      </c>
    </row>
    <row r="348" s="1" customFormat="1" ht="16.5" customHeight="1">
      <c r="B348" s="39"/>
      <c r="C348" s="241" t="s">
        <v>595</v>
      </c>
      <c r="D348" s="241" t="s">
        <v>263</v>
      </c>
      <c r="E348" s="242" t="s">
        <v>2434</v>
      </c>
      <c r="F348" s="243" t="s">
        <v>2435</v>
      </c>
      <c r="G348" s="244" t="s">
        <v>352</v>
      </c>
      <c r="H348" s="245">
        <v>4</v>
      </c>
      <c r="I348" s="246"/>
      <c r="J348" s="247">
        <f>ROUND(I348*H348,2)</f>
        <v>0</v>
      </c>
      <c r="K348" s="243" t="s">
        <v>1995</v>
      </c>
      <c r="L348" s="248"/>
      <c r="M348" s="249" t="s">
        <v>20</v>
      </c>
      <c r="N348" s="250" t="s">
        <v>41</v>
      </c>
      <c r="O348" s="84"/>
      <c r="P348" s="222">
        <f>O348*H348</f>
        <v>0</v>
      </c>
      <c r="Q348" s="222">
        <v>0</v>
      </c>
      <c r="R348" s="222">
        <f>Q348*H348</f>
        <v>0</v>
      </c>
      <c r="S348" s="222">
        <v>0</v>
      </c>
      <c r="T348" s="223">
        <f>S348*H348</f>
        <v>0</v>
      </c>
      <c r="AR348" s="224" t="s">
        <v>233</v>
      </c>
      <c r="AT348" s="224" t="s">
        <v>263</v>
      </c>
      <c r="AU348" s="224" t="s">
        <v>77</v>
      </c>
      <c r="AY348" s="18" t="s">
        <v>210</v>
      </c>
      <c r="BE348" s="225">
        <f>IF(N348="základní",J348,0)</f>
        <v>0</v>
      </c>
      <c r="BF348" s="225">
        <f>IF(N348="snížená",J348,0)</f>
        <v>0</v>
      </c>
      <c r="BG348" s="225">
        <f>IF(N348="zákl. přenesená",J348,0)</f>
        <v>0</v>
      </c>
      <c r="BH348" s="225">
        <f>IF(N348="sníž. přenesená",J348,0)</f>
        <v>0</v>
      </c>
      <c r="BI348" s="225">
        <f>IF(N348="nulová",J348,0)</f>
        <v>0</v>
      </c>
      <c r="BJ348" s="18" t="s">
        <v>77</v>
      </c>
      <c r="BK348" s="225">
        <f>ROUND(I348*H348,2)</f>
        <v>0</v>
      </c>
      <c r="BL348" s="18" t="s">
        <v>215</v>
      </c>
      <c r="BM348" s="224" t="s">
        <v>2436</v>
      </c>
    </row>
    <row r="349" s="1" customFormat="1" ht="16.5" customHeight="1">
      <c r="B349" s="39"/>
      <c r="C349" s="241" t="s">
        <v>2437</v>
      </c>
      <c r="D349" s="241" t="s">
        <v>263</v>
      </c>
      <c r="E349" s="242" t="s">
        <v>2438</v>
      </c>
      <c r="F349" s="243" t="s">
        <v>2439</v>
      </c>
      <c r="G349" s="244" t="s">
        <v>352</v>
      </c>
      <c r="H349" s="245">
        <v>5</v>
      </c>
      <c r="I349" s="246"/>
      <c r="J349" s="247">
        <f>ROUND(I349*H349,2)</f>
        <v>0</v>
      </c>
      <c r="K349" s="243" t="s">
        <v>1995</v>
      </c>
      <c r="L349" s="248"/>
      <c r="M349" s="249" t="s">
        <v>20</v>
      </c>
      <c r="N349" s="250" t="s">
        <v>41</v>
      </c>
      <c r="O349" s="84"/>
      <c r="P349" s="222">
        <f>O349*H349</f>
        <v>0</v>
      </c>
      <c r="Q349" s="222">
        <v>0</v>
      </c>
      <c r="R349" s="222">
        <f>Q349*H349</f>
        <v>0</v>
      </c>
      <c r="S349" s="222">
        <v>0</v>
      </c>
      <c r="T349" s="223">
        <f>S349*H349</f>
        <v>0</v>
      </c>
      <c r="AR349" s="224" t="s">
        <v>233</v>
      </c>
      <c r="AT349" s="224" t="s">
        <v>263</v>
      </c>
      <c r="AU349" s="224" t="s">
        <v>77</v>
      </c>
      <c r="AY349" s="18" t="s">
        <v>210</v>
      </c>
      <c r="BE349" s="225">
        <f>IF(N349="základní",J349,0)</f>
        <v>0</v>
      </c>
      <c r="BF349" s="225">
        <f>IF(N349="snížená",J349,0)</f>
        <v>0</v>
      </c>
      <c r="BG349" s="225">
        <f>IF(N349="zákl. přenesená",J349,0)</f>
        <v>0</v>
      </c>
      <c r="BH349" s="225">
        <f>IF(N349="sníž. přenesená",J349,0)</f>
        <v>0</v>
      </c>
      <c r="BI349" s="225">
        <f>IF(N349="nulová",J349,0)</f>
        <v>0</v>
      </c>
      <c r="BJ349" s="18" t="s">
        <v>77</v>
      </c>
      <c r="BK349" s="225">
        <f>ROUND(I349*H349,2)</f>
        <v>0</v>
      </c>
      <c r="BL349" s="18" t="s">
        <v>215</v>
      </c>
      <c r="BM349" s="224" t="s">
        <v>2440</v>
      </c>
    </row>
    <row r="350" s="1" customFormat="1" ht="16.5" customHeight="1">
      <c r="B350" s="39"/>
      <c r="C350" s="241" t="s">
        <v>598</v>
      </c>
      <c r="D350" s="241" t="s">
        <v>263</v>
      </c>
      <c r="E350" s="242" t="s">
        <v>2441</v>
      </c>
      <c r="F350" s="243" t="s">
        <v>2442</v>
      </c>
      <c r="G350" s="244" t="s">
        <v>352</v>
      </c>
      <c r="H350" s="245">
        <v>13</v>
      </c>
      <c r="I350" s="246"/>
      <c r="J350" s="247">
        <f>ROUND(I350*H350,2)</f>
        <v>0</v>
      </c>
      <c r="K350" s="243" t="s">
        <v>1995</v>
      </c>
      <c r="L350" s="248"/>
      <c r="M350" s="249" t="s">
        <v>20</v>
      </c>
      <c r="N350" s="250" t="s">
        <v>41</v>
      </c>
      <c r="O350" s="84"/>
      <c r="P350" s="222">
        <f>O350*H350</f>
        <v>0</v>
      </c>
      <c r="Q350" s="222">
        <v>0</v>
      </c>
      <c r="R350" s="222">
        <f>Q350*H350</f>
        <v>0</v>
      </c>
      <c r="S350" s="222">
        <v>0</v>
      </c>
      <c r="T350" s="223">
        <f>S350*H350</f>
        <v>0</v>
      </c>
      <c r="AR350" s="224" t="s">
        <v>233</v>
      </c>
      <c r="AT350" s="224" t="s">
        <v>263</v>
      </c>
      <c r="AU350" s="224" t="s">
        <v>77</v>
      </c>
      <c r="AY350" s="18" t="s">
        <v>210</v>
      </c>
      <c r="BE350" s="225">
        <f>IF(N350="základní",J350,0)</f>
        <v>0</v>
      </c>
      <c r="BF350" s="225">
        <f>IF(N350="snížená",J350,0)</f>
        <v>0</v>
      </c>
      <c r="BG350" s="225">
        <f>IF(N350="zákl. přenesená",J350,0)</f>
        <v>0</v>
      </c>
      <c r="BH350" s="225">
        <f>IF(N350="sníž. přenesená",J350,0)</f>
        <v>0</v>
      </c>
      <c r="BI350" s="225">
        <f>IF(N350="nulová",J350,0)</f>
        <v>0</v>
      </c>
      <c r="BJ350" s="18" t="s">
        <v>77</v>
      </c>
      <c r="BK350" s="225">
        <f>ROUND(I350*H350,2)</f>
        <v>0</v>
      </c>
      <c r="BL350" s="18" t="s">
        <v>215</v>
      </c>
      <c r="BM350" s="224" t="s">
        <v>2443</v>
      </c>
    </row>
    <row r="351" s="1" customFormat="1" ht="16.5" customHeight="1">
      <c r="B351" s="39"/>
      <c r="C351" s="241" t="s">
        <v>2444</v>
      </c>
      <c r="D351" s="241" t="s">
        <v>263</v>
      </c>
      <c r="E351" s="242" t="s">
        <v>2445</v>
      </c>
      <c r="F351" s="243" t="s">
        <v>2446</v>
      </c>
      <c r="G351" s="244" t="s">
        <v>352</v>
      </c>
      <c r="H351" s="245">
        <v>3</v>
      </c>
      <c r="I351" s="246"/>
      <c r="J351" s="247">
        <f>ROUND(I351*H351,2)</f>
        <v>0</v>
      </c>
      <c r="K351" s="243" t="s">
        <v>1995</v>
      </c>
      <c r="L351" s="248"/>
      <c r="M351" s="249" t="s">
        <v>20</v>
      </c>
      <c r="N351" s="250" t="s">
        <v>41</v>
      </c>
      <c r="O351" s="84"/>
      <c r="P351" s="222">
        <f>O351*H351</f>
        <v>0</v>
      </c>
      <c r="Q351" s="222">
        <v>0</v>
      </c>
      <c r="R351" s="222">
        <f>Q351*H351</f>
        <v>0</v>
      </c>
      <c r="S351" s="222">
        <v>0</v>
      </c>
      <c r="T351" s="223">
        <f>S351*H351</f>
        <v>0</v>
      </c>
      <c r="AR351" s="224" t="s">
        <v>233</v>
      </c>
      <c r="AT351" s="224" t="s">
        <v>263</v>
      </c>
      <c r="AU351" s="224" t="s">
        <v>77</v>
      </c>
      <c r="AY351" s="18" t="s">
        <v>210</v>
      </c>
      <c r="BE351" s="225">
        <f>IF(N351="základní",J351,0)</f>
        <v>0</v>
      </c>
      <c r="BF351" s="225">
        <f>IF(N351="snížená",J351,0)</f>
        <v>0</v>
      </c>
      <c r="BG351" s="225">
        <f>IF(N351="zákl. přenesená",J351,0)</f>
        <v>0</v>
      </c>
      <c r="BH351" s="225">
        <f>IF(N351="sníž. přenesená",J351,0)</f>
        <v>0</v>
      </c>
      <c r="BI351" s="225">
        <f>IF(N351="nulová",J351,0)</f>
        <v>0</v>
      </c>
      <c r="BJ351" s="18" t="s">
        <v>77</v>
      </c>
      <c r="BK351" s="225">
        <f>ROUND(I351*H351,2)</f>
        <v>0</v>
      </c>
      <c r="BL351" s="18" t="s">
        <v>215</v>
      </c>
      <c r="BM351" s="224" t="s">
        <v>2447</v>
      </c>
    </row>
    <row r="352" s="1" customFormat="1" ht="16.5" customHeight="1">
      <c r="B352" s="39"/>
      <c r="C352" s="241" t="s">
        <v>604</v>
      </c>
      <c r="D352" s="241" t="s">
        <v>263</v>
      </c>
      <c r="E352" s="242" t="s">
        <v>2448</v>
      </c>
      <c r="F352" s="243" t="s">
        <v>2449</v>
      </c>
      <c r="G352" s="244" t="s">
        <v>352</v>
      </c>
      <c r="H352" s="245">
        <v>12</v>
      </c>
      <c r="I352" s="246"/>
      <c r="J352" s="247">
        <f>ROUND(I352*H352,2)</f>
        <v>0</v>
      </c>
      <c r="K352" s="243" t="s">
        <v>1995</v>
      </c>
      <c r="L352" s="248"/>
      <c r="M352" s="249" t="s">
        <v>20</v>
      </c>
      <c r="N352" s="250" t="s">
        <v>41</v>
      </c>
      <c r="O352" s="84"/>
      <c r="P352" s="222">
        <f>O352*H352</f>
        <v>0</v>
      </c>
      <c r="Q352" s="222">
        <v>0</v>
      </c>
      <c r="R352" s="222">
        <f>Q352*H352</f>
        <v>0</v>
      </c>
      <c r="S352" s="222">
        <v>0</v>
      </c>
      <c r="T352" s="223">
        <f>S352*H352</f>
        <v>0</v>
      </c>
      <c r="AR352" s="224" t="s">
        <v>233</v>
      </c>
      <c r="AT352" s="224" t="s">
        <v>263</v>
      </c>
      <c r="AU352" s="224" t="s">
        <v>77</v>
      </c>
      <c r="AY352" s="18" t="s">
        <v>210</v>
      </c>
      <c r="BE352" s="225">
        <f>IF(N352="základní",J352,0)</f>
        <v>0</v>
      </c>
      <c r="BF352" s="225">
        <f>IF(N352="snížená",J352,0)</f>
        <v>0</v>
      </c>
      <c r="BG352" s="225">
        <f>IF(N352="zákl. přenesená",J352,0)</f>
        <v>0</v>
      </c>
      <c r="BH352" s="225">
        <f>IF(N352="sníž. přenesená",J352,0)</f>
        <v>0</v>
      </c>
      <c r="BI352" s="225">
        <f>IF(N352="nulová",J352,0)</f>
        <v>0</v>
      </c>
      <c r="BJ352" s="18" t="s">
        <v>77</v>
      </c>
      <c r="BK352" s="225">
        <f>ROUND(I352*H352,2)</f>
        <v>0</v>
      </c>
      <c r="BL352" s="18" t="s">
        <v>215</v>
      </c>
      <c r="BM352" s="224" t="s">
        <v>2450</v>
      </c>
    </row>
    <row r="353" s="1" customFormat="1" ht="16.5" customHeight="1">
      <c r="B353" s="39"/>
      <c r="C353" s="241" t="s">
        <v>2451</v>
      </c>
      <c r="D353" s="241" t="s">
        <v>263</v>
      </c>
      <c r="E353" s="242" t="s">
        <v>2452</v>
      </c>
      <c r="F353" s="243" t="s">
        <v>2453</v>
      </c>
      <c r="G353" s="244" t="s">
        <v>352</v>
      </c>
      <c r="H353" s="245">
        <v>1</v>
      </c>
      <c r="I353" s="246"/>
      <c r="J353" s="247">
        <f>ROUND(I353*H353,2)</f>
        <v>0</v>
      </c>
      <c r="K353" s="243" t="s">
        <v>1995</v>
      </c>
      <c r="L353" s="248"/>
      <c r="M353" s="249" t="s">
        <v>20</v>
      </c>
      <c r="N353" s="250" t="s">
        <v>41</v>
      </c>
      <c r="O353" s="84"/>
      <c r="P353" s="222">
        <f>O353*H353</f>
        <v>0</v>
      </c>
      <c r="Q353" s="222">
        <v>0</v>
      </c>
      <c r="R353" s="222">
        <f>Q353*H353</f>
        <v>0</v>
      </c>
      <c r="S353" s="222">
        <v>0</v>
      </c>
      <c r="T353" s="223">
        <f>S353*H353</f>
        <v>0</v>
      </c>
      <c r="AR353" s="224" t="s">
        <v>233</v>
      </c>
      <c r="AT353" s="224" t="s">
        <v>263</v>
      </c>
      <c r="AU353" s="224" t="s">
        <v>77</v>
      </c>
      <c r="AY353" s="18" t="s">
        <v>210</v>
      </c>
      <c r="BE353" s="225">
        <f>IF(N353="základní",J353,0)</f>
        <v>0</v>
      </c>
      <c r="BF353" s="225">
        <f>IF(N353="snížená",J353,0)</f>
        <v>0</v>
      </c>
      <c r="BG353" s="225">
        <f>IF(N353="zákl. přenesená",J353,0)</f>
        <v>0</v>
      </c>
      <c r="BH353" s="225">
        <f>IF(N353="sníž. přenesená",J353,0)</f>
        <v>0</v>
      </c>
      <c r="BI353" s="225">
        <f>IF(N353="nulová",J353,0)</f>
        <v>0</v>
      </c>
      <c r="BJ353" s="18" t="s">
        <v>77</v>
      </c>
      <c r="BK353" s="225">
        <f>ROUND(I353*H353,2)</f>
        <v>0</v>
      </c>
      <c r="BL353" s="18" t="s">
        <v>215</v>
      </c>
      <c r="BM353" s="224" t="s">
        <v>2454</v>
      </c>
    </row>
    <row r="354" s="1" customFormat="1" ht="24" customHeight="1">
      <c r="B354" s="39"/>
      <c r="C354" s="241" t="s">
        <v>607</v>
      </c>
      <c r="D354" s="241" t="s">
        <v>263</v>
      </c>
      <c r="E354" s="242" t="s">
        <v>2455</v>
      </c>
      <c r="F354" s="243" t="s">
        <v>2456</v>
      </c>
      <c r="G354" s="244" t="s">
        <v>352</v>
      </c>
      <c r="H354" s="245">
        <v>3</v>
      </c>
      <c r="I354" s="246"/>
      <c r="J354" s="247">
        <f>ROUND(I354*H354,2)</f>
        <v>0</v>
      </c>
      <c r="K354" s="243" t="s">
        <v>1995</v>
      </c>
      <c r="L354" s="248"/>
      <c r="M354" s="249" t="s">
        <v>20</v>
      </c>
      <c r="N354" s="250" t="s">
        <v>41</v>
      </c>
      <c r="O354" s="84"/>
      <c r="P354" s="222">
        <f>O354*H354</f>
        <v>0</v>
      </c>
      <c r="Q354" s="222">
        <v>0</v>
      </c>
      <c r="R354" s="222">
        <f>Q354*H354</f>
        <v>0</v>
      </c>
      <c r="S354" s="222">
        <v>0</v>
      </c>
      <c r="T354" s="223">
        <f>S354*H354</f>
        <v>0</v>
      </c>
      <c r="AR354" s="224" t="s">
        <v>233</v>
      </c>
      <c r="AT354" s="224" t="s">
        <v>263</v>
      </c>
      <c r="AU354" s="224" t="s">
        <v>77</v>
      </c>
      <c r="AY354" s="18" t="s">
        <v>210</v>
      </c>
      <c r="BE354" s="225">
        <f>IF(N354="základní",J354,0)</f>
        <v>0</v>
      </c>
      <c r="BF354" s="225">
        <f>IF(N354="snížená",J354,0)</f>
        <v>0</v>
      </c>
      <c r="BG354" s="225">
        <f>IF(N354="zákl. přenesená",J354,0)</f>
        <v>0</v>
      </c>
      <c r="BH354" s="225">
        <f>IF(N354="sníž. přenesená",J354,0)</f>
        <v>0</v>
      </c>
      <c r="BI354" s="225">
        <f>IF(N354="nulová",J354,0)</f>
        <v>0</v>
      </c>
      <c r="BJ354" s="18" t="s">
        <v>77</v>
      </c>
      <c r="BK354" s="225">
        <f>ROUND(I354*H354,2)</f>
        <v>0</v>
      </c>
      <c r="BL354" s="18" t="s">
        <v>215</v>
      </c>
      <c r="BM354" s="224" t="s">
        <v>2457</v>
      </c>
    </row>
    <row r="355" s="1" customFormat="1" ht="16.5" customHeight="1">
      <c r="B355" s="39"/>
      <c r="C355" s="241" t="s">
        <v>2458</v>
      </c>
      <c r="D355" s="241" t="s">
        <v>263</v>
      </c>
      <c r="E355" s="242" t="s">
        <v>2459</v>
      </c>
      <c r="F355" s="243" t="s">
        <v>2460</v>
      </c>
      <c r="G355" s="244" t="s">
        <v>352</v>
      </c>
      <c r="H355" s="245">
        <v>1</v>
      </c>
      <c r="I355" s="246"/>
      <c r="J355" s="247">
        <f>ROUND(I355*H355,2)</f>
        <v>0</v>
      </c>
      <c r="K355" s="243" t="s">
        <v>1995</v>
      </c>
      <c r="L355" s="248"/>
      <c r="M355" s="249" t="s">
        <v>20</v>
      </c>
      <c r="N355" s="250" t="s">
        <v>41</v>
      </c>
      <c r="O355" s="84"/>
      <c r="P355" s="222">
        <f>O355*H355</f>
        <v>0</v>
      </c>
      <c r="Q355" s="222">
        <v>0</v>
      </c>
      <c r="R355" s="222">
        <f>Q355*H355</f>
        <v>0</v>
      </c>
      <c r="S355" s="222">
        <v>0</v>
      </c>
      <c r="T355" s="223">
        <f>S355*H355</f>
        <v>0</v>
      </c>
      <c r="AR355" s="224" t="s">
        <v>233</v>
      </c>
      <c r="AT355" s="224" t="s">
        <v>263</v>
      </c>
      <c r="AU355" s="224" t="s">
        <v>77</v>
      </c>
      <c r="AY355" s="18" t="s">
        <v>210</v>
      </c>
      <c r="BE355" s="225">
        <f>IF(N355="základní",J355,0)</f>
        <v>0</v>
      </c>
      <c r="BF355" s="225">
        <f>IF(N355="snížená",J355,0)</f>
        <v>0</v>
      </c>
      <c r="BG355" s="225">
        <f>IF(N355="zákl. přenesená",J355,0)</f>
        <v>0</v>
      </c>
      <c r="BH355" s="225">
        <f>IF(N355="sníž. přenesená",J355,0)</f>
        <v>0</v>
      </c>
      <c r="BI355" s="225">
        <f>IF(N355="nulová",J355,0)</f>
        <v>0</v>
      </c>
      <c r="BJ355" s="18" t="s">
        <v>77</v>
      </c>
      <c r="BK355" s="225">
        <f>ROUND(I355*H355,2)</f>
        <v>0</v>
      </c>
      <c r="BL355" s="18" t="s">
        <v>215</v>
      </c>
      <c r="BM355" s="224" t="s">
        <v>2461</v>
      </c>
    </row>
    <row r="356" s="1" customFormat="1" ht="24" customHeight="1">
      <c r="B356" s="39"/>
      <c r="C356" s="241" t="s">
        <v>613</v>
      </c>
      <c r="D356" s="241" t="s">
        <v>263</v>
      </c>
      <c r="E356" s="242" t="s">
        <v>2462</v>
      </c>
      <c r="F356" s="243" t="s">
        <v>2463</v>
      </c>
      <c r="G356" s="244" t="s">
        <v>352</v>
      </c>
      <c r="H356" s="245">
        <v>1</v>
      </c>
      <c r="I356" s="246"/>
      <c r="J356" s="247">
        <f>ROUND(I356*H356,2)</f>
        <v>0</v>
      </c>
      <c r="K356" s="243" t="s">
        <v>1995</v>
      </c>
      <c r="L356" s="248"/>
      <c r="M356" s="249" t="s">
        <v>20</v>
      </c>
      <c r="N356" s="250" t="s">
        <v>41</v>
      </c>
      <c r="O356" s="84"/>
      <c r="P356" s="222">
        <f>O356*H356</f>
        <v>0</v>
      </c>
      <c r="Q356" s="222">
        <v>0</v>
      </c>
      <c r="R356" s="222">
        <f>Q356*H356</f>
        <v>0</v>
      </c>
      <c r="S356" s="222">
        <v>0</v>
      </c>
      <c r="T356" s="223">
        <f>S356*H356</f>
        <v>0</v>
      </c>
      <c r="AR356" s="224" t="s">
        <v>233</v>
      </c>
      <c r="AT356" s="224" t="s">
        <v>263</v>
      </c>
      <c r="AU356" s="224" t="s">
        <v>77</v>
      </c>
      <c r="AY356" s="18" t="s">
        <v>210</v>
      </c>
      <c r="BE356" s="225">
        <f>IF(N356="základní",J356,0)</f>
        <v>0</v>
      </c>
      <c r="BF356" s="225">
        <f>IF(N356="snížená",J356,0)</f>
        <v>0</v>
      </c>
      <c r="BG356" s="225">
        <f>IF(N356="zákl. přenesená",J356,0)</f>
        <v>0</v>
      </c>
      <c r="BH356" s="225">
        <f>IF(N356="sníž. přenesená",J356,0)</f>
        <v>0</v>
      </c>
      <c r="BI356" s="225">
        <f>IF(N356="nulová",J356,0)</f>
        <v>0</v>
      </c>
      <c r="BJ356" s="18" t="s">
        <v>77</v>
      </c>
      <c r="BK356" s="225">
        <f>ROUND(I356*H356,2)</f>
        <v>0</v>
      </c>
      <c r="BL356" s="18" t="s">
        <v>215</v>
      </c>
      <c r="BM356" s="224" t="s">
        <v>2464</v>
      </c>
    </row>
    <row r="357" s="1" customFormat="1" ht="24" customHeight="1">
      <c r="B357" s="39"/>
      <c r="C357" s="241" t="s">
        <v>2465</v>
      </c>
      <c r="D357" s="241" t="s">
        <v>263</v>
      </c>
      <c r="E357" s="242" t="s">
        <v>2466</v>
      </c>
      <c r="F357" s="243" t="s">
        <v>2467</v>
      </c>
      <c r="G357" s="244" t="s">
        <v>352</v>
      </c>
      <c r="H357" s="245">
        <v>1</v>
      </c>
      <c r="I357" s="246"/>
      <c r="J357" s="247">
        <f>ROUND(I357*H357,2)</f>
        <v>0</v>
      </c>
      <c r="K357" s="243" t="s">
        <v>1995</v>
      </c>
      <c r="L357" s="248"/>
      <c r="M357" s="249" t="s">
        <v>20</v>
      </c>
      <c r="N357" s="250" t="s">
        <v>41</v>
      </c>
      <c r="O357" s="84"/>
      <c r="P357" s="222">
        <f>O357*H357</f>
        <v>0</v>
      </c>
      <c r="Q357" s="222">
        <v>0</v>
      </c>
      <c r="R357" s="222">
        <f>Q357*H357</f>
        <v>0</v>
      </c>
      <c r="S357" s="222">
        <v>0</v>
      </c>
      <c r="T357" s="223">
        <f>S357*H357</f>
        <v>0</v>
      </c>
      <c r="AR357" s="224" t="s">
        <v>233</v>
      </c>
      <c r="AT357" s="224" t="s">
        <v>263</v>
      </c>
      <c r="AU357" s="224" t="s">
        <v>77</v>
      </c>
      <c r="AY357" s="18" t="s">
        <v>210</v>
      </c>
      <c r="BE357" s="225">
        <f>IF(N357="základní",J357,0)</f>
        <v>0</v>
      </c>
      <c r="BF357" s="225">
        <f>IF(N357="snížená",J357,0)</f>
        <v>0</v>
      </c>
      <c r="BG357" s="225">
        <f>IF(N357="zákl. přenesená",J357,0)</f>
        <v>0</v>
      </c>
      <c r="BH357" s="225">
        <f>IF(N357="sníž. přenesená",J357,0)</f>
        <v>0</v>
      </c>
      <c r="BI357" s="225">
        <f>IF(N357="nulová",J357,0)</f>
        <v>0</v>
      </c>
      <c r="BJ357" s="18" t="s">
        <v>77</v>
      </c>
      <c r="BK357" s="225">
        <f>ROUND(I357*H357,2)</f>
        <v>0</v>
      </c>
      <c r="BL357" s="18" t="s">
        <v>215</v>
      </c>
      <c r="BM357" s="224" t="s">
        <v>2468</v>
      </c>
    </row>
    <row r="358" s="1" customFormat="1" ht="16.5" customHeight="1">
      <c r="B358" s="39"/>
      <c r="C358" s="241" t="s">
        <v>618</v>
      </c>
      <c r="D358" s="241" t="s">
        <v>263</v>
      </c>
      <c r="E358" s="242" t="s">
        <v>2469</v>
      </c>
      <c r="F358" s="243" t="s">
        <v>2470</v>
      </c>
      <c r="G358" s="244" t="s">
        <v>352</v>
      </c>
      <c r="H358" s="245">
        <v>6</v>
      </c>
      <c r="I358" s="246"/>
      <c r="J358" s="247">
        <f>ROUND(I358*H358,2)</f>
        <v>0</v>
      </c>
      <c r="K358" s="243" t="s">
        <v>1995</v>
      </c>
      <c r="L358" s="248"/>
      <c r="M358" s="249" t="s">
        <v>20</v>
      </c>
      <c r="N358" s="250" t="s">
        <v>41</v>
      </c>
      <c r="O358" s="84"/>
      <c r="P358" s="222">
        <f>O358*H358</f>
        <v>0</v>
      </c>
      <c r="Q358" s="222">
        <v>0</v>
      </c>
      <c r="R358" s="222">
        <f>Q358*H358</f>
        <v>0</v>
      </c>
      <c r="S358" s="222">
        <v>0</v>
      </c>
      <c r="T358" s="223">
        <f>S358*H358</f>
        <v>0</v>
      </c>
      <c r="AR358" s="224" t="s">
        <v>233</v>
      </c>
      <c r="AT358" s="224" t="s">
        <v>263</v>
      </c>
      <c r="AU358" s="224" t="s">
        <v>77</v>
      </c>
      <c r="AY358" s="18" t="s">
        <v>210</v>
      </c>
      <c r="BE358" s="225">
        <f>IF(N358="základní",J358,0)</f>
        <v>0</v>
      </c>
      <c r="BF358" s="225">
        <f>IF(N358="snížená",J358,0)</f>
        <v>0</v>
      </c>
      <c r="BG358" s="225">
        <f>IF(N358="zákl. přenesená",J358,0)</f>
        <v>0</v>
      </c>
      <c r="BH358" s="225">
        <f>IF(N358="sníž. přenesená",J358,0)</f>
        <v>0</v>
      </c>
      <c r="BI358" s="225">
        <f>IF(N358="nulová",J358,0)</f>
        <v>0</v>
      </c>
      <c r="BJ358" s="18" t="s">
        <v>77</v>
      </c>
      <c r="BK358" s="225">
        <f>ROUND(I358*H358,2)</f>
        <v>0</v>
      </c>
      <c r="BL358" s="18" t="s">
        <v>215</v>
      </c>
      <c r="BM358" s="224" t="s">
        <v>2471</v>
      </c>
    </row>
    <row r="359" s="1" customFormat="1" ht="16.5" customHeight="1">
      <c r="B359" s="39"/>
      <c r="C359" s="241" t="s">
        <v>2472</v>
      </c>
      <c r="D359" s="241" t="s">
        <v>263</v>
      </c>
      <c r="E359" s="242" t="s">
        <v>2473</v>
      </c>
      <c r="F359" s="243" t="s">
        <v>2474</v>
      </c>
      <c r="G359" s="244" t="s">
        <v>352</v>
      </c>
      <c r="H359" s="245">
        <v>1</v>
      </c>
      <c r="I359" s="246"/>
      <c r="J359" s="247">
        <f>ROUND(I359*H359,2)</f>
        <v>0</v>
      </c>
      <c r="K359" s="243" t="s">
        <v>2475</v>
      </c>
      <c r="L359" s="248"/>
      <c r="M359" s="249" t="s">
        <v>20</v>
      </c>
      <c r="N359" s="250" t="s">
        <v>41</v>
      </c>
      <c r="O359" s="84"/>
      <c r="P359" s="222">
        <f>O359*H359</f>
        <v>0</v>
      </c>
      <c r="Q359" s="222">
        <v>0</v>
      </c>
      <c r="R359" s="222">
        <f>Q359*H359</f>
        <v>0</v>
      </c>
      <c r="S359" s="222">
        <v>0</v>
      </c>
      <c r="T359" s="223">
        <f>S359*H359</f>
        <v>0</v>
      </c>
      <c r="AR359" s="224" t="s">
        <v>233</v>
      </c>
      <c r="AT359" s="224" t="s">
        <v>263</v>
      </c>
      <c r="AU359" s="224" t="s">
        <v>77</v>
      </c>
      <c r="AY359" s="18" t="s">
        <v>210</v>
      </c>
      <c r="BE359" s="225">
        <f>IF(N359="základní",J359,0)</f>
        <v>0</v>
      </c>
      <c r="BF359" s="225">
        <f>IF(N359="snížená",J359,0)</f>
        <v>0</v>
      </c>
      <c r="BG359" s="225">
        <f>IF(N359="zákl. přenesená",J359,0)</f>
        <v>0</v>
      </c>
      <c r="BH359" s="225">
        <f>IF(N359="sníž. přenesená",J359,0)</f>
        <v>0</v>
      </c>
      <c r="BI359" s="225">
        <f>IF(N359="nulová",J359,0)</f>
        <v>0</v>
      </c>
      <c r="BJ359" s="18" t="s">
        <v>77</v>
      </c>
      <c r="BK359" s="225">
        <f>ROUND(I359*H359,2)</f>
        <v>0</v>
      </c>
      <c r="BL359" s="18" t="s">
        <v>215</v>
      </c>
      <c r="BM359" s="224" t="s">
        <v>2476</v>
      </c>
    </row>
    <row r="360" s="1" customFormat="1" ht="16.5" customHeight="1">
      <c r="B360" s="39"/>
      <c r="C360" s="213" t="s">
        <v>624</v>
      </c>
      <c r="D360" s="213" t="s">
        <v>211</v>
      </c>
      <c r="E360" s="214" t="s">
        <v>2477</v>
      </c>
      <c r="F360" s="215" t="s">
        <v>2478</v>
      </c>
      <c r="G360" s="216" t="s">
        <v>352</v>
      </c>
      <c r="H360" s="217">
        <v>53</v>
      </c>
      <c r="I360" s="218"/>
      <c r="J360" s="219">
        <f>ROUND(I360*H360,2)</f>
        <v>0</v>
      </c>
      <c r="K360" s="215" t="s">
        <v>1995</v>
      </c>
      <c r="L360" s="44"/>
      <c r="M360" s="220" t="s">
        <v>20</v>
      </c>
      <c r="N360" s="221" t="s">
        <v>41</v>
      </c>
      <c r="O360" s="84"/>
      <c r="P360" s="222">
        <f>O360*H360</f>
        <v>0</v>
      </c>
      <c r="Q360" s="222">
        <v>0</v>
      </c>
      <c r="R360" s="222">
        <f>Q360*H360</f>
        <v>0</v>
      </c>
      <c r="S360" s="222">
        <v>0</v>
      </c>
      <c r="T360" s="223">
        <f>S360*H360</f>
        <v>0</v>
      </c>
      <c r="AR360" s="224" t="s">
        <v>215</v>
      </c>
      <c r="AT360" s="224" t="s">
        <v>211</v>
      </c>
      <c r="AU360" s="224" t="s">
        <v>77</v>
      </c>
      <c r="AY360" s="18" t="s">
        <v>210</v>
      </c>
      <c r="BE360" s="225">
        <f>IF(N360="základní",J360,0)</f>
        <v>0</v>
      </c>
      <c r="BF360" s="225">
        <f>IF(N360="snížená",J360,0)</f>
        <v>0</v>
      </c>
      <c r="BG360" s="225">
        <f>IF(N360="zákl. přenesená",J360,0)</f>
        <v>0</v>
      </c>
      <c r="BH360" s="225">
        <f>IF(N360="sníž. přenesená",J360,0)</f>
        <v>0</v>
      </c>
      <c r="BI360" s="225">
        <f>IF(N360="nulová",J360,0)</f>
        <v>0</v>
      </c>
      <c r="BJ360" s="18" t="s">
        <v>77</v>
      </c>
      <c r="BK360" s="225">
        <f>ROUND(I360*H360,2)</f>
        <v>0</v>
      </c>
      <c r="BL360" s="18" t="s">
        <v>215</v>
      </c>
      <c r="BM360" s="224" t="s">
        <v>2479</v>
      </c>
    </row>
    <row r="361" s="1" customFormat="1" ht="16.5" customHeight="1">
      <c r="B361" s="39"/>
      <c r="C361" s="213" t="s">
        <v>2480</v>
      </c>
      <c r="D361" s="213" t="s">
        <v>211</v>
      </c>
      <c r="E361" s="214" t="s">
        <v>2481</v>
      </c>
      <c r="F361" s="215" t="s">
        <v>2482</v>
      </c>
      <c r="G361" s="216" t="s">
        <v>352</v>
      </c>
      <c r="H361" s="217">
        <v>1</v>
      </c>
      <c r="I361" s="218"/>
      <c r="J361" s="219">
        <f>ROUND(I361*H361,2)</f>
        <v>0</v>
      </c>
      <c r="K361" s="215" t="s">
        <v>1995</v>
      </c>
      <c r="L361" s="44"/>
      <c r="M361" s="220" t="s">
        <v>20</v>
      </c>
      <c r="N361" s="221" t="s">
        <v>41</v>
      </c>
      <c r="O361" s="84"/>
      <c r="P361" s="222">
        <f>O361*H361</f>
        <v>0</v>
      </c>
      <c r="Q361" s="222">
        <v>0</v>
      </c>
      <c r="R361" s="222">
        <f>Q361*H361</f>
        <v>0</v>
      </c>
      <c r="S361" s="222">
        <v>0</v>
      </c>
      <c r="T361" s="223">
        <f>S361*H361</f>
        <v>0</v>
      </c>
      <c r="AR361" s="224" t="s">
        <v>215</v>
      </c>
      <c r="AT361" s="224" t="s">
        <v>211</v>
      </c>
      <c r="AU361" s="224" t="s">
        <v>77</v>
      </c>
      <c r="AY361" s="18" t="s">
        <v>210</v>
      </c>
      <c r="BE361" s="225">
        <f>IF(N361="základní",J361,0)</f>
        <v>0</v>
      </c>
      <c r="BF361" s="225">
        <f>IF(N361="snížená",J361,0)</f>
        <v>0</v>
      </c>
      <c r="BG361" s="225">
        <f>IF(N361="zákl. přenesená",J361,0)</f>
        <v>0</v>
      </c>
      <c r="BH361" s="225">
        <f>IF(N361="sníž. přenesená",J361,0)</f>
        <v>0</v>
      </c>
      <c r="BI361" s="225">
        <f>IF(N361="nulová",J361,0)</f>
        <v>0</v>
      </c>
      <c r="BJ361" s="18" t="s">
        <v>77</v>
      </c>
      <c r="BK361" s="225">
        <f>ROUND(I361*H361,2)</f>
        <v>0</v>
      </c>
      <c r="BL361" s="18" t="s">
        <v>215</v>
      </c>
      <c r="BM361" s="224" t="s">
        <v>2483</v>
      </c>
    </row>
    <row r="362" s="10" customFormat="1" ht="25.92" customHeight="1">
      <c r="B362" s="199"/>
      <c r="C362" s="200"/>
      <c r="D362" s="201" t="s">
        <v>69</v>
      </c>
      <c r="E362" s="202" t="s">
        <v>2484</v>
      </c>
      <c r="F362" s="202" t="s">
        <v>2485</v>
      </c>
      <c r="G362" s="200"/>
      <c r="H362" s="200"/>
      <c r="I362" s="203"/>
      <c r="J362" s="204">
        <f>BK362</f>
        <v>0</v>
      </c>
      <c r="K362" s="200"/>
      <c r="L362" s="205"/>
      <c r="M362" s="206"/>
      <c r="N362" s="207"/>
      <c r="O362" s="207"/>
      <c r="P362" s="208">
        <f>SUM(P363:P377)</f>
        <v>0</v>
      </c>
      <c r="Q362" s="207"/>
      <c r="R362" s="208">
        <f>SUM(R363:R377)</f>
        <v>0</v>
      </c>
      <c r="S362" s="207"/>
      <c r="T362" s="209">
        <f>SUM(T363:T377)</f>
        <v>0</v>
      </c>
      <c r="AR362" s="210" t="s">
        <v>79</v>
      </c>
      <c r="AT362" s="211" t="s">
        <v>69</v>
      </c>
      <c r="AU362" s="211" t="s">
        <v>16</v>
      </c>
      <c r="AY362" s="210" t="s">
        <v>210</v>
      </c>
      <c r="BK362" s="212">
        <f>SUM(BK363:BK377)</f>
        <v>0</v>
      </c>
    </row>
    <row r="363" s="1" customFormat="1" ht="16.5" customHeight="1">
      <c r="B363" s="39"/>
      <c r="C363" s="241" t="s">
        <v>627</v>
      </c>
      <c r="D363" s="241" t="s">
        <v>263</v>
      </c>
      <c r="E363" s="242" t="s">
        <v>2486</v>
      </c>
      <c r="F363" s="243" t="s">
        <v>2487</v>
      </c>
      <c r="G363" s="244" t="s">
        <v>2488</v>
      </c>
      <c r="H363" s="245">
        <v>0.14000000000000001</v>
      </c>
      <c r="I363" s="246"/>
      <c r="J363" s="247">
        <f>ROUND(I363*H363,2)</f>
        <v>0</v>
      </c>
      <c r="K363" s="243" t="s">
        <v>1995</v>
      </c>
      <c r="L363" s="248"/>
      <c r="M363" s="249" t="s">
        <v>20</v>
      </c>
      <c r="N363" s="250" t="s">
        <v>41</v>
      </c>
      <c r="O363" s="84"/>
      <c r="P363" s="222">
        <f>O363*H363</f>
        <v>0</v>
      </c>
      <c r="Q363" s="222">
        <v>0</v>
      </c>
      <c r="R363" s="222">
        <f>Q363*H363</f>
        <v>0</v>
      </c>
      <c r="S363" s="222">
        <v>0</v>
      </c>
      <c r="T363" s="223">
        <f>S363*H363</f>
        <v>0</v>
      </c>
      <c r="AR363" s="224" t="s">
        <v>303</v>
      </c>
      <c r="AT363" s="224" t="s">
        <v>263</v>
      </c>
      <c r="AU363" s="224" t="s">
        <v>77</v>
      </c>
      <c r="AY363" s="18" t="s">
        <v>210</v>
      </c>
      <c r="BE363" s="225">
        <f>IF(N363="základní",J363,0)</f>
        <v>0</v>
      </c>
      <c r="BF363" s="225">
        <f>IF(N363="snížená",J363,0)</f>
        <v>0</v>
      </c>
      <c r="BG363" s="225">
        <f>IF(N363="zákl. přenesená",J363,0)</f>
        <v>0</v>
      </c>
      <c r="BH363" s="225">
        <f>IF(N363="sníž. přenesená",J363,0)</f>
        <v>0</v>
      </c>
      <c r="BI363" s="225">
        <f>IF(N363="nulová",J363,0)</f>
        <v>0</v>
      </c>
      <c r="BJ363" s="18" t="s">
        <v>77</v>
      </c>
      <c r="BK363" s="225">
        <f>ROUND(I363*H363,2)</f>
        <v>0</v>
      </c>
      <c r="BL363" s="18" t="s">
        <v>282</v>
      </c>
      <c r="BM363" s="224" t="s">
        <v>2489</v>
      </c>
    </row>
    <row r="364" s="1" customFormat="1" ht="24" customHeight="1">
      <c r="B364" s="39"/>
      <c r="C364" s="241" t="s">
        <v>2490</v>
      </c>
      <c r="D364" s="241" t="s">
        <v>263</v>
      </c>
      <c r="E364" s="242" t="s">
        <v>2491</v>
      </c>
      <c r="F364" s="243" t="s">
        <v>2492</v>
      </c>
      <c r="G364" s="244" t="s">
        <v>911</v>
      </c>
      <c r="H364" s="245">
        <v>17.27</v>
      </c>
      <c r="I364" s="246"/>
      <c r="J364" s="247">
        <f>ROUND(I364*H364,2)</f>
        <v>0</v>
      </c>
      <c r="K364" s="243" t="s">
        <v>1995</v>
      </c>
      <c r="L364" s="248"/>
      <c r="M364" s="249" t="s">
        <v>20</v>
      </c>
      <c r="N364" s="250" t="s">
        <v>41</v>
      </c>
      <c r="O364" s="84"/>
      <c r="P364" s="222">
        <f>O364*H364</f>
        <v>0</v>
      </c>
      <c r="Q364" s="222">
        <v>0</v>
      </c>
      <c r="R364" s="222">
        <f>Q364*H364</f>
        <v>0</v>
      </c>
      <c r="S364" s="222">
        <v>0</v>
      </c>
      <c r="T364" s="223">
        <f>S364*H364</f>
        <v>0</v>
      </c>
      <c r="AR364" s="224" t="s">
        <v>303</v>
      </c>
      <c r="AT364" s="224" t="s">
        <v>263</v>
      </c>
      <c r="AU364" s="224" t="s">
        <v>77</v>
      </c>
      <c r="AY364" s="18" t="s">
        <v>210</v>
      </c>
      <c r="BE364" s="225">
        <f>IF(N364="základní",J364,0)</f>
        <v>0</v>
      </c>
      <c r="BF364" s="225">
        <f>IF(N364="snížená",J364,0)</f>
        <v>0</v>
      </c>
      <c r="BG364" s="225">
        <f>IF(N364="zákl. přenesená",J364,0)</f>
        <v>0</v>
      </c>
      <c r="BH364" s="225">
        <f>IF(N364="sníž. přenesená",J364,0)</f>
        <v>0</v>
      </c>
      <c r="BI364" s="225">
        <f>IF(N364="nulová",J364,0)</f>
        <v>0</v>
      </c>
      <c r="BJ364" s="18" t="s">
        <v>77</v>
      </c>
      <c r="BK364" s="225">
        <f>ROUND(I364*H364,2)</f>
        <v>0</v>
      </c>
      <c r="BL364" s="18" t="s">
        <v>282</v>
      </c>
      <c r="BM364" s="224" t="s">
        <v>2493</v>
      </c>
    </row>
    <row r="365" s="1" customFormat="1" ht="36" customHeight="1">
      <c r="B365" s="39"/>
      <c r="C365" s="241" t="s">
        <v>631</v>
      </c>
      <c r="D365" s="241" t="s">
        <v>263</v>
      </c>
      <c r="E365" s="242" t="s">
        <v>2494</v>
      </c>
      <c r="F365" s="243" t="s">
        <v>2495</v>
      </c>
      <c r="G365" s="244" t="s">
        <v>911</v>
      </c>
      <c r="H365" s="245">
        <v>552.97000000000003</v>
      </c>
      <c r="I365" s="246"/>
      <c r="J365" s="247">
        <f>ROUND(I365*H365,2)</f>
        <v>0</v>
      </c>
      <c r="K365" s="243" t="s">
        <v>1995</v>
      </c>
      <c r="L365" s="248"/>
      <c r="M365" s="249" t="s">
        <v>20</v>
      </c>
      <c r="N365" s="250" t="s">
        <v>41</v>
      </c>
      <c r="O365" s="84"/>
      <c r="P365" s="222">
        <f>O365*H365</f>
        <v>0</v>
      </c>
      <c r="Q365" s="222">
        <v>0</v>
      </c>
      <c r="R365" s="222">
        <f>Q365*H365</f>
        <v>0</v>
      </c>
      <c r="S365" s="222">
        <v>0</v>
      </c>
      <c r="T365" s="223">
        <f>S365*H365</f>
        <v>0</v>
      </c>
      <c r="AR365" s="224" t="s">
        <v>303</v>
      </c>
      <c r="AT365" s="224" t="s">
        <v>263</v>
      </c>
      <c r="AU365" s="224" t="s">
        <v>77</v>
      </c>
      <c r="AY365" s="18" t="s">
        <v>210</v>
      </c>
      <c r="BE365" s="225">
        <f>IF(N365="základní",J365,0)</f>
        <v>0</v>
      </c>
      <c r="BF365" s="225">
        <f>IF(N365="snížená",J365,0)</f>
        <v>0</v>
      </c>
      <c r="BG365" s="225">
        <f>IF(N365="zákl. přenesená",J365,0)</f>
        <v>0</v>
      </c>
      <c r="BH365" s="225">
        <f>IF(N365="sníž. přenesená",J365,0)</f>
        <v>0</v>
      </c>
      <c r="BI365" s="225">
        <f>IF(N365="nulová",J365,0)</f>
        <v>0</v>
      </c>
      <c r="BJ365" s="18" t="s">
        <v>77</v>
      </c>
      <c r="BK365" s="225">
        <f>ROUND(I365*H365,2)</f>
        <v>0</v>
      </c>
      <c r="BL365" s="18" t="s">
        <v>282</v>
      </c>
      <c r="BM365" s="224" t="s">
        <v>2496</v>
      </c>
    </row>
    <row r="366" s="1" customFormat="1" ht="24" customHeight="1">
      <c r="B366" s="39"/>
      <c r="C366" s="213" t="s">
        <v>2497</v>
      </c>
      <c r="D366" s="213" t="s">
        <v>211</v>
      </c>
      <c r="E366" s="214" t="s">
        <v>2498</v>
      </c>
      <c r="F366" s="215" t="s">
        <v>2499</v>
      </c>
      <c r="G366" s="216" t="s">
        <v>911</v>
      </c>
      <c r="H366" s="217">
        <v>461.5</v>
      </c>
      <c r="I366" s="218"/>
      <c r="J366" s="219">
        <f>ROUND(I366*H366,2)</f>
        <v>0</v>
      </c>
      <c r="K366" s="215" t="s">
        <v>1995</v>
      </c>
      <c r="L366" s="44"/>
      <c r="M366" s="220" t="s">
        <v>20</v>
      </c>
      <c r="N366" s="221" t="s">
        <v>41</v>
      </c>
      <c r="O366" s="84"/>
      <c r="P366" s="222">
        <f>O366*H366</f>
        <v>0</v>
      </c>
      <c r="Q366" s="222">
        <v>0</v>
      </c>
      <c r="R366" s="222">
        <f>Q366*H366</f>
        <v>0</v>
      </c>
      <c r="S366" s="222">
        <v>0</v>
      </c>
      <c r="T366" s="223">
        <f>S366*H366</f>
        <v>0</v>
      </c>
      <c r="AR366" s="224" t="s">
        <v>282</v>
      </c>
      <c r="AT366" s="224" t="s">
        <v>211</v>
      </c>
      <c r="AU366" s="224" t="s">
        <v>77</v>
      </c>
      <c r="AY366" s="18" t="s">
        <v>210</v>
      </c>
      <c r="BE366" s="225">
        <f>IF(N366="základní",J366,0)</f>
        <v>0</v>
      </c>
      <c r="BF366" s="225">
        <f>IF(N366="snížená",J366,0)</f>
        <v>0</v>
      </c>
      <c r="BG366" s="225">
        <f>IF(N366="zákl. přenesená",J366,0)</f>
        <v>0</v>
      </c>
      <c r="BH366" s="225">
        <f>IF(N366="sníž. přenesená",J366,0)</f>
        <v>0</v>
      </c>
      <c r="BI366" s="225">
        <f>IF(N366="nulová",J366,0)</f>
        <v>0</v>
      </c>
      <c r="BJ366" s="18" t="s">
        <v>77</v>
      </c>
      <c r="BK366" s="225">
        <f>ROUND(I366*H366,2)</f>
        <v>0</v>
      </c>
      <c r="BL366" s="18" t="s">
        <v>282</v>
      </c>
      <c r="BM366" s="224" t="s">
        <v>2500</v>
      </c>
    </row>
    <row r="367" s="1" customFormat="1" ht="24" customHeight="1">
      <c r="B367" s="39"/>
      <c r="C367" s="213" t="s">
        <v>634</v>
      </c>
      <c r="D367" s="213" t="s">
        <v>211</v>
      </c>
      <c r="E367" s="214" t="s">
        <v>2501</v>
      </c>
      <c r="F367" s="215" t="s">
        <v>2502</v>
      </c>
      <c r="G367" s="216" t="s">
        <v>911</v>
      </c>
      <c r="H367" s="217">
        <v>461.5</v>
      </c>
      <c r="I367" s="218"/>
      <c r="J367" s="219">
        <f>ROUND(I367*H367,2)</f>
        <v>0</v>
      </c>
      <c r="K367" s="215" t="s">
        <v>1995</v>
      </c>
      <c r="L367" s="44"/>
      <c r="M367" s="220" t="s">
        <v>20</v>
      </c>
      <c r="N367" s="221" t="s">
        <v>41</v>
      </c>
      <c r="O367" s="84"/>
      <c r="P367" s="222">
        <f>O367*H367</f>
        <v>0</v>
      </c>
      <c r="Q367" s="222">
        <v>0</v>
      </c>
      <c r="R367" s="222">
        <f>Q367*H367</f>
        <v>0</v>
      </c>
      <c r="S367" s="222">
        <v>0</v>
      </c>
      <c r="T367" s="223">
        <f>S367*H367</f>
        <v>0</v>
      </c>
      <c r="AR367" s="224" t="s">
        <v>282</v>
      </c>
      <c r="AT367" s="224" t="s">
        <v>211</v>
      </c>
      <c r="AU367" s="224" t="s">
        <v>77</v>
      </c>
      <c r="AY367" s="18" t="s">
        <v>210</v>
      </c>
      <c r="BE367" s="225">
        <f>IF(N367="základní",J367,0)</f>
        <v>0</v>
      </c>
      <c r="BF367" s="225">
        <f>IF(N367="snížená",J367,0)</f>
        <v>0</v>
      </c>
      <c r="BG367" s="225">
        <f>IF(N367="zákl. přenesená",J367,0)</f>
        <v>0</v>
      </c>
      <c r="BH367" s="225">
        <f>IF(N367="sníž. přenesená",J367,0)</f>
        <v>0</v>
      </c>
      <c r="BI367" s="225">
        <f>IF(N367="nulová",J367,0)</f>
        <v>0</v>
      </c>
      <c r="BJ367" s="18" t="s">
        <v>77</v>
      </c>
      <c r="BK367" s="225">
        <f>ROUND(I367*H367,2)</f>
        <v>0</v>
      </c>
      <c r="BL367" s="18" t="s">
        <v>282</v>
      </c>
      <c r="BM367" s="224" t="s">
        <v>2503</v>
      </c>
    </row>
    <row r="368" s="1" customFormat="1" ht="24" customHeight="1">
      <c r="B368" s="39"/>
      <c r="C368" s="213" t="s">
        <v>2504</v>
      </c>
      <c r="D368" s="213" t="s">
        <v>211</v>
      </c>
      <c r="E368" s="214" t="s">
        <v>2505</v>
      </c>
      <c r="F368" s="215" t="s">
        <v>2506</v>
      </c>
      <c r="G368" s="216" t="s">
        <v>911</v>
      </c>
      <c r="H368" s="217">
        <v>41.200000000000003</v>
      </c>
      <c r="I368" s="218"/>
      <c r="J368" s="219">
        <f>ROUND(I368*H368,2)</f>
        <v>0</v>
      </c>
      <c r="K368" s="215" t="s">
        <v>1995</v>
      </c>
      <c r="L368" s="44"/>
      <c r="M368" s="220" t="s">
        <v>20</v>
      </c>
      <c r="N368" s="221" t="s">
        <v>41</v>
      </c>
      <c r="O368" s="84"/>
      <c r="P368" s="222">
        <f>O368*H368</f>
        <v>0</v>
      </c>
      <c r="Q368" s="222">
        <v>0</v>
      </c>
      <c r="R368" s="222">
        <f>Q368*H368</f>
        <v>0</v>
      </c>
      <c r="S368" s="222">
        <v>0</v>
      </c>
      <c r="T368" s="223">
        <f>S368*H368</f>
        <v>0</v>
      </c>
      <c r="AR368" s="224" t="s">
        <v>282</v>
      </c>
      <c r="AT368" s="224" t="s">
        <v>211</v>
      </c>
      <c r="AU368" s="224" t="s">
        <v>77</v>
      </c>
      <c r="AY368" s="18" t="s">
        <v>210</v>
      </c>
      <c r="BE368" s="225">
        <f>IF(N368="základní",J368,0)</f>
        <v>0</v>
      </c>
      <c r="BF368" s="225">
        <f>IF(N368="snížená",J368,0)</f>
        <v>0</v>
      </c>
      <c r="BG368" s="225">
        <f>IF(N368="zákl. přenesená",J368,0)</f>
        <v>0</v>
      </c>
      <c r="BH368" s="225">
        <f>IF(N368="sníž. přenesená",J368,0)</f>
        <v>0</v>
      </c>
      <c r="BI368" s="225">
        <f>IF(N368="nulová",J368,0)</f>
        <v>0</v>
      </c>
      <c r="BJ368" s="18" t="s">
        <v>77</v>
      </c>
      <c r="BK368" s="225">
        <f>ROUND(I368*H368,2)</f>
        <v>0</v>
      </c>
      <c r="BL368" s="18" t="s">
        <v>282</v>
      </c>
      <c r="BM368" s="224" t="s">
        <v>2507</v>
      </c>
    </row>
    <row r="369" s="1" customFormat="1" ht="36" customHeight="1">
      <c r="B369" s="39"/>
      <c r="C369" s="213" t="s">
        <v>642</v>
      </c>
      <c r="D369" s="213" t="s">
        <v>211</v>
      </c>
      <c r="E369" s="214" t="s">
        <v>2508</v>
      </c>
      <c r="F369" s="215" t="s">
        <v>2509</v>
      </c>
      <c r="G369" s="216" t="s">
        <v>911</v>
      </c>
      <c r="H369" s="217">
        <v>3.3999999999999999</v>
      </c>
      <c r="I369" s="218"/>
      <c r="J369" s="219">
        <f>ROUND(I369*H369,2)</f>
        <v>0</v>
      </c>
      <c r="K369" s="215" t="s">
        <v>1995</v>
      </c>
      <c r="L369" s="44"/>
      <c r="M369" s="220" t="s">
        <v>20</v>
      </c>
      <c r="N369" s="221" t="s">
        <v>41</v>
      </c>
      <c r="O369" s="84"/>
      <c r="P369" s="222">
        <f>O369*H369</f>
        <v>0</v>
      </c>
      <c r="Q369" s="222">
        <v>0</v>
      </c>
      <c r="R369" s="222">
        <f>Q369*H369</f>
        <v>0</v>
      </c>
      <c r="S369" s="222">
        <v>0</v>
      </c>
      <c r="T369" s="223">
        <f>S369*H369</f>
        <v>0</v>
      </c>
      <c r="AR369" s="224" t="s">
        <v>282</v>
      </c>
      <c r="AT369" s="224" t="s">
        <v>211</v>
      </c>
      <c r="AU369" s="224" t="s">
        <v>77</v>
      </c>
      <c r="AY369" s="18" t="s">
        <v>210</v>
      </c>
      <c r="BE369" s="225">
        <f>IF(N369="základní",J369,0)</f>
        <v>0</v>
      </c>
      <c r="BF369" s="225">
        <f>IF(N369="snížená",J369,0)</f>
        <v>0</v>
      </c>
      <c r="BG369" s="225">
        <f>IF(N369="zákl. přenesená",J369,0)</f>
        <v>0</v>
      </c>
      <c r="BH369" s="225">
        <f>IF(N369="sníž. přenesená",J369,0)</f>
        <v>0</v>
      </c>
      <c r="BI369" s="225">
        <f>IF(N369="nulová",J369,0)</f>
        <v>0</v>
      </c>
      <c r="BJ369" s="18" t="s">
        <v>77</v>
      </c>
      <c r="BK369" s="225">
        <f>ROUND(I369*H369,2)</f>
        <v>0</v>
      </c>
      <c r="BL369" s="18" t="s">
        <v>282</v>
      </c>
      <c r="BM369" s="224" t="s">
        <v>2510</v>
      </c>
    </row>
    <row r="370" s="1" customFormat="1" ht="48" customHeight="1">
      <c r="B370" s="39"/>
      <c r="C370" s="213" t="s">
        <v>2511</v>
      </c>
      <c r="D370" s="213" t="s">
        <v>211</v>
      </c>
      <c r="E370" s="214" t="s">
        <v>2512</v>
      </c>
      <c r="F370" s="215" t="s">
        <v>2513</v>
      </c>
      <c r="G370" s="216" t="s">
        <v>911</v>
      </c>
      <c r="H370" s="217">
        <v>6.2999999999999998</v>
      </c>
      <c r="I370" s="218"/>
      <c r="J370" s="219">
        <f>ROUND(I370*H370,2)</f>
        <v>0</v>
      </c>
      <c r="K370" s="215" t="s">
        <v>1995</v>
      </c>
      <c r="L370" s="44"/>
      <c r="M370" s="220" t="s">
        <v>20</v>
      </c>
      <c r="N370" s="221" t="s">
        <v>41</v>
      </c>
      <c r="O370" s="84"/>
      <c r="P370" s="222">
        <f>O370*H370</f>
        <v>0</v>
      </c>
      <c r="Q370" s="222">
        <v>0</v>
      </c>
      <c r="R370" s="222">
        <f>Q370*H370</f>
        <v>0</v>
      </c>
      <c r="S370" s="222">
        <v>0</v>
      </c>
      <c r="T370" s="223">
        <f>S370*H370</f>
        <v>0</v>
      </c>
      <c r="AR370" s="224" t="s">
        <v>282</v>
      </c>
      <c r="AT370" s="224" t="s">
        <v>211</v>
      </c>
      <c r="AU370" s="224" t="s">
        <v>77</v>
      </c>
      <c r="AY370" s="18" t="s">
        <v>210</v>
      </c>
      <c r="BE370" s="225">
        <f>IF(N370="základní",J370,0)</f>
        <v>0</v>
      </c>
      <c r="BF370" s="225">
        <f>IF(N370="snížená",J370,0)</f>
        <v>0</v>
      </c>
      <c r="BG370" s="225">
        <f>IF(N370="zákl. přenesená",J370,0)</f>
        <v>0</v>
      </c>
      <c r="BH370" s="225">
        <f>IF(N370="sníž. přenesená",J370,0)</f>
        <v>0</v>
      </c>
      <c r="BI370" s="225">
        <f>IF(N370="nulová",J370,0)</f>
        <v>0</v>
      </c>
      <c r="BJ370" s="18" t="s">
        <v>77</v>
      </c>
      <c r="BK370" s="225">
        <f>ROUND(I370*H370,2)</f>
        <v>0</v>
      </c>
      <c r="BL370" s="18" t="s">
        <v>282</v>
      </c>
      <c r="BM370" s="224" t="s">
        <v>2514</v>
      </c>
    </row>
    <row r="371" s="1" customFormat="1" ht="60" customHeight="1">
      <c r="B371" s="39"/>
      <c r="C371" s="213" t="s">
        <v>645</v>
      </c>
      <c r="D371" s="213" t="s">
        <v>211</v>
      </c>
      <c r="E371" s="214" t="s">
        <v>2515</v>
      </c>
      <c r="F371" s="215" t="s">
        <v>2516</v>
      </c>
      <c r="G371" s="216" t="s">
        <v>911</v>
      </c>
      <c r="H371" s="217">
        <v>82.5</v>
      </c>
      <c r="I371" s="218"/>
      <c r="J371" s="219">
        <f>ROUND(I371*H371,2)</f>
        <v>0</v>
      </c>
      <c r="K371" s="215" t="s">
        <v>2001</v>
      </c>
      <c r="L371" s="44"/>
      <c r="M371" s="220" t="s">
        <v>20</v>
      </c>
      <c r="N371" s="221" t="s">
        <v>41</v>
      </c>
      <c r="O371" s="84"/>
      <c r="P371" s="222">
        <f>O371*H371</f>
        <v>0</v>
      </c>
      <c r="Q371" s="222">
        <v>0</v>
      </c>
      <c r="R371" s="222">
        <f>Q371*H371</f>
        <v>0</v>
      </c>
      <c r="S371" s="222">
        <v>0</v>
      </c>
      <c r="T371" s="223">
        <f>S371*H371</f>
        <v>0</v>
      </c>
      <c r="AR371" s="224" t="s">
        <v>282</v>
      </c>
      <c r="AT371" s="224" t="s">
        <v>211</v>
      </c>
      <c r="AU371" s="224" t="s">
        <v>77</v>
      </c>
      <c r="AY371" s="18" t="s">
        <v>210</v>
      </c>
      <c r="BE371" s="225">
        <f>IF(N371="základní",J371,0)</f>
        <v>0</v>
      </c>
      <c r="BF371" s="225">
        <f>IF(N371="snížená",J371,0)</f>
        <v>0</v>
      </c>
      <c r="BG371" s="225">
        <f>IF(N371="zákl. přenesená",J371,0)</f>
        <v>0</v>
      </c>
      <c r="BH371" s="225">
        <f>IF(N371="sníž. přenesená",J371,0)</f>
        <v>0</v>
      </c>
      <c r="BI371" s="225">
        <f>IF(N371="nulová",J371,0)</f>
        <v>0</v>
      </c>
      <c r="BJ371" s="18" t="s">
        <v>77</v>
      </c>
      <c r="BK371" s="225">
        <f>ROUND(I371*H371,2)</f>
        <v>0</v>
      </c>
      <c r="BL371" s="18" t="s">
        <v>282</v>
      </c>
      <c r="BM371" s="224" t="s">
        <v>2517</v>
      </c>
    </row>
    <row r="372" s="1" customFormat="1" ht="48" customHeight="1">
      <c r="B372" s="39"/>
      <c r="C372" s="213" t="s">
        <v>2518</v>
      </c>
      <c r="D372" s="213" t="s">
        <v>211</v>
      </c>
      <c r="E372" s="214" t="s">
        <v>2519</v>
      </c>
      <c r="F372" s="215" t="s">
        <v>2520</v>
      </c>
      <c r="G372" s="216" t="s">
        <v>911</v>
      </c>
      <c r="H372" s="217">
        <v>153.18000000000001</v>
      </c>
      <c r="I372" s="218"/>
      <c r="J372" s="219">
        <f>ROUND(I372*H372,2)</f>
        <v>0</v>
      </c>
      <c r="K372" s="215" t="s">
        <v>2001</v>
      </c>
      <c r="L372" s="44"/>
      <c r="M372" s="220" t="s">
        <v>20</v>
      </c>
      <c r="N372" s="221" t="s">
        <v>41</v>
      </c>
      <c r="O372" s="84"/>
      <c r="P372" s="222">
        <f>O372*H372</f>
        <v>0</v>
      </c>
      <c r="Q372" s="222">
        <v>0</v>
      </c>
      <c r="R372" s="222">
        <f>Q372*H372</f>
        <v>0</v>
      </c>
      <c r="S372" s="222">
        <v>0</v>
      </c>
      <c r="T372" s="223">
        <f>S372*H372</f>
        <v>0</v>
      </c>
      <c r="AR372" s="224" t="s">
        <v>282</v>
      </c>
      <c r="AT372" s="224" t="s">
        <v>211</v>
      </c>
      <c r="AU372" s="224" t="s">
        <v>77</v>
      </c>
      <c r="AY372" s="18" t="s">
        <v>210</v>
      </c>
      <c r="BE372" s="225">
        <f>IF(N372="základní",J372,0)</f>
        <v>0</v>
      </c>
      <c r="BF372" s="225">
        <f>IF(N372="snížená",J372,0)</f>
        <v>0</v>
      </c>
      <c r="BG372" s="225">
        <f>IF(N372="zákl. přenesená",J372,0)</f>
        <v>0</v>
      </c>
      <c r="BH372" s="225">
        <f>IF(N372="sníž. přenesená",J372,0)</f>
        <v>0</v>
      </c>
      <c r="BI372" s="225">
        <f>IF(N372="nulová",J372,0)</f>
        <v>0</v>
      </c>
      <c r="BJ372" s="18" t="s">
        <v>77</v>
      </c>
      <c r="BK372" s="225">
        <f>ROUND(I372*H372,2)</f>
        <v>0</v>
      </c>
      <c r="BL372" s="18" t="s">
        <v>282</v>
      </c>
      <c r="BM372" s="224" t="s">
        <v>2521</v>
      </c>
    </row>
    <row r="373" s="1" customFormat="1" ht="36" customHeight="1">
      <c r="B373" s="39"/>
      <c r="C373" s="213" t="s">
        <v>649</v>
      </c>
      <c r="D373" s="213" t="s">
        <v>211</v>
      </c>
      <c r="E373" s="214" t="s">
        <v>2522</v>
      </c>
      <c r="F373" s="215" t="s">
        <v>2523</v>
      </c>
      <c r="G373" s="216" t="s">
        <v>291</v>
      </c>
      <c r="H373" s="217">
        <v>8</v>
      </c>
      <c r="I373" s="218"/>
      <c r="J373" s="219">
        <f>ROUND(I373*H373,2)</f>
        <v>0</v>
      </c>
      <c r="K373" s="215" t="s">
        <v>1995</v>
      </c>
      <c r="L373" s="44"/>
      <c r="M373" s="220" t="s">
        <v>20</v>
      </c>
      <c r="N373" s="221" t="s">
        <v>41</v>
      </c>
      <c r="O373" s="84"/>
      <c r="P373" s="222">
        <f>O373*H373</f>
        <v>0</v>
      </c>
      <c r="Q373" s="222">
        <v>0</v>
      </c>
      <c r="R373" s="222">
        <f>Q373*H373</f>
        <v>0</v>
      </c>
      <c r="S373" s="222">
        <v>0</v>
      </c>
      <c r="T373" s="223">
        <f>S373*H373</f>
        <v>0</v>
      </c>
      <c r="AR373" s="224" t="s">
        <v>282</v>
      </c>
      <c r="AT373" s="224" t="s">
        <v>211</v>
      </c>
      <c r="AU373" s="224" t="s">
        <v>77</v>
      </c>
      <c r="AY373" s="18" t="s">
        <v>210</v>
      </c>
      <c r="BE373" s="225">
        <f>IF(N373="základní",J373,0)</f>
        <v>0</v>
      </c>
      <c r="BF373" s="225">
        <f>IF(N373="snížená",J373,0)</f>
        <v>0</v>
      </c>
      <c r="BG373" s="225">
        <f>IF(N373="zákl. přenesená",J373,0)</f>
        <v>0</v>
      </c>
      <c r="BH373" s="225">
        <f>IF(N373="sníž. přenesená",J373,0)</f>
        <v>0</v>
      </c>
      <c r="BI373" s="225">
        <f>IF(N373="nulová",J373,0)</f>
        <v>0</v>
      </c>
      <c r="BJ373" s="18" t="s">
        <v>77</v>
      </c>
      <c r="BK373" s="225">
        <f>ROUND(I373*H373,2)</f>
        <v>0</v>
      </c>
      <c r="BL373" s="18" t="s">
        <v>282</v>
      </c>
      <c r="BM373" s="224" t="s">
        <v>2524</v>
      </c>
    </row>
    <row r="374" s="1" customFormat="1" ht="24" customHeight="1">
      <c r="B374" s="39"/>
      <c r="C374" s="213" t="s">
        <v>2525</v>
      </c>
      <c r="D374" s="213" t="s">
        <v>211</v>
      </c>
      <c r="E374" s="214" t="s">
        <v>2526</v>
      </c>
      <c r="F374" s="215" t="s">
        <v>2527</v>
      </c>
      <c r="G374" s="216" t="s">
        <v>911</v>
      </c>
      <c r="H374" s="217">
        <v>131.56</v>
      </c>
      <c r="I374" s="218"/>
      <c r="J374" s="219">
        <f>ROUND(I374*H374,2)</f>
        <v>0</v>
      </c>
      <c r="K374" s="215" t="s">
        <v>2001</v>
      </c>
      <c r="L374" s="44"/>
      <c r="M374" s="220" t="s">
        <v>20</v>
      </c>
      <c r="N374" s="221" t="s">
        <v>41</v>
      </c>
      <c r="O374" s="84"/>
      <c r="P374" s="222">
        <f>O374*H374</f>
        <v>0</v>
      </c>
      <c r="Q374" s="222">
        <v>0</v>
      </c>
      <c r="R374" s="222">
        <f>Q374*H374</f>
        <v>0</v>
      </c>
      <c r="S374" s="222">
        <v>0</v>
      </c>
      <c r="T374" s="223">
        <f>S374*H374</f>
        <v>0</v>
      </c>
      <c r="AR374" s="224" t="s">
        <v>282</v>
      </c>
      <c r="AT374" s="224" t="s">
        <v>211</v>
      </c>
      <c r="AU374" s="224" t="s">
        <v>77</v>
      </c>
      <c r="AY374" s="18" t="s">
        <v>210</v>
      </c>
      <c r="BE374" s="225">
        <f>IF(N374="základní",J374,0)</f>
        <v>0</v>
      </c>
      <c r="BF374" s="225">
        <f>IF(N374="snížená",J374,0)</f>
        <v>0</v>
      </c>
      <c r="BG374" s="225">
        <f>IF(N374="zákl. přenesená",J374,0)</f>
        <v>0</v>
      </c>
      <c r="BH374" s="225">
        <f>IF(N374="sníž. přenesená",J374,0)</f>
        <v>0</v>
      </c>
      <c r="BI374" s="225">
        <f>IF(N374="nulová",J374,0)</f>
        <v>0</v>
      </c>
      <c r="BJ374" s="18" t="s">
        <v>77</v>
      </c>
      <c r="BK374" s="225">
        <f>ROUND(I374*H374,2)</f>
        <v>0</v>
      </c>
      <c r="BL374" s="18" t="s">
        <v>282</v>
      </c>
      <c r="BM374" s="224" t="s">
        <v>2528</v>
      </c>
    </row>
    <row r="375" s="1" customFormat="1" ht="36" customHeight="1">
      <c r="B375" s="39"/>
      <c r="C375" s="213" t="s">
        <v>652</v>
      </c>
      <c r="D375" s="213" t="s">
        <v>211</v>
      </c>
      <c r="E375" s="214" t="s">
        <v>2529</v>
      </c>
      <c r="F375" s="215" t="s">
        <v>2530</v>
      </c>
      <c r="G375" s="216" t="s">
        <v>911</v>
      </c>
      <c r="H375" s="217">
        <v>12.25</v>
      </c>
      <c r="I375" s="218"/>
      <c r="J375" s="219">
        <f>ROUND(I375*H375,2)</f>
        <v>0</v>
      </c>
      <c r="K375" s="215" t="s">
        <v>1995</v>
      </c>
      <c r="L375" s="44"/>
      <c r="M375" s="220" t="s">
        <v>20</v>
      </c>
      <c r="N375" s="221" t="s">
        <v>41</v>
      </c>
      <c r="O375" s="84"/>
      <c r="P375" s="222">
        <f>O375*H375</f>
        <v>0</v>
      </c>
      <c r="Q375" s="222">
        <v>0</v>
      </c>
      <c r="R375" s="222">
        <f>Q375*H375</f>
        <v>0</v>
      </c>
      <c r="S375" s="222">
        <v>0</v>
      </c>
      <c r="T375" s="223">
        <f>S375*H375</f>
        <v>0</v>
      </c>
      <c r="AR375" s="224" t="s">
        <v>282</v>
      </c>
      <c r="AT375" s="224" t="s">
        <v>211</v>
      </c>
      <c r="AU375" s="224" t="s">
        <v>77</v>
      </c>
      <c r="AY375" s="18" t="s">
        <v>210</v>
      </c>
      <c r="BE375" s="225">
        <f>IF(N375="základní",J375,0)</f>
        <v>0</v>
      </c>
      <c r="BF375" s="225">
        <f>IF(N375="snížená",J375,0)</f>
        <v>0</v>
      </c>
      <c r="BG375" s="225">
        <f>IF(N375="zákl. přenesená",J375,0)</f>
        <v>0</v>
      </c>
      <c r="BH375" s="225">
        <f>IF(N375="sníž. přenesená",J375,0)</f>
        <v>0</v>
      </c>
      <c r="BI375" s="225">
        <f>IF(N375="nulová",J375,0)</f>
        <v>0</v>
      </c>
      <c r="BJ375" s="18" t="s">
        <v>77</v>
      </c>
      <c r="BK375" s="225">
        <f>ROUND(I375*H375,2)</f>
        <v>0</v>
      </c>
      <c r="BL375" s="18" t="s">
        <v>282</v>
      </c>
      <c r="BM375" s="224" t="s">
        <v>2531</v>
      </c>
    </row>
    <row r="376" s="1" customFormat="1" ht="16.5" customHeight="1">
      <c r="B376" s="39"/>
      <c r="C376" s="213" t="s">
        <v>2532</v>
      </c>
      <c r="D376" s="213" t="s">
        <v>211</v>
      </c>
      <c r="E376" s="214" t="s">
        <v>2533</v>
      </c>
      <c r="F376" s="215" t="s">
        <v>2534</v>
      </c>
      <c r="G376" s="216" t="s">
        <v>911</v>
      </c>
      <c r="H376" s="217">
        <v>15.699999999999999</v>
      </c>
      <c r="I376" s="218"/>
      <c r="J376" s="219">
        <f>ROUND(I376*H376,2)</f>
        <v>0</v>
      </c>
      <c r="K376" s="215" t="s">
        <v>1995</v>
      </c>
      <c r="L376" s="44"/>
      <c r="M376" s="220" t="s">
        <v>20</v>
      </c>
      <c r="N376" s="221" t="s">
        <v>41</v>
      </c>
      <c r="O376" s="84"/>
      <c r="P376" s="222">
        <f>O376*H376</f>
        <v>0</v>
      </c>
      <c r="Q376" s="222">
        <v>0</v>
      </c>
      <c r="R376" s="222">
        <f>Q376*H376</f>
        <v>0</v>
      </c>
      <c r="S376" s="222">
        <v>0</v>
      </c>
      <c r="T376" s="223">
        <f>S376*H376</f>
        <v>0</v>
      </c>
      <c r="AR376" s="224" t="s">
        <v>282</v>
      </c>
      <c r="AT376" s="224" t="s">
        <v>211</v>
      </c>
      <c r="AU376" s="224" t="s">
        <v>77</v>
      </c>
      <c r="AY376" s="18" t="s">
        <v>210</v>
      </c>
      <c r="BE376" s="225">
        <f>IF(N376="základní",J376,0)</f>
        <v>0</v>
      </c>
      <c r="BF376" s="225">
        <f>IF(N376="snížená",J376,0)</f>
        <v>0</v>
      </c>
      <c r="BG376" s="225">
        <f>IF(N376="zákl. přenesená",J376,0)</f>
        <v>0</v>
      </c>
      <c r="BH376" s="225">
        <f>IF(N376="sníž. přenesená",J376,0)</f>
        <v>0</v>
      </c>
      <c r="BI376" s="225">
        <f>IF(N376="nulová",J376,0)</f>
        <v>0</v>
      </c>
      <c r="BJ376" s="18" t="s">
        <v>77</v>
      </c>
      <c r="BK376" s="225">
        <f>ROUND(I376*H376,2)</f>
        <v>0</v>
      </c>
      <c r="BL376" s="18" t="s">
        <v>282</v>
      </c>
      <c r="BM376" s="224" t="s">
        <v>2535</v>
      </c>
    </row>
    <row r="377" s="1" customFormat="1" ht="36" customHeight="1">
      <c r="B377" s="39"/>
      <c r="C377" s="213" t="s">
        <v>656</v>
      </c>
      <c r="D377" s="213" t="s">
        <v>211</v>
      </c>
      <c r="E377" s="214" t="s">
        <v>2536</v>
      </c>
      <c r="F377" s="215" t="s">
        <v>2537</v>
      </c>
      <c r="G377" s="216" t="s">
        <v>640</v>
      </c>
      <c r="H377" s="217">
        <v>200</v>
      </c>
      <c r="I377" s="218"/>
      <c r="J377" s="219">
        <f>ROUND(I377*H377,2)</f>
        <v>0</v>
      </c>
      <c r="K377" s="215" t="s">
        <v>2001</v>
      </c>
      <c r="L377" s="44"/>
      <c r="M377" s="220" t="s">
        <v>20</v>
      </c>
      <c r="N377" s="221" t="s">
        <v>41</v>
      </c>
      <c r="O377" s="84"/>
      <c r="P377" s="222">
        <f>O377*H377</f>
        <v>0</v>
      </c>
      <c r="Q377" s="222">
        <v>0</v>
      </c>
      <c r="R377" s="222">
        <f>Q377*H377</f>
        <v>0</v>
      </c>
      <c r="S377" s="222">
        <v>0</v>
      </c>
      <c r="T377" s="223">
        <f>S377*H377</f>
        <v>0</v>
      </c>
      <c r="AR377" s="224" t="s">
        <v>282</v>
      </c>
      <c r="AT377" s="224" t="s">
        <v>211</v>
      </c>
      <c r="AU377" s="224" t="s">
        <v>77</v>
      </c>
      <c r="AY377" s="18" t="s">
        <v>210</v>
      </c>
      <c r="BE377" s="225">
        <f>IF(N377="základní",J377,0)</f>
        <v>0</v>
      </c>
      <c r="BF377" s="225">
        <f>IF(N377="snížená",J377,0)</f>
        <v>0</v>
      </c>
      <c r="BG377" s="225">
        <f>IF(N377="zákl. přenesená",J377,0)</f>
        <v>0</v>
      </c>
      <c r="BH377" s="225">
        <f>IF(N377="sníž. přenesená",J377,0)</f>
        <v>0</v>
      </c>
      <c r="BI377" s="225">
        <f>IF(N377="nulová",J377,0)</f>
        <v>0</v>
      </c>
      <c r="BJ377" s="18" t="s">
        <v>77</v>
      </c>
      <c r="BK377" s="225">
        <f>ROUND(I377*H377,2)</f>
        <v>0</v>
      </c>
      <c r="BL377" s="18" t="s">
        <v>282</v>
      </c>
      <c r="BM377" s="224" t="s">
        <v>2538</v>
      </c>
    </row>
    <row r="378" s="10" customFormat="1" ht="25.92" customHeight="1">
      <c r="B378" s="199"/>
      <c r="C378" s="200"/>
      <c r="D378" s="201" t="s">
        <v>69</v>
      </c>
      <c r="E378" s="202" t="s">
        <v>2539</v>
      </c>
      <c r="F378" s="202" t="s">
        <v>2540</v>
      </c>
      <c r="G378" s="200"/>
      <c r="H378" s="200"/>
      <c r="I378" s="203"/>
      <c r="J378" s="204">
        <f>BK378</f>
        <v>0</v>
      </c>
      <c r="K378" s="200"/>
      <c r="L378" s="205"/>
      <c r="M378" s="206"/>
      <c r="N378" s="207"/>
      <c r="O378" s="207"/>
      <c r="P378" s="208">
        <f>SUM(P379:P420)</f>
        <v>0</v>
      </c>
      <c r="Q378" s="207"/>
      <c r="R378" s="208">
        <f>SUM(R379:R420)</f>
        <v>0</v>
      </c>
      <c r="S378" s="207"/>
      <c r="T378" s="209">
        <f>SUM(T379:T420)</f>
        <v>0</v>
      </c>
      <c r="AR378" s="210" t="s">
        <v>79</v>
      </c>
      <c r="AT378" s="211" t="s">
        <v>69</v>
      </c>
      <c r="AU378" s="211" t="s">
        <v>16</v>
      </c>
      <c r="AY378" s="210" t="s">
        <v>210</v>
      </c>
      <c r="BK378" s="212">
        <f>SUM(BK379:BK420)</f>
        <v>0</v>
      </c>
    </row>
    <row r="379" s="1" customFormat="1" ht="16.5" customHeight="1">
      <c r="B379" s="39"/>
      <c r="C379" s="241" t="s">
        <v>2541</v>
      </c>
      <c r="D379" s="241" t="s">
        <v>263</v>
      </c>
      <c r="E379" s="242" t="s">
        <v>2486</v>
      </c>
      <c r="F379" s="243" t="s">
        <v>2487</v>
      </c>
      <c r="G379" s="244" t="s">
        <v>2488</v>
      </c>
      <c r="H379" s="245">
        <v>0.17000000000000001</v>
      </c>
      <c r="I379" s="246"/>
      <c r="J379" s="247">
        <f>ROUND(I379*H379,2)</f>
        <v>0</v>
      </c>
      <c r="K379" s="243" t="s">
        <v>1995</v>
      </c>
      <c r="L379" s="248"/>
      <c r="M379" s="249" t="s">
        <v>20</v>
      </c>
      <c r="N379" s="250" t="s">
        <v>41</v>
      </c>
      <c r="O379" s="84"/>
      <c r="P379" s="222">
        <f>O379*H379</f>
        <v>0</v>
      </c>
      <c r="Q379" s="222">
        <v>0</v>
      </c>
      <c r="R379" s="222">
        <f>Q379*H379</f>
        <v>0</v>
      </c>
      <c r="S379" s="222">
        <v>0</v>
      </c>
      <c r="T379" s="223">
        <f>S379*H379</f>
        <v>0</v>
      </c>
      <c r="AR379" s="224" t="s">
        <v>303</v>
      </c>
      <c r="AT379" s="224" t="s">
        <v>263</v>
      </c>
      <c r="AU379" s="224" t="s">
        <v>77</v>
      </c>
      <c r="AY379" s="18" t="s">
        <v>210</v>
      </c>
      <c r="BE379" s="225">
        <f>IF(N379="základní",J379,0)</f>
        <v>0</v>
      </c>
      <c r="BF379" s="225">
        <f>IF(N379="snížená",J379,0)</f>
        <v>0</v>
      </c>
      <c r="BG379" s="225">
        <f>IF(N379="zákl. přenesená",J379,0)</f>
        <v>0</v>
      </c>
      <c r="BH379" s="225">
        <f>IF(N379="sníž. přenesená",J379,0)</f>
        <v>0</v>
      </c>
      <c r="BI379" s="225">
        <f>IF(N379="nulová",J379,0)</f>
        <v>0</v>
      </c>
      <c r="BJ379" s="18" t="s">
        <v>77</v>
      </c>
      <c r="BK379" s="225">
        <f>ROUND(I379*H379,2)</f>
        <v>0</v>
      </c>
      <c r="BL379" s="18" t="s">
        <v>282</v>
      </c>
      <c r="BM379" s="224" t="s">
        <v>2542</v>
      </c>
    </row>
    <row r="380" s="1" customFormat="1" ht="16.5" customHeight="1">
      <c r="B380" s="39"/>
      <c r="C380" s="241" t="s">
        <v>1276</v>
      </c>
      <c r="D380" s="241" t="s">
        <v>263</v>
      </c>
      <c r="E380" s="242" t="s">
        <v>2543</v>
      </c>
      <c r="F380" s="243" t="s">
        <v>2544</v>
      </c>
      <c r="G380" s="244" t="s">
        <v>911</v>
      </c>
      <c r="H380" s="245">
        <v>582.66999999999996</v>
      </c>
      <c r="I380" s="246"/>
      <c r="J380" s="247">
        <f>ROUND(I380*H380,2)</f>
        <v>0</v>
      </c>
      <c r="K380" s="243" t="s">
        <v>1995</v>
      </c>
      <c r="L380" s="248"/>
      <c r="M380" s="249" t="s">
        <v>20</v>
      </c>
      <c r="N380" s="250" t="s">
        <v>41</v>
      </c>
      <c r="O380" s="84"/>
      <c r="P380" s="222">
        <f>O380*H380</f>
        <v>0</v>
      </c>
      <c r="Q380" s="222">
        <v>0</v>
      </c>
      <c r="R380" s="222">
        <f>Q380*H380</f>
        <v>0</v>
      </c>
      <c r="S380" s="222">
        <v>0</v>
      </c>
      <c r="T380" s="223">
        <f>S380*H380</f>
        <v>0</v>
      </c>
      <c r="AR380" s="224" t="s">
        <v>303</v>
      </c>
      <c r="AT380" s="224" t="s">
        <v>263</v>
      </c>
      <c r="AU380" s="224" t="s">
        <v>77</v>
      </c>
      <c r="AY380" s="18" t="s">
        <v>210</v>
      </c>
      <c r="BE380" s="225">
        <f>IF(N380="základní",J380,0)</f>
        <v>0</v>
      </c>
      <c r="BF380" s="225">
        <f>IF(N380="snížená",J380,0)</f>
        <v>0</v>
      </c>
      <c r="BG380" s="225">
        <f>IF(N380="zákl. přenesená",J380,0)</f>
        <v>0</v>
      </c>
      <c r="BH380" s="225">
        <f>IF(N380="sníž. přenesená",J380,0)</f>
        <v>0</v>
      </c>
      <c r="BI380" s="225">
        <f>IF(N380="nulová",J380,0)</f>
        <v>0</v>
      </c>
      <c r="BJ380" s="18" t="s">
        <v>77</v>
      </c>
      <c r="BK380" s="225">
        <f>ROUND(I380*H380,2)</f>
        <v>0</v>
      </c>
      <c r="BL380" s="18" t="s">
        <v>282</v>
      </c>
      <c r="BM380" s="224" t="s">
        <v>2545</v>
      </c>
    </row>
    <row r="381" s="1" customFormat="1" ht="24" customHeight="1">
      <c r="B381" s="39"/>
      <c r="C381" s="241" t="s">
        <v>2546</v>
      </c>
      <c r="D381" s="241" t="s">
        <v>263</v>
      </c>
      <c r="E381" s="242" t="s">
        <v>2547</v>
      </c>
      <c r="F381" s="243" t="s">
        <v>2548</v>
      </c>
      <c r="G381" s="244" t="s">
        <v>911</v>
      </c>
      <c r="H381" s="245">
        <v>62.369999999999997</v>
      </c>
      <c r="I381" s="246"/>
      <c r="J381" s="247">
        <f>ROUND(I381*H381,2)</f>
        <v>0</v>
      </c>
      <c r="K381" s="243" t="s">
        <v>1995</v>
      </c>
      <c r="L381" s="248"/>
      <c r="M381" s="249" t="s">
        <v>20</v>
      </c>
      <c r="N381" s="250" t="s">
        <v>41</v>
      </c>
      <c r="O381" s="84"/>
      <c r="P381" s="222">
        <f>O381*H381</f>
        <v>0</v>
      </c>
      <c r="Q381" s="222">
        <v>0</v>
      </c>
      <c r="R381" s="222">
        <f>Q381*H381</f>
        <v>0</v>
      </c>
      <c r="S381" s="222">
        <v>0</v>
      </c>
      <c r="T381" s="223">
        <f>S381*H381</f>
        <v>0</v>
      </c>
      <c r="AR381" s="224" t="s">
        <v>303</v>
      </c>
      <c r="AT381" s="224" t="s">
        <v>263</v>
      </c>
      <c r="AU381" s="224" t="s">
        <v>77</v>
      </c>
      <c r="AY381" s="18" t="s">
        <v>210</v>
      </c>
      <c r="BE381" s="225">
        <f>IF(N381="základní",J381,0)</f>
        <v>0</v>
      </c>
      <c r="BF381" s="225">
        <f>IF(N381="snížená",J381,0)</f>
        <v>0</v>
      </c>
      <c r="BG381" s="225">
        <f>IF(N381="zákl. přenesená",J381,0)</f>
        <v>0</v>
      </c>
      <c r="BH381" s="225">
        <f>IF(N381="sníž. přenesená",J381,0)</f>
        <v>0</v>
      </c>
      <c r="BI381" s="225">
        <f>IF(N381="nulová",J381,0)</f>
        <v>0</v>
      </c>
      <c r="BJ381" s="18" t="s">
        <v>77</v>
      </c>
      <c r="BK381" s="225">
        <f>ROUND(I381*H381,2)</f>
        <v>0</v>
      </c>
      <c r="BL381" s="18" t="s">
        <v>282</v>
      </c>
      <c r="BM381" s="224" t="s">
        <v>2549</v>
      </c>
    </row>
    <row r="382" s="1" customFormat="1" ht="16.5" customHeight="1">
      <c r="B382" s="39"/>
      <c r="C382" s="241" t="s">
        <v>1280</v>
      </c>
      <c r="D382" s="241" t="s">
        <v>263</v>
      </c>
      <c r="E382" s="242" t="s">
        <v>2550</v>
      </c>
      <c r="F382" s="243" t="s">
        <v>2551</v>
      </c>
      <c r="G382" s="244" t="s">
        <v>260</v>
      </c>
      <c r="H382" s="245">
        <v>121.3</v>
      </c>
      <c r="I382" s="246"/>
      <c r="J382" s="247">
        <f>ROUND(I382*H382,2)</f>
        <v>0</v>
      </c>
      <c r="K382" s="243" t="s">
        <v>1995</v>
      </c>
      <c r="L382" s="248"/>
      <c r="M382" s="249" t="s">
        <v>20</v>
      </c>
      <c r="N382" s="250" t="s">
        <v>41</v>
      </c>
      <c r="O382" s="84"/>
      <c r="P382" s="222">
        <f>O382*H382</f>
        <v>0</v>
      </c>
      <c r="Q382" s="222">
        <v>0</v>
      </c>
      <c r="R382" s="222">
        <f>Q382*H382</f>
        <v>0</v>
      </c>
      <c r="S382" s="222">
        <v>0</v>
      </c>
      <c r="T382" s="223">
        <f>S382*H382</f>
        <v>0</v>
      </c>
      <c r="AR382" s="224" t="s">
        <v>303</v>
      </c>
      <c r="AT382" s="224" t="s">
        <v>263</v>
      </c>
      <c r="AU382" s="224" t="s">
        <v>77</v>
      </c>
      <c r="AY382" s="18" t="s">
        <v>210</v>
      </c>
      <c r="BE382" s="225">
        <f>IF(N382="základní",J382,0)</f>
        <v>0</v>
      </c>
      <c r="BF382" s="225">
        <f>IF(N382="snížená",J382,0)</f>
        <v>0</v>
      </c>
      <c r="BG382" s="225">
        <f>IF(N382="zákl. přenesená",J382,0)</f>
        <v>0</v>
      </c>
      <c r="BH382" s="225">
        <f>IF(N382="sníž. přenesená",J382,0)</f>
        <v>0</v>
      </c>
      <c r="BI382" s="225">
        <f>IF(N382="nulová",J382,0)</f>
        <v>0</v>
      </c>
      <c r="BJ382" s="18" t="s">
        <v>77</v>
      </c>
      <c r="BK382" s="225">
        <f>ROUND(I382*H382,2)</f>
        <v>0</v>
      </c>
      <c r="BL382" s="18" t="s">
        <v>282</v>
      </c>
      <c r="BM382" s="224" t="s">
        <v>2552</v>
      </c>
    </row>
    <row r="383" s="1" customFormat="1" ht="24" customHeight="1">
      <c r="B383" s="39"/>
      <c r="C383" s="241" t="s">
        <v>2553</v>
      </c>
      <c r="D383" s="241" t="s">
        <v>263</v>
      </c>
      <c r="E383" s="242" t="s">
        <v>2554</v>
      </c>
      <c r="F383" s="243" t="s">
        <v>2555</v>
      </c>
      <c r="G383" s="244" t="s">
        <v>352</v>
      </c>
      <c r="H383" s="245">
        <v>50</v>
      </c>
      <c r="I383" s="246"/>
      <c r="J383" s="247">
        <f>ROUND(I383*H383,2)</f>
        <v>0</v>
      </c>
      <c r="K383" s="243" t="s">
        <v>1995</v>
      </c>
      <c r="L383" s="248"/>
      <c r="M383" s="249" t="s">
        <v>20</v>
      </c>
      <c r="N383" s="250" t="s">
        <v>41</v>
      </c>
      <c r="O383" s="84"/>
      <c r="P383" s="222">
        <f>O383*H383</f>
        <v>0</v>
      </c>
      <c r="Q383" s="222">
        <v>0</v>
      </c>
      <c r="R383" s="222">
        <f>Q383*H383</f>
        <v>0</v>
      </c>
      <c r="S383" s="222">
        <v>0</v>
      </c>
      <c r="T383" s="223">
        <f>S383*H383</f>
        <v>0</v>
      </c>
      <c r="AR383" s="224" t="s">
        <v>303</v>
      </c>
      <c r="AT383" s="224" t="s">
        <v>263</v>
      </c>
      <c r="AU383" s="224" t="s">
        <v>77</v>
      </c>
      <c r="AY383" s="18" t="s">
        <v>210</v>
      </c>
      <c r="BE383" s="225">
        <f>IF(N383="základní",J383,0)</f>
        <v>0</v>
      </c>
      <c r="BF383" s="225">
        <f>IF(N383="snížená",J383,0)</f>
        <v>0</v>
      </c>
      <c r="BG383" s="225">
        <f>IF(N383="zákl. přenesená",J383,0)</f>
        <v>0</v>
      </c>
      <c r="BH383" s="225">
        <f>IF(N383="sníž. přenesená",J383,0)</f>
        <v>0</v>
      </c>
      <c r="BI383" s="225">
        <f>IF(N383="nulová",J383,0)</f>
        <v>0</v>
      </c>
      <c r="BJ383" s="18" t="s">
        <v>77</v>
      </c>
      <c r="BK383" s="225">
        <f>ROUND(I383*H383,2)</f>
        <v>0</v>
      </c>
      <c r="BL383" s="18" t="s">
        <v>282</v>
      </c>
      <c r="BM383" s="224" t="s">
        <v>2556</v>
      </c>
    </row>
    <row r="384" s="1" customFormat="1" ht="16.5" customHeight="1">
      <c r="B384" s="39"/>
      <c r="C384" s="241" t="s">
        <v>1283</v>
      </c>
      <c r="D384" s="241" t="s">
        <v>263</v>
      </c>
      <c r="E384" s="242" t="s">
        <v>2557</v>
      </c>
      <c r="F384" s="243" t="s">
        <v>2558</v>
      </c>
      <c r="G384" s="244" t="s">
        <v>291</v>
      </c>
      <c r="H384" s="245">
        <v>27.289999999999999</v>
      </c>
      <c r="I384" s="246"/>
      <c r="J384" s="247">
        <f>ROUND(I384*H384,2)</f>
        <v>0</v>
      </c>
      <c r="K384" s="243" t="s">
        <v>1995</v>
      </c>
      <c r="L384" s="248"/>
      <c r="M384" s="249" t="s">
        <v>20</v>
      </c>
      <c r="N384" s="250" t="s">
        <v>41</v>
      </c>
      <c r="O384" s="84"/>
      <c r="P384" s="222">
        <f>O384*H384</f>
        <v>0</v>
      </c>
      <c r="Q384" s="222">
        <v>0</v>
      </c>
      <c r="R384" s="222">
        <f>Q384*H384</f>
        <v>0</v>
      </c>
      <c r="S384" s="222">
        <v>0</v>
      </c>
      <c r="T384" s="223">
        <f>S384*H384</f>
        <v>0</v>
      </c>
      <c r="AR384" s="224" t="s">
        <v>303</v>
      </c>
      <c r="AT384" s="224" t="s">
        <v>263</v>
      </c>
      <c r="AU384" s="224" t="s">
        <v>77</v>
      </c>
      <c r="AY384" s="18" t="s">
        <v>210</v>
      </c>
      <c r="BE384" s="225">
        <f>IF(N384="základní",J384,0)</f>
        <v>0</v>
      </c>
      <c r="BF384" s="225">
        <f>IF(N384="snížená",J384,0)</f>
        <v>0</v>
      </c>
      <c r="BG384" s="225">
        <f>IF(N384="zákl. přenesená",J384,0)</f>
        <v>0</v>
      </c>
      <c r="BH384" s="225">
        <f>IF(N384="sníž. přenesená",J384,0)</f>
        <v>0</v>
      </c>
      <c r="BI384" s="225">
        <f>IF(N384="nulová",J384,0)</f>
        <v>0</v>
      </c>
      <c r="BJ384" s="18" t="s">
        <v>77</v>
      </c>
      <c r="BK384" s="225">
        <f>ROUND(I384*H384,2)</f>
        <v>0</v>
      </c>
      <c r="BL384" s="18" t="s">
        <v>282</v>
      </c>
      <c r="BM384" s="224" t="s">
        <v>2559</v>
      </c>
    </row>
    <row r="385" s="1" customFormat="1" ht="16.5" customHeight="1">
      <c r="B385" s="39"/>
      <c r="C385" s="241" t="s">
        <v>2560</v>
      </c>
      <c r="D385" s="241" t="s">
        <v>263</v>
      </c>
      <c r="E385" s="242" t="s">
        <v>2561</v>
      </c>
      <c r="F385" s="243" t="s">
        <v>2562</v>
      </c>
      <c r="G385" s="244" t="s">
        <v>260</v>
      </c>
      <c r="H385" s="245">
        <v>0.65000000000000002</v>
      </c>
      <c r="I385" s="246"/>
      <c r="J385" s="247">
        <f>ROUND(I385*H385,2)</f>
        <v>0</v>
      </c>
      <c r="K385" s="243" t="s">
        <v>2001</v>
      </c>
      <c r="L385" s="248"/>
      <c r="M385" s="249" t="s">
        <v>20</v>
      </c>
      <c r="N385" s="250" t="s">
        <v>41</v>
      </c>
      <c r="O385" s="84"/>
      <c r="P385" s="222">
        <f>O385*H385</f>
        <v>0</v>
      </c>
      <c r="Q385" s="222">
        <v>0</v>
      </c>
      <c r="R385" s="222">
        <f>Q385*H385</f>
        <v>0</v>
      </c>
      <c r="S385" s="222">
        <v>0</v>
      </c>
      <c r="T385" s="223">
        <f>S385*H385</f>
        <v>0</v>
      </c>
      <c r="AR385" s="224" t="s">
        <v>303</v>
      </c>
      <c r="AT385" s="224" t="s">
        <v>263</v>
      </c>
      <c r="AU385" s="224" t="s">
        <v>77</v>
      </c>
      <c r="AY385" s="18" t="s">
        <v>210</v>
      </c>
      <c r="BE385" s="225">
        <f>IF(N385="základní",J385,0)</f>
        <v>0</v>
      </c>
      <c r="BF385" s="225">
        <f>IF(N385="snížená",J385,0)</f>
        <v>0</v>
      </c>
      <c r="BG385" s="225">
        <f>IF(N385="zákl. přenesená",J385,0)</f>
        <v>0</v>
      </c>
      <c r="BH385" s="225">
        <f>IF(N385="sníž. přenesená",J385,0)</f>
        <v>0</v>
      </c>
      <c r="BI385" s="225">
        <f>IF(N385="nulová",J385,0)</f>
        <v>0</v>
      </c>
      <c r="BJ385" s="18" t="s">
        <v>77</v>
      </c>
      <c r="BK385" s="225">
        <f>ROUND(I385*H385,2)</f>
        <v>0</v>
      </c>
      <c r="BL385" s="18" t="s">
        <v>282</v>
      </c>
      <c r="BM385" s="224" t="s">
        <v>2563</v>
      </c>
    </row>
    <row r="386" s="1" customFormat="1" ht="36" customHeight="1">
      <c r="B386" s="39"/>
      <c r="C386" s="241" t="s">
        <v>1287</v>
      </c>
      <c r="D386" s="241" t="s">
        <v>263</v>
      </c>
      <c r="E386" s="242" t="s">
        <v>2564</v>
      </c>
      <c r="F386" s="243" t="s">
        <v>2565</v>
      </c>
      <c r="G386" s="244" t="s">
        <v>911</v>
      </c>
      <c r="H386" s="245">
        <v>671.22000000000003</v>
      </c>
      <c r="I386" s="246"/>
      <c r="J386" s="247">
        <f>ROUND(I386*H386,2)</f>
        <v>0</v>
      </c>
      <c r="K386" s="243" t="s">
        <v>1995</v>
      </c>
      <c r="L386" s="248"/>
      <c r="M386" s="249" t="s">
        <v>20</v>
      </c>
      <c r="N386" s="250" t="s">
        <v>41</v>
      </c>
      <c r="O386" s="84"/>
      <c r="P386" s="222">
        <f>O386*H386</f>
        <v>0</v>
      </c>
      <c r="Q386" s="222">
        <v>0</v>
      </c>
      <c r="R386" s="222">
        <f>Q386*H386</f>
        <v>0</v>
      </c>
      <c r="S386" s="222">
        <v>0</v>
      </c>
      <c r="T386" s="223">
        <f>S386*H386</f>
        <v>0</v>
      </c>
      <c r="AR386" s="224" t="s">
        <v>303</v>
      </c>
      <c r="AT386" s="224" t="s">
        <v>263</v>
      </c>
      <c r="AU386" s="224" t="s">
        <v>77</v>
      </c>
      <c r="AY386" s="18" t="s">
        <v>210</v>
      </c>
      <c r="BE386" s="225">
        <f>IF(N386="základní",J386,0)</f>
        <v>0</v>
      </c>
      <c r="BF386" s="225">
        <f>IF(N386="snížená",J386,0)</f>
        <v>0</v>
      </c>
      <c r="BG386" s="225">
        <f>IF(N386="zákl. přenesená",J386,0)</f>
        <v>0</v>
      </c>
      <c r="BH386" s="225">
        <f>IF(N386="sníž. přenesená",J386,0)</f>
        <v>0</v>
      </c>
      <c r="BI386" s="225">
        <f>IF(N386="nulová",J386,0)</f>
        <v>0</v>
      </c>
      <c r="BJ386" s="18" t="s">
        <v>77</v>
      </c>
      <c r="BK386" s="225">
        <f>ROUND(I386*H386,2)</f>
        <v>0</v>
      </c>
      <c r="BL386" s="18" t="s">
        <v>282</v>
      </c>
      <c r="BM386" s="224" t="s">
        <v>2566</v>
      </c>
    </row>
    <row r="387" s="1" customFormat="1" ht="16.5" customHeight="1">
      <c r="B387" s="39"/>
      <c r="C387" s="213" t="s">
        <v>2567</v>
      </c>
      <c r="D387" s="213" t="s">
        <v>211</v>
      </c>
      <c r="E387" s="214" t="s">
        <v>2568</v>
      </c>
      <c r="F387" s="215" t="s">
        <v>2569</v>
      </c>
      <c r="G387" s="216" t="s">
        <v>911</v>
      </c>
      <c r="H387" s="217">
        <v>498</v>
      </c>
      <c r="I387" s="218"/>
      <c r="J387" s="219">
        <f>ROUND(I387*H387,2)</f>
        <v>0</v>
      </c>
      <c r="K387" s="215" t="s">
        <v>1995</v>
      </c>
      <c r="L387" s="44"/>
      <c r="M387" s="220" t="s">
        <v>20</v>
      </c>
      <c r="N387" s="221" t="s">
        <v>41</v>
      </c>
      <c r="O387" s="84"/>
      <c r="P387" s="222">
        <f>O387*H387</f>
        <v>0</v>
      </c>
      <c r="Q387" s="222">
        <v>0</v>
      </c>
      <c r="R387" s="222">
        <f>Q387*H387</f>
        <v>0</v>
      </c>
      <c r="S387" s="222">
        <v>0</v>
      </c>
      <c r="T387" s="223">
        <f>S387*H387</f>
        <v>0</v>
      </c>
      <c r="AR387" s="224" t="s">
        <v>282</v>
      </c>
      <c r="AT387" s="224" t="s">
        <v>211</v>
      </c>
      <c r="AU387" s="224" t="s">
        <v>77</v>
      </c>
      <c r="AY387" s="18" t="s">
        <v>210</v>
      </c>
      <c r="BE387" s="225">
        <f>IF(N387="základní",J387,0)</f>
        <v>0</v>
      </c>
      <c r="BF387" s="225">
        <f>IF(N387="snížená",J387,0)</f>
        <v>0</v>
      </c>
      <c r="BG387" s="225">
        <f>IF(N387="zákl. přenesená",J387,0)</f>
        <v>0</v>
      </c>
      <c r="BH387" s="225">
        <f>IF(N387="sníž. přenesená",J387,0)</f>
        <v>0</v>
      </c>
      <c r="BI387" s="225">
        <f>IF(N387="nulová",J387,0)</f>
        <v>0</v>
      </c>
      <c r="BJ387" s="18" t="s">
        <v>77</v>
      </c>
      <c r="BK387" s="225">
        <f>ROUND(I387*H387,2)</f>
        <v>0</v>
      </c>
      <c r="BL387" s="18" t="s">
        <v>282</v>
      </c>
      <c r="BM387" s="224" t="s">
        <v>2570</v>
      </c>
    </row>
    <row r="388" s="1" customFormat="1" ht="16.5" customHeight="1">
      <c r="B388" s="39"/>
      <c r="C388" s="213" t="s">
        <v>1290</v>
      </c>
      <c r="D388" s="213" t="s">
        <v>211</v>
      </c>
      <c r="E388" s="214" t="s">
        <v>2571</v>
      </c>
      <c r="F388" s="215" t="s">
        <v>2572</v>
      </c>
      <c r="G388" s="216" t="s">
        <v>911</v>
      </c>
      <c r="H388" s="217">
        <v>996</v>
      </c>
      <c r="I388" s="218"/>
      <c r="J388" s="219">
        <f>ROUND(I388*H388,2)</f>
        <v>0</v>
      </c>
      <c r="K388" s="215" t="s">
        <v>1995</v>
      </c>
      <c r="L388" s="44"/>
      <c r="M388" s="220" t="s">
        <v>20</v>
      </c>
      <c r="N388" s="221" t="s">
        <v>41</v>
      </c>
      <c r="O388" s="84"/>
      <c r="P388" s="222">
        <f>O388*H388</f>
        <v>0</v>
      </c>
      <c r="Q388" s="222">
        <v>0</v>
      </c>
      <c r="R388" s="222">
        <f>Q388*H388</f>
        <v>0</v>
      </c>
      <c r="S388" s="222">
        <v>0</v>
      </c>
      <c r="T388" s="223">
        <f>S388*H388</f>
        <v>0</v>
      </c>
      <c r="AR388" s="224" t="s">
        <v>282</v>
      </c>
      <c r="AT388" s="224" t="s">
        <v>211</v>
      </c>
      <c r="AU388" s="224" t="s">
        <v>77</v>
      </c>
      <c r="AY388" s="18" t="s">
        <v>210</v>
      </c>
      <c r="BE388" s="225">
        <f>IF(N388="základní",J388,0)</f>
        <v>0</v>
      </c>
      <c r="BF388" s="225">
        <f>IF(N388="snížená",J388,0)</f>
        <v>0</v>
      </c>
      <c r="BG388" s="225">
        <f>IF(N388="zákl. přenesená",J388,0)</f>
        <v>0</v>
      </c>
      <c r="BH388" s="225">
        <f>IF(N388="sníž. přenesená",J388,0)</f>
        <v>0</v>
      </c>
      <c r="BI388" s="225">
        <f>IF(N388="nulová",J388,0)</f>
        <v>0</v>
      </c>
      <c r="BJ388" s="18" t="s">
        <v>77</v>
      </c>
      <c r="BK388" s="225">
        <f>ROUND(I388*H388,2)</f>
        <v>0</v>
      </c>
      <c r="BL388" s="18" t="s">
        <v>282</v>
      </c>
      <c r="BM388" s="224" t="s">
        <v>2573</v>
      </c>
    </row>
    <row r="389" s="1" customFormat="1" ht="16.5" customHeight="1">
      <c r="B389" s="39"/>
      <c r="C389" s="213" t="s">
        <v>2574</v>
      </c>
      <c r="D389" s="213" t="s">
        <v>211</v>
      </c>
      <c r="E389" s="214" t="s">
        <v>2575</v>
      </c>
      <c r="F389" s="215" t="s">
        <v>2576</v>
      </c>
      <c r="G389" s="216" t="s">
        <v>911</v>
      </c>
      <c r="H389" s="217">
        <v>490.69999999999999</v>
      </c>
      <c r="I389" s="218"/>
      <c r="J389" s="219">
        <f>ROUND(I389*H389,2)</f>
        <v>0</v>
      </c>
      <c r="K389" s="215" t="s">
        <v>2026</v>
      </c>
      <c r="L389" s="44"/>
      <c r="M389" s="220" t="s">
        <v>20</v>
      </c>
      <c r="N389" s="221" t="s">
        <v>41</v>
      </c>
      <c r="O389" s="84"/>
      <c r="P389" s="222">
        <f>O389*H389</f>
        <v>0</v>
      </c>
      <c r="Q389" s="222">
        <v>0</v>
      </c>
      <c r="R389" s="222">
        <f>Q389*H389</f>
        <v>0</v>
      </c>
      <c r="S389" s="222">
        <v>0</v>
      </c>
      <c r="T389" s="223">
        <f>S389*H389</f>
        <v>0</v>
      </c>
      <c r="AR389" s="224" t="s">
        <v>282</v>
      </c>
      <c r="AT389" s="224" t="s">
        <v>211</v>
      </c>
      <c r="AU389" s="224" t="s">
        <v>77</v>
      </c>
      <c r="AY389" s="18" t="s">
        <v>210</v>
      </c>
      <c r="BE389" s="225">
        <f>IF(N389="základní",J389,0)</f>
        <v>0</v>
      </c>
      <c r="BF389" s="225">
        <f>IF(N389="snížená",J389,0)</f>
        <v>0</v>
      </c>
      <c r="BG389" s="225">
        <f>IF(N389="zákl. přenesená",J389,0)</f>
        <v>0</v>
      </c>
      <c r="BH389" s="225">
        <f>IF(N389="sníž. přenesená",J389,0)</f>
        <v>0</v>
      </c>
      <c r="BI389" s="225">
        <f>IF(N389="nulová",J389,0)</f>
        <v>0</v>
      </c>
      <c r="BJ389" s="18" t="s">
        <v>77</v>
      </c>
      <c r="BK389" s="225">
        <f>ROUND(I389*H389,2)</f>
        <v>0</v>
      </c>
      <c r="BL389" s="18" t="s">
        <v>282</v>
      </c>
      <c r="BM389" s="224" t="s">
        <v>2577</v>
      </c>
    </row>
    <row r="390" s="1" customFormat="1" ht="36" customHeight="1">
      <c r="B390" s="39"/>
      <c r="C390" s="213" t="s">
        <v>1294</v>
      </c>
      <c r="D390" s="213" t="s">
        <v>211</v>
      </c>
      <c r="E390" s="214" t="s">
        <v>2578</v>
      </c>
      <c r="F390" s="215" t="s">
        <v>2579</v>
      </c>
      <c r="G390" s="216" t="s">
        <v>911</v>
      </c>
      <c r="H390" s="217">
        <v>490.69999999999999</v>
      </c>
      <c r="I390" s="218"/>
      <c r="J390" s="219">
        <f>ROUND(I390*H390,2)</f>
        <v>0</v>
      </c>
      <c r="K390" s="215" t="s">
        <v>2026</v>
      </c>
      <c r="L390" s="44"/>
      <c r="M390" s="220" t="s">
        <v>20</v>
      </c>
      <c r="N390" s="221" t="s">
        <v>41</v>
      </c>
      <c r="O390" s="84"/>
      <c r="P390" s="222">
        <f>O390*H390</f>
        <v>0</v>
      </c>
      <c r="Q390" s="222">
        <v>0</v>
      </c>
      <c r="R390" s="222">
        <f>Q390*H390</f>
        <v>0</v>
      </c>
      <c r="S390" s="222">
        <v>0</v>
      </c>
      <c r="T390" s="223">
        <f>S390*H390</f>
        <v>0</v>
      </c>
      <c r="AR390" s="224" t="s">
        <v>282</v>
      </c>
      <c r="AT390" s="224" t="s">
        <v>211</v>
      </c>
      <c r="AU390" s="224" t="s">
        <v>77</v>
      </c>
      <c r="AY390" s="18" t="s">
        <v>210</v>
      </c>
      <c r="BE390" s="225">
        <f>IF(N390="základní",J390,0)</f>
        <v>0</v>
      </c>
      <c r="BF390" s="225">
        <f>IF(N390="snížená",J390,0)</f>
        <v>0</v>
      </c>
      <c r="BG390" s="225">
        <f>IF(N390="zákl. přenesená",J390,0)</f>
        <v>0</v>
      </c>
      <c r="BH390" s="225">
        <f>IF(N390="sníž. přenesená",J390,0)</f>
        <v>0</v>
      </c>
      <c r="BI390" s="225">
        <f>IF(N390="nulová",J390,0)</f>
        <v>0</v>
      </c>
      <c r="BJ390" s="18" t="s">
        <v>77</v>
      </c>
      <c r="BK390" s="225">
        <f>ROUND(I390*H390,2)</f>
        <v>0</v>
      </c>
      <c r="BL390" s="18" t="s">
        <v>282</v>
      </c>
      <c r="BM390" s="224" t="s">
        <v>2580</v>
      </c>
    </row>
    <row r="391" s="1" customFormat="1" ht="24" customHeight="1">
      <c r="B391" s="39"/>
      <c r="C391" s="213" t="s">
        <v>2581</v>
      </c>
      <c r="D391" s="213" t="s">
        <v>211</v>
      </c>
      <c r="E391" s="214" t="s">
        <v>2582</v>
      </c>
      <c r="F391" s="215" t="s">
        <v>2583</v>
      </c>
      <c r="G391" s="216" t="s">
        <v>911</v>
      </c>
      <c r="H391" s="217">
        <v>35.700000000000003</v>
      </c>
      <c r="I391" s="218"/>
      <c r="J391" s="219">
        <f>ROUND(I391*H391,2)</f>
        <v>0</v>
      </c>
      <c r="K391" s="215" t="s">
        <v>2001</v>
      </c>
      <c r="L391" s="44"/>
      <c r="M391" s="220" t="s">
        <v>20</v>
      </c>
      <c r="N391" s="221" t="s">
        <v>41</v>
      </c>
      <c r="O391" s="84"/>
      <c r="P391" s="222">
        <f>O391*H391</f>
        <v>0</v>
      </c>
      <c r="Q391" s="222">
        <v>0</v>
      </c>
      <c r="R391" s="222">
        <f>Q391*H391</f>
        <v>0</v>
      </c>
      <c r="S391" s="222">
        <v>0</v>
      </c>
      <c r="T391" s="223">
        <f>S391*H391</f>
        <v>0</v>
      </c>
      <c r="AR391" s="224" t="s">
        <v>282</v>
      </c>
      <c r="AT391" s="224" t="s">
        <v>211</v>
      </c>
      <c r="AU391" s="224" t="s">
        <v>77</v>
      </c>
      <c r="AY391" s="18" t="s">
        <v>210</v>
      </c>
      <c r="BE391" s="225">
        <f>IF(N391="základní",J391,0)</f>
        <v>0</v>
      </c>
      <c r="BF391" s="225">
        <f>IF(N391="snížená",J391,0)</f>
        <v>0</v>
      </c>
      <c r="BG391" s="225">
        <f>IF(N391="zákl. přenesená",J391,0)</f>
        <v>0</v>
      </c>
      <c r="BH391" s="225">
        <f>IF(N391="sníž. přenesená",J391,0)</f>
        <v>0</v>
      </c>
      <c r="BI391" s="225">
        <f>IF(N391="nulová",J391,0)</f>
        <v>0</v>
      </c>
      <c r="BJ391" s="18" t="s">
        <v>77</v>
      </c>
      <c r="BK391" s="225">
        <f>ROUND(I391*H391,2)</f>
        <v>0</v>
      </c>
      <c r="BL391" s="18" t="s">
        <v>282</v>
      </c>
      <c r="BM391" s="224" t="s">
        <v>2584</v>
      </c>
    </row>
    <row r="392" s="1" customFormat="1" ht="48" customHeight="1">
      <c r="B392" s="39"/>
      <c r="C392" s="213" t="s">
        <v>1297</v>
      </c>
      <c r="D392" s="213" t="s">
        <v>211</v>
      </c>
      <c r="E392" s="214" t="s">
        <v>2585</v>
      </c>
      <c r="F392" s="215" t="s">
        <v>2586</v>
      </c>
      <c r="G392" s="216" t="s">
        <v>911</v>
      </c>
      <c r="H392" s="217">
        <v>56.799999999999997</v>
      </c>
      <c r="I392" s="218"/>
      <c r="J392" s="219">
        <f>ROUND(I392*H392,2)</f>
        <v>0</v>
      </c>
      <c r="K392" s="215" t="s">
        <v>1995</v>
      </c>
      <c r="L392" s="44"/>
      <c r="M392" s="220" t="s">
        <v>20</v>
      </c>
      <c r="N392" s="221" t="s">
        <v>41</v>
      </c>
      <c r="O392" s="84"/>
      <c r="P392" s="222">
        <f>O392*H392</f>
        <v>0</v>
      </c>
      <c r="Q392" s="222">
        <v>0</v>
      </c>
      <c r="R392" s="222">
        <f>Q392*H392</f>
        <v>0</v>
      </c>
      <c r="S392" s="222">
        <v>0</v>
      </c>
      <c r="T392" s="223">
        <f>S392*H392</f>
        <v>0</v>
      </c>
      <c r="AR392" s="224" t="s">
        <v>282</v>
      </c>
      <c r="AT392" s="224" t="s">
        <v>211</v>
      </c>
      <c r="AU392" s="224" t="s">
        <v>77</v>
      </c>
      <c r="AY392" s="18" t="s">
        <v>210</v>
      </c>
      <c r="BE392" s="225">
        <f>IF(N392="základní",J392,0)</f>
        <v>0</v>
      </c>
      <c r="BF392" s="225">
        <f>IF(N392="snížená",J392,0)</f>
        <v>0</v>
      </c>
      <c r="BG392" s="225">
        <f>IF(N392="zákl. přenesená",J392,0)</f>
        <v>0</v>
      </c>
      <c r="BH392" s="225">
        <f>IF(N392="sníž. přenesená",J392,0)</f>
        <v>0</v>
      </c>
      <c r="BI392" s="225">
        <f>IF(N392="nulová",J392,0)</f>
        <v>0</v>
      </c>
      <c r="BJ392" s="18" t="s">
        <v>77</v>
      </c>
      <c r="BK392" s="225">
        <f>ROUND(I392*H392,2)</f>
        <v>0</v>
      </c>
      <c r="BL392" s="18" t="s">
        <v>282</v>
      </c>
      <c r="BM392" s="224" t="s">
        <v>2587</v>
      </c>
    </row>
    <row r="393" s="1" customFormat="1" ht="36" customHeight="1">
      <c r="B393" s="39"/>
      <c r="C393" s="213" t="s">
        <v>2588</v>
      </c>
      <c r="D393" s="213" t="s">
        <v>211</v>
      </c>
      <c r="E393" s="214" t="s">
        <v>2589</v>
      </c>
      <c r="F393" s="215" t="s">
        <v>2590</v>
      </c>
      <c r="G393" s="216" t="s">
        <v>911</v>
      </c>
      <c r="H393" s="217">
        <v>23.5</v>
      </c>
      <c r="I393" s="218"/>
      <c r="J393" s="219">
        <f>ROUND(I393*H393,2)</f>
        <v>0</v>
      </c>
      <c r="K393" s="215" t="s">
        <v>1995</v>
      </c>
      <c r="L393" s="44"/>
      <c r="M393" s="220" t="s">
        <v>20</v>
      </c>
      <c r="N393" s="221" t="s">
        <v>41</v>
      </c>
      <c r="O393" s="84"/>
      <c r="P393" s="222">
        <f>O393*H393</f>
        <v>0</v>
      </c>
      <c r="Q393" s="222">
        <v>0</v>
      </c>
      <c r="R393" s="222">
        <f>Q393*H393</f>
        <v>0</v>
      </c>
      <c r="S393" s="222">
        <v>0</v>
      </c>
      <c r="T393" s="223">
        <f>S393*H393</f>
        <v>0</v>
      </c>
      <c r="AR393" s="224" t="s">
        <v>282</v>
      </c>
      <c r="AT393" s="224" t="s">
        <v>211</v>
      </c>
      <c r="AU393" s="224" t="s">
        <v>77</v>
      </c>
      <c r="AY393" s="18" t="s">
        <v>210</v>
      </c>
      <c r="BE393" s="225">
        <f>IF(N393="základní",J393,0)</f>
        <v>0</v>
      </c>
      <c r="BF393" s="225">
        <f>IF(N393="snížená",J393,0)</f>
        <v>0</v>
      </c>
      <c r="BG393" s="225">
        <f>IF(N393="zákl. přenesená",J393,0)</f>
        <v>0</v>
      </c>
      <c r="BH393" s="225">
        <f>IF(N393="sníž. přenesená",J393,0)</f>
        <v>0</v>
      </c>
      <c r="BI393" s="225">
        <f>IF(N393="nulová",J393,0)</f>
        <v>0</v>
      </c>
      <c r="BJ393" s="18" t="s">
        <v>77</v>
      </c>
      <c r="BK393" s="225">
        <f>ROUND(I393*H393,2)</f>
        <v>0</v>
      </c>
      <c r="BL393" s="18" t="s">
        <v>282</v>
      </c>
      <c r="BM393" s="224" t="s">
        <v>2591</v>
      </c>
    </row>
    <row r="394" s="1" customFormat="1" ht="48" customHeight="1">
      <c r="B394" s="39"/>
      <c r="C394" s="213" t="s">
        <v>1303</v>
      </c>
      <c r="D394" s="213" t="s">
        <v>211</v>
      </c>
      <c r="E394" s="214" t="s">
        <v>2592</v>
      </c>
      <c r="F394" s="215" t="s">
        <v>2593</v>
      </c>
      <c r="G394" s="216" t="s">
        <v>911</v>
      </c>
      <c r="H394" s="217">
        <v>424.10000000000002</v>
      </c>
      <c r="I394" s="218"/>
      <c r="J394" s="219">
        <f>ROUND(I394*H394,2)</f>
        <v>0</v>
      </c>
      <c r="K394" s="215" t="s">
        <v>1995</v>
      </c>
      <c r="L394" s="44"/>
      <c r="M394" s="220" t="s">
        <v>20</v>
      </c>
      <c r="N394" s="221" t="s">
        <v>41</v>
      </c>
      <c r="O394" s="84"/>
      <c r="P394" s="222">
        <f>O394*H394</f>
        <v>0</v>
      </c>
      <c r="Q394" s="222">
        <v>0</v>
      </c>
      <c r="R394" s="222">
        <f>Q394*H394</f>
        <v>0</v>
      </c>
      <c r="S394" s="222">
        <v>0</v>
      </c>
      <c r="T394" s="223">
        <f>S394*H394</f>
        <v>0</v>
      </c>
      <c r="AR394" s="224" t="s">
        <v>282</v>
      </c>
      <c r="AT394" s="224" t="s">
        <v>211</v>
      </c>
      <c r="AU394" s="224" t="s">
        <v>77</v>
      </c>
      <c r="AY394" s="18" t="s">
        <v>210</v>
      </c>
      <c r="BE394" s="225">
        <f>IF(N394="základní",J394,0)</f>
        <v>0</v>
      </c>
      <c r="BF394" s="225">
        <f>IF(N394="snížená",J394,0)</f>
        <v>0</v>
      </c>
      <c r="BG394" s="225">
        <f>IF(N394="zákl. přenesená",J394,0)</f>
        <v>0</v>
      </c>
      <c r="BH394" s="225">
        <f>IF(N394="sníž. přenesená",J394,0)</f>
        <v>0</v>
      </c>
      <c r="BI394" s="225">
        <f>IF(N394="nulová",J394,0)</f>
        <v>0</v>
      </c>
      <c r="BJ394" s="18" t="s">
        <v>77</v>
      </c>
      <c r="BK394" s="225">
        <f>ROUND(I394*H394,2)</f>
        <v>0</v>
      </c>
      <c r="BL394" s="18" t="s">
        <v>282</v>
      </c>
      <c r="BM394" s="224" t="s">
        <v>2594</v>
      </c>
    </row>
    <row r="395" s="1" customFormat="1" ht="36" customHeight="1">
      <c r="B395" s="39"/>
      <c r="C395" s="213" t="s">
        <v>2595</v>
      </c>
      <c r="D395" s="213" t="s">
        <v>211</v>
      </c>
      <c r="E395" s="214" t="s">
        <v>2596</v>
      </c>
      <c r="F395" s="215" t="s">
        <v>2597</v>
      </c>
      <c r="G395" s="216" t="s">
        <v>291</v>
      </c>
      <c r="H395" s="217">
        <v>41.799999999999997</v>
      </c>
      <c r="I395" s="218"/>
      <c r="J395" s="219">
        <f>ROUND(I395*H395,2)</f>
        <v>0</v>
      </c>
      <c r="K395" s="215" t="s">
        <v>1995</v>
      </c>
      <c r="L395" s="44"/>
      <c r="M395" s="220" t="s">
        <v>20</v>
      </c>
      <c r="N395" s="221" t="s">
        <v>41</v>
      </c>
      <c r="O395" s="84"/>
      <c r="P395" s="222">
        <f>O395*H395</f>
        <v>0</v>
      </c>
      <c r="Q395" s="222">
        <v>0</v>
      </c>
      <c r="R395" s="222">
        <f>Q395*H395</f>
        <v>0</v>
      </c>
      <c r="S395" s="222">
        <v>0</v>
      </c>
      <c r="T395" s="223">
        <f>S395*H395</f>
        <v>0</v>
      </c>
      <c r="AR395" s="224" t="s">
        <v>282</v>
      </c>
      <c r="AT395" s="224" t="s">
        <v>211</v>
      </c>
      <c r="AU395" s="224" t="s">
        <v>77</v>
      </c>
      <c r="AY395" s="18" t="s">
        <v>210</v>
      </c>
      <c r="BE395" s="225">
        <f>IF(N395="základní",J395,0)</f>
        <v>0</v>
      </c>
      <c r="BF395" s="225">
        <f>IF(N395="snížená",J395,0)</f>
        <v>0</v>
      </c>
      <c r="BG395" s="225">
        <f>IF(N395="zákl. přenesená",J395,0)</f>
        <v>0</v>
      </c>
      <c r="BH395" s="225">
        <f>IF(N395="sníž. přenesená",J395,0)</f>
        <v>0</v>
      </c>
      <c r="BI395" s="225">
        <f>IF(N395="nulová",J395,0)</f>
        <v>0</v>
      </c>
      <c r="BJ395" s="18" t="s">
        <v>77</v>
      </c>
      <c r="BK395" s="225">
        <f>ROUND(I395*H395,2)</f>
        <v>0</v>
      </c>
      <c r="BL395" s="18" t="s">
        <v>282</v>
      </c>
      <c r="BM395" s="224" t="s">
        <v>2598</v>
      </c>
    </row>
    <row r="396" s="1" customFormat="1" ht="36" customHeight="1">
      <c r="B396" s="39"/>
      <c r="C396" s="213" t="s">
        <v>1306</v>
      </c>
      <c r="D396" s="213" t="s">
        <v>211</v>
      </c>
      <c r="E396" s="214" t="s">
        <v>2599</v>
      </c>
      <c r="F396" s="215" t="s">
        <v>2600</v>
      </c>
      <c r="G396" s="216" t="s">
        <v>291</v>
      </c>
      <c r="H396" s="217">
        <v>75.799999999999997</v>
      </c>
      <c r="I396" s="218"/>
      <c r="J396" s="219">
        <f>ROUND(I396*H396,2)</f>
        <v>0</v>
      </c>
      <c r="K396" s="215" t="s">
        <v>1995</v>
      </c>
      <c r="L396" s="44"/>
      <c r="M396" s="220" t="s">
        <v>20</v>
      </c>
      <c r="N396" s="221" t="s">
        <v>41</v>
      </c>
      <c r="O396" s="84"/>
      <c r="P396" s="222">
        <f>O396*H396</f>
        <v>0</v>
      </c>
      <c r="Q396" s="222">
        <v>0</v>
      </c>
      <c r="R396" s="222">
        <f>Q396*H396</f>
        <v>0</v>
      </c>
      <c r="S396" s="222">
        <v>0</v>
      </c>
      <c r="T396" s="223">
        <f>S396*H396</f>
        <v>0</v>
      </c>
      <c r="AR396" s="224" t="s">
        <v>282</v>
      </c>
      <c r="AT396" s="224" t="s">
        <v>211</v>
      </c>
      <c r="AU396" s="224" t="s">
        <v>77</v>
      </c>
      <c r="AY396" s="18" t="s">
        <v>210</v>
      </c>
      <c r="BE396" s="225">
        <f>IF(N396="základní",J396,0)</f>
        <v>0</v>
      </c>
      <c r="BF396" s="225">
        <f>IF(N396="snížená",J396,0)</f>
        <v>0</v>
      </c>
      <c r="BG396" s="225">
        <f>IF(N396="zákl. přenesená",J396,0)</f>
        <v>0</v>
      </c>
      <c r="BH396" s="225">
        <f>IF(N396="sníž. přenesená",J396,0)</f>
        <v>0</v>
      </c>
      <c r="BI396" s="225">
        <f>IF(N396="nulová",J396,0)</f>
        <v>0</v>
      </c>
      <c r="BJ396" s="18" t="s">
        <v>77</v>
      </c>
      <c r="BK396" s="225">
        <f>ROUND(I396*H396,2)</f>
        <v>0</v>
      </c>
      <c r="BL396" s="18" t="s">
        <v>282</v>
      </c>
      <c r="BM396" s="224" t="s">
        <v>2601</v>
      </c>
    </row>
    <row r="397" s="1" customFormat="1" ht="36" customHeight="1">
      <c r="B397" s="39"/>
      <c r="C397" s="213" t="s">
        <v>2602</v>
      </c>
      <c r="D397" s="213" t="s">
        <v>211</v>
      </c>
      <c r="E397" s="214" t="s">
        <v>2603</v>
      </c>
      <c r="F397" s="215" t="s">
        <v>2604</v>
      </c>
      <c r="G397" s="216" t="s">
        <v>291</v>
      </c>
      <c r="H397" s="217">
        <v>79.599999999999994</v>
      </c>
      <c r="I397" s="218"/>
      <c r="J397" s="219">
        <f>ROUND(I397*H397,2)</f>
        <v>0</v>
      </c>
      <c r="K397" s="215" t="s">
        <v>1995</v>
      </c>
      <c r="L397" s="44"/>
      <c r="M397" s="220" t="s">
        <v>20</v>
      </c>
      <c r="N397" s="221" t="s">
        <v>41</v>
      </c>
      <c r="O397" s="84"/>
      <c r="P397" s="222">
        <f>O397*H397</f>
        <v>0</v>
      </c>
      <c r="Q397" s="222">
        <v>0</v>
      </c>
      <c r="R397" s="222">
        <f>Q397*H397</f>
        <v>0</v>
      </c>
      <c r="S397" s="222">
        <v>0</v>
      </c>
      <c r="T397" s="223">
        <f>S397*H397</f>
        <v>0</v>
      </c>
      <c r="AR397" s="224" t="s">
        <v>282</v>
      </c>
      <c r="AT397" s="224" t="s">
        <v>211</v>
      </c>
      <c r="AU397" s="224" t="s">
        <v>77</v>
      </c>
      <c r="AY397" s="18" t="s">
        <v>210</v>
      </c>
      <c r="BE397" s="225">
        <f>IF(N397="základní",J397,0)</f>
        <v>0</v>
      </c>
      <c r="BF397" s="225">
        <f>IF(N397="snížená",J397,0)</f>
        <v>0</v>
      </c>
      <c r="BG397" s="225">
        <f>IF(N397="zákl. přenesená",J397,0)</f>
        <v>0</v>
      </c>
      <c r="BH397" s="225">
        <f>IF(N397="sníž. přenesená",J397,0)</f>
        <v>0</v>
      </c>
      <c r="BI397" s="225">
        <f>IF(N397="nulová",J397,0)</f>
        <v>0</v>
      </c>
      <c r="BJ397" s="18" t="s">
        <v>77</v>
      </c>
      <c r="BK397" s="225">
        <f>ROUND(I397*H397,2)</f>
        <v>0</v>
      </c>
      <c r="BL397" s="18" t="s">
        <v>282</v>
      </c>
      <c r="BM397" s="224" t="s">
        <v>2605</v>
      </c>
    </row>
    <row r="398" s="1" customFormat="1" ht="36" customHeight="1">
      <c r="B398" s="39"/>
      <c r="C398" s="213" t="s">
        <v>1310</v>
      </c>
      <c r="D398" s="213" t="s">
        <v>211</v>
      </c>
      <c r="E398" s="214" t="s">
        <v>2606</v>
      </c>
      <c r="F398" s="215" t="s">
        <v>2607</v>
      </c>
      <c r="G398" s="216" t="s">
        <v>291</v>
      </c>
      <c r="H398" s="217">
        <v>79.599999999999994</v>
      </c>
      <c r="I398" s="218"/>
      <c r="J398" s="219">
        <f>ROUND(I398*H398,2)</f>
        <v>0</v>
      </c>
      <c r="K398" s="215" t="s">
        <v>2001</v>
      </c>
      <c r="L398" s="44"/>
      <c r="M398" s="220" t="s">
        <v>20</v>
      </c>
      <c r="N398" s="221" t="s">
        <v>41</v>
      </c>
      <c r="O398" s="84"/>
      <c r="P398" s="222">
        <f>O398*H398</f>
        <v>0</v>
      </c>
      <c r="Q398" s="222">
        <v>0</v>
      </c>
      <c r="R398" s="222">
        <f>Q398*H398</f>
        <v>0</v>
      </c>
      <c r="S398" s="222">
        <v>0</v>
      </c>
      <c r="T398" s="223">
        <f>S398*H398</f>
        <v>0</v>
      </c>
      <c r="AR398" s="224" t="s">
        <v>282</v>
      </c>
      <c r="AT398" s="224" t="s">
        <v>211</v>
      </c>
      <c r="AU398" s="224" t="s">
        <v>77</v>
      </c>
      <c r="AY398" s="18" t="s">
        <v>210</v>
      </c>
      <c r="BE398" s="225">
        <f>IF(N398="základní",J398,0)</f>
        <v>0</v>
      </c>
      <c r="BF398" s="225">
        <f>IF(N398="snížená",J398,0)</f>
        <v>0</v>
      </c>
      <c r="BG398" s="225">
        <f>IF(N398="zákl. přenesená",J398,0)</f>
        <v>0</v>
      </c>
      <c r="BH398" s="225">
        <f>IF(N398="sníž. přenesená",J398,0)</f>
        <v>0</v>
      </c>
      <c r="BI398" s="225">
        <f>IF(N398="nulová",J398,0)</f>
        <v>0</v>
      </c>
      <c r="BJ398" s="18" t="s">
        <v>77</v>
      </c>
      <c r="BK398" s="225">
        <f>ROUND(I398*H398,2)</f>
        <v>0</v>
      </c>
      <c r="BL398" s="18" t="s">
        <v>282</v>
      </c>
      <c r="BM398" s="224" t="s">
        <v>2608</v>
      </c>
    </row>
    <row r="399" s="1" customFormat="1" ht="36" customHeight="1">
      <c r="B399" s="39"/>
      <c r="C399" s="213" t="s">
        <v>2609</v>
      </c>
      <c r="D399" s="213" t="s">
        <v>211</v>
      </c>
      <c r="E399" s="214" t="s">
        <v>2610</v>
      </c>
      <c r="F399" s="215" t="s">
        <v>2611</v>
      </c>
      <c r="G399" s="216" t="s">
        <v>291</v>
      </c>
      <c r="H399" s="217">
        <v>72.599999999999994</v>
      </c>
      <c r="I399" s="218"/>
      <c r="J399" s="219">
        <f>ROUND(I399*H399,2)</f>
        <v>0</v>
      </c>
      <c r="K399" s="215" t="s">
        <v>2001</v>
      </c>
      <c r="L399" s="44"/>
      <c r="M399" s="220" t="s">
        <v>20</v>
      </c>
      <c r="N399" s="221" t="s">
        <v>41</v>
      </c>
      <c r="O399" s="84"/>
      <c r="P399" s="222">
        <f>O399*H399</f>
        <v>0</v>
      </c>
      <c r="Q399" s="222">
        <v>0</v>
      </c>
      <c r="R399" s="222">
        <f>Q399*H399</f>
        <v>0</v>
      </c>
      <c r="S399" s="222">
        <v>0</v>
      </c>
      <c r="T399" s="223">
        <f>S399*H399</f>
        <v>0</v>
      </c>
      <c r="AR399" s="224" t="s">
        <v>282</v>
      </c>
      <c r="AT399" s="224" t="s">
        <v>211</v>
      </c>
      <c r="AU399" s="224" t="s">
        <v>77</v>
      </c>
      <c r="AY399" s="18" t="s">
        <v>210</v>
      </c>
      <c r="BE399" s="225">
        <f>IF(N399="základní",J399,0)</f>
        <v>0</v>
      </c>
      <c r="BF399" s="225">
        <f>IF(N399="snížená",J399,0)</f>
        <v>0</v>
      </c>
      <c r="BG399" s="225">
        <f>IF(N399="zákl. přenesená",J399,0)</f>
        <v>0</v>
      </c>
      <c r="BH399" s="225">
        <f>IF(N399="sníž. přenesená",J399,0)</f>
        <v>0</v>
      </c>
      <c r="BI399" s="225">
        <f>IF(N399="nulová",J399,0)</f>
        <v>0</v>
      </c>
      <c r="BJ399" s="18" t="s">
        <v>77</v>
      </c>
      <c r="BK399" s="225">
        <f>ROUND(I399*H399,2)</f>
        <v>0</v>
      </c>
      <c r="BL399" s="18" t="s">
        <v>282</v>
      </c>
      <c r="BM399" s="224" t="s">
        <v>2612</v>
      </c>
    </row>
    <row r="400" s="1" customFormat="1" ht="36" customHeight="1">
      <c r="B400" s="39"/>
      <c r="C400" s="213" t="s">
        <v>1315</v>
      </c>
      <c r="D400" s="213" t="s">
        <v>211</v>
      </c>
      <c r="E400" s="214" t="s">
        <v>2613</v>
      </c>
      <c r="F400" s="215" t="s">
        <v>2614</v>
      </c>
      <c r="G400" s="216" t="s">
        <v>291</v>
      </c>
      <c r="H400" s="217">
        <v>21</v>
      </c>
      <c r="I400" s="218"/>
      <c r="J400" s="219">
        <f>ROUND(I400*H400,2)</f>
        <v>0</v>
      </c>
      <c r="K400" s="215" t="s">
        <v>2001</v>
      </c>
      <c r="L400" s="44"/>
      <c r="M400" s="220" t="s">
        <v>20</v>
      </c>
      <c r="N400" s="221" t="s">
        <v>41</v>
      </c>
      <c r="O400" s="84"/>
      <c r="P400" s="222">
        <f>O400*H400</f>
        <v>0</v>
      </c>
      <c r="Q400" s="222">
        <v>0</v>
      </c>
      <c r="R400" s="222">
        <f>Q400*H400</f>
        <v>0</v>
      </c>
      <c r="S400" s="222">
        <v>0</v>
      </c>
      <c r="T400" s="223">
        <f>S400*H400</f>
        <v>0</v>
      </c>
      <c r="AR400" s="224" t="s">
        <v>282</v>
      </c>
      <c r="AT400" s="224" t="s">
        <v>211</v>
      </c>
      <c r="AU400" s="224" t="s">
        <v>77</v>
      </c>
      <c r="AY400" s="18" t="s">
        <v>210</v>
      </c>
      <c r="BE400" s="225">
        <f>IF(N400="základní",J400,0)</f>
        <v>0</v>
      </c>
      <c r="BF400" s="225">
        <f>IF(N400="snížená",J400,0)</f>
        <v>0</v>
      </c>
      <c r="BG400" s="225">
        <f>IF(N400="zákl. přenesená",J400,0)</f>
        <v>0</v>
      </c>
      <c r="BH400" s="225">
        <f>IF(N400="sníž. přenesená",J400,0)</f>
        <v>0</v>
      </c>
      <c r="BI400" s="225">
        <f>IF(N400="nulová",J400,0)</f>
        <v>0</v>
      </c>
      <c r="BJ400" s="18" t="s">
        <v>77</v>
      </c>
      <c r="BK400" s="225">
        <f>ROUND(I400*H400,2)</f>
        <v>0</v>
      </c>
      <c r="BL400" s="18" t="s">
        <v>282</v>
      </c>
      <c r="BM400" s="224" t="s">
        <v>2615</v>
      </c>
    </row>
    <row r="401" s="1" customFormat="1" ht="36" customHeight="1">
      <c r="B401" s="39"/>
      <c r="C401" s="213" t="s">
        <v>2616</v>
      </c>
      <c r="D401" s="213" t="s">
        <v>211</v>
      </c>
      <c r="E401" s="214" t="s">
        <v>2617</v>
      </c>
      <c r="F401" s="215" t="s">
        <v>2618</v>
      </c>
      <c r="G401" s="216" t="s">
        <v>291</v>
      </c>
      <c r="H401" s="217">
        <v>152.19999999999999</v>
      </c>
      <c r="I401" s="218"/>
      <c r="J401" s="219">
        <f>ROUND(I401*H401,2)</f>
        <v>0</v>
      </c>
      <c r="K401" s="215" t="s">
        <v>1995</v>
      </c>
      <c r="L401" s="44"/>
      <c r="M401" s="220" t="s">
        <v>20</v>
      </c>
      <c r="N401" s="221" t="s">
        <v>41</v>
      </c>
      <c r="O401" s="84"/>
      <c r="P401" s="222">
        <f>O401*H401</f>
        <v>0</v>
      </c>
      <c r="Q401" s="222">
        <v>0</v>
      </c>
      <c r="R401" s="222">
        <f>Q401*H401</f>
        <v>0</v>
      </c>
      <c r="S401" s="222">
        <v>0</v>
      </c>
      <c r="T401" s="223">
        <f>S401*H401</f>
        <v>0</v>
      </c>
      <c r="AR401" s="224" t="s">
        <v>282</v>
      </c>
      <c r="AT401" s="224" t="s">
        <v>211</v>
      </c>
      <c r="AU401" s="224" t="s">
        <v>77</v>
      </c>
      <c r="AY401" s="18" t="s">
        <v>210</v>
      </c>
      <c r="BE401" s="225">
        <f>IF(N401="základní",J401,0)</f>
        <v>0</v>
      </c>
      <c r="BF401" s="225">
        <f>IF(N401="snížená",J401,0)</f>
        <v>0</v>
      </c>
      <c r="BG401" s="225">
        <f>IF(N401="zákl. přenesená",J401,0)</f>
        <v>0</v>
      </c>
      <c r="BH401" s="225">
        <f>IF(N401="sníž. přenesená",J401,0)</f>
        <v>0</v>
      </c>
      <c r="BI401" s="225">
        <f>IF(N401="nulová",J401,0)</f>
        <v>0</v>
      </c>
      <c r="BJ401" s="18" t="s">
        <v>77</v>
      </c>
      <c r="BK401" s="225">
        <f>ROUND(I401*H401,2)</f>
        <v>0</v>
      </c>
      <c r="BL401" s="18" t="s">
        <v>282</v>
      </c>
      <c r="BM401" s="224" t="s">
        <v>2619</v>
      </c>
    </row>
    <row r="402" s="1" customFormat="1" ht="24" customHeight="1">
      <c r="B402" s="39"/>
      <c r="C402" s="213" t="s">
        <v>1321</v>
      </c>
      <c r="D402" s="213" t="s">
        <v>211</v>
      </c>
      <c r="E402" s="214" t="s">
        <v>2620</v>
      </c>
      <c r="F402" s="215" t="s">
        <v>2621</v>
      </c>
      <c r="G402" s="216" t="s">
        <v>352</v>
      </c>
      <c r="H402" s="217">
        <v>1</v>
      </c>
      <c r="I402" s="218"/>
      <c r="J402" s="219">
        <f>ROUND(I402*H402,2)</f>
        <v>0</v>
      </c>
      <c r="K402" s="215" t="s">
        <v>1995</v>
      </c>
      <c r="L402" s="44"/>
      <c r="M402" s="220" t="s">
        <v>20</v>
      </c>
      <c r="N402" s="221" t="s">
        <v>41</v>
      </c>
      <c r="O402" s="84"/>
      <c r="P402" s="222">
        <f>O402*H402</f>
        <v>0</v>
      </c>
      <c r="Q402" s="222">
        <v>0</v>
      </c>
      <c r="R402" s="222">
        <f>Q402*H402</f>
        <v>0</v>
      </c>
      <c r="S402" s="222">
        <v>0</v>
      </c>
      <c r="T402" s="223">
        <f>S402*H402</f>
        <v>0</v>
      </c>
      <c r="AR402" s="224" t="s">
        <v>282</v>
      </c>
      <c r="AT402" s="224" t="s">
        <v>211</v>
      </c>
      <c r="AU402" s="224" t="s">
        <v>77</v>
      </c>
      <c r="AY402" s="18" t="s">
        <v>210</v>
      </c>
      <c r="BE402" s="225">
        <f>IF(N402="základní",J402,0)</f>
        <v>0</v>
      </c>
      <c r="BF402" s="225">
        <f>IF(N402="snížená",J402,0)</f>
        <v>0</v>
      </c>
      <c r="BG402" s="225">
        <f>IF(N402="zákl. přenesená",J402,0)</f>
        <v>0</v>
      </c>
      <c r="BH402" s="225">
        <f>IF(N402="sníž. přenesená",J402,0)</f>
        <v>0</v>
      </c>
      <c r="BI402" s="225">
        <f>IF(N402="nulová",J402,0)</f>
        <v>0</v>
      </c>
      <c r="BJ402" s="18" t="s">
        <v>77</v>
      </c>
      <c r="BK402" s="225">
        <f>ROUND(I402*H402,2)</f>
        <v>0</v>
      </c>
      <c r="BL402" s="18" t="s">
        <v>282</v>
      </c>
      <c r="BM402" s="224" t="s">
        <v>2622</v>
      </c>
    </row>
    <row r="403" s="1" customFormat="1" ht="16.5" customHeight="1">
      <c r="B403" s="39"/>
      <c r="C403" s="213" t="s">
        <v>2623</v>
      </c>
      <c r="D403" s="213" t="s">
        <v>211</v>
      </c>
      <c r="E403" s="214" t="s">
        <v>2624</v>
      </c>
      <c r="F403" s="215" t="s">
        <v>2625</v>
      </c>
      <c r="G403" s="216" t="s">
        <v>352</v>
      </c>
      <c r="H403" s="217">
        <v>23</v>
      </c>
      <c r="I403" s="218"/>
      <c r="J403" s="219">
        <f>ROUND(I403*H403,2)</f>
        <v>0</v>
      </c>
      <c r="K403" s="215" t="s">
        <v>1995</v>
      </c>
      <c r="L403" s="44"/>
      <c r="M403" s="220" t="s">
        <v>20</v>
      </c>
      <c r="N403" s="221" t="s">
        <v>41</v>
      </c>
      <c r="O403" s="84"/>
      <c r="P403" s="222">
        <f>O403*H403</f>
        <v>0</v>
      </c>
      <c r="Q403" s="222">
        <v>0</v>
      </c>
      <c r="R403" s="222">
        <f>Q403*H403</f>
        <v>0</v>
      </c>
      <c r="S403" s="222">
        <v>0</v>
      </c>
      <c r="T403" s="223">
        <f>S403*H403</f>
        <v>0</v>
      </c>
      <c r="AR403" s="224" t="s">
        <v>282</v>
      </c>
      <c r="AT403" s="224" t="s">
        <v>211</v>
      </c>
      <c r="AU403" s="224" t="s">
        <v>77</v>
      </c>
      <c r="AY403" s="18" t="s">
        <v>210</v>
      </c>
      <c r="BE403" s="225">
        <f>IF(N403="základní",J403,0)</f>
        <v>0</v>
      </c>
      <c r="BF403" s="225">
        <f>IF(N403="snížená",J403,0)</f>
        <v>0</v>
      </c>
      <c r="BG403" s="225">
        <f>IF(N403="zákl. přenesená",J403,0)</f>
        <v>0</v>
      </c>
      <c r="BH403" s="225">
        <f>IF(N403="sníž. přenesená",J403,0)</f>
        <v>0</v>
      </c>
      <c r="BI403" s="225">
        <f>IF(N403="nulová",J403,0)</f>
        <v>0</v>
      </c>
      <c r="BJ403" s="18" t="s">
        <v>77</v>
      </c>
      <c r="BK403" s="225">
        <f>ROUND(I403*H403,2)</f>
        <v>0</v>
      </c>
      <c r="BL403" s="18" t="s">
        <v>282</v>
      </c>
      <c r="BM403" s="224" t="s">
        <v>2626</v>
      </c>
    </row>
    <row r="404" s="1" customFormat="1" ht="16.5" customHeight="1">
      <c r="B404" s="39"/>
      <c r="C404" s="213" t="s">
        <v>1326</v>
      </c>
      <c r="D404" s="213" t="s">
        <v>211</v>
      </c>
      <c r="E404" s="214" t="s">
        <v>2627</v>
      </c>
      <c r="F404" s="215" t="s">
        <v>2628</v>
      </c>
      <c r="G404" s="216" t="s">
        <v>352</v>
      </c>
      <c r="H404" s="217">
        <v>54</v>
      </c>
      <c r="I404" s="218"/>
      <c r="J404" s="219">
        <f>ROUND(I404*H404,2)</f>
        <v>0</v>
      </c>
      <c r="K404" s="215" t="s">
        <v>1995</v>
      </c>
      <c r="L404" s="44"/>
      <c r="M404" s="220" t="s">
        <v>20</v>
      </c>
      <c r="N404" s="221" t="s">
        <v>41</v>
      </c>
      <c r="O404" s="84"/>
      <c r="P404" s="222">
        <f>O404*H404</f>
        <v>0</v>
      </c>
      <c r="Q404" s="222">
        <v>0</v>
      </c>
      <c r="R404" s="222">
        <f>Q404*H404</f>
        <v>0</v>
      </c>
      <c r="S404" s="222">
        <v>0</v>
      </c>
      <c r="T404" s="223">
        <f>S404*H404</f>
        <v>0</v>
      </c>
      <c r="AR404" s="224" t="s">
        <v>282</v>
      </c>
      <c r="AT404" s="224" t="s">
        <v>211</v>
      </c>
      <c r="AU404" s="224" t="s">
        <v>77</v>
      </c>
      <c r="AY404" s="18" t="s">
        <v>210</v>
      </c>
      <c r="BE404" s="225">
        <f>IF(N404="základní",J404,0)</f>
        <v>0</v>
      </c>
      <c r="BF404" s="225">
        <f>IF(N404="snížená",J404,0)</f>
        <v>0</v>
      </c>
      <c r="BG404" s="225">
        <f>IF(N404="zákl. přenesená",J404,0)</f>
        <v>0</v>
      </c>
      <c r="BH404" s="225">
        <f>IF(N404="sníž. přenesená",J404,0)</f>
        <v>0</v>
      </c>
      <c r="BI404" s="225">
        <f>IF(N404="nulová",J404,0)</f>
        <v>0</v>
      </c>
      <c r="BJ404" s="18" t="s">
        <v>77</v>
      </c>
      <c r="BK404" s="225">
        <f>ROUND(I404*H404,2)</f>
        <v>0</v>
      </c>
      <c r="BL404" s="18" t="s">
        <v>282</v>
      </c>
      <c r="BM404" s="224" t="s">
        <v>2629</v>
      </c>
    </row>
    <row r="405" s="1" customFormat="1" ht="36" customHeight="1">
      <c r="B405" s="39"/>
      <c r="C405" s="213" t="s">
        <v>2630</v>
      </c>
      <c r="D405" s="213" t="s">
        <v>211</v>
      </c>
      <c r="E405" s="214" t="s">
        <v>2631</v>
      </c>
      <c r="F405" s="215" t="s">
        <v>2632</v>
      </c>
      <c r="G405" s="216" t="s">
        <v>911</v>
      </c>
      <c r="H405" s="217">
        <v>585.89999999999998</v>
      </c>
      <c r="I405" s="218"/>
      <c r="J405" s="219">
        <f>ROUND(I405*H405,2)</f>
        <v>0</v>
      </c>
      <c r="K405" s="215" t="s">
        <v>1995</v>
      </c>
      <c r="L405" s="44"/>
      <c r="M405" s="220" t="s">
        <v>20</v>
      </c>
      <c r="N405" s="221" t="s">
        <v>41</v>
      </c>
      <c r="O405" s="84"/>
      <c r="P405" s="222">
        <f>O405*H405</f>
        <v>0</v>
      </c>
      <c r="Q405" s="222">
        <v>0</v>
      </c>
      <c r="R405" s="222">
        <f>Q405*H405</f>
        <v>0</v>
      </c>
      <c r="S405" s="222">
        <v>0</v>
      </c>
      <c r="T405" s="223">
        <f>S405*H405</f>
        <v>0</v>
      </c>
      <c r="AR405" s="224" t="s">
        <v>282</v>
      </c>
      <c r="AT405" s="224" t="s">
        <v>211</v>
      </c>
      <c r="AU405" s="224" t="s">
        <v>77</v>
      </c>
      <c r="AY405" s="18" t="s">
        <v>210</v>
      </c>
      <c r="BE405" s="225">
        <f>IF(N405="základní",J405,0)</f>
        <v>0</v>
      </c>
      <c r="BF405" s="225">
        <f>IF(N405="snížená",J405,0)</f>
        <v>0</v>
      </c>
      <c r="BG405" s="225">
        <f>IF(N405="zákl. přenesená",J405,0)</f>
        <v>0</v>
      </c>
      <c r="BH405" s="225">
        <f>IF(N405="sníž. přenesená",J405,0)</f>
        <v>0</v>
      </c>
      <c r="BI405" s="225">
        <f>IF(N405="nulová",J405,0)</f>
        <v>0</v>
      </c>
      <c r="BJ405" s="18" t="s">
        <v>77</v>
      </c>
      <c r="BK405" s="225">
        <f>ROUND(I405*H405,2)</f>
        <v>0</v>
      </c>
      <c r="BL405" s="18" t="s">
        <v>282</v>
      </c>
      <c r="BM405" s="224" t="s">
        <v>2633</v>
      </c>
    </row>
    <row r="406" s="1" customFormat="1" ht="36" customHeight="1">
      <c r="B406" s="39"/>
      <c r="C406" s="213" t="s">
        <v>1330</v>
      </c>
      <c r="D406" s="213" t="s">
        <v>211</v>
      </c>
      <c r="E406" s="214" t="s">
        <v>2634</v>
      </c>
      <c r="F406" s="215" t="s">
        <v>2635</v>
      </c>
      <c r="G406" s="216" t="s">
        <v>911</v>
      </c>
      <c r="H406" s="217">
        <v>72.400000000000006</v>
      </c>
      <c r="I406" s="218"/>
      <c r="J406" s="219">
        <f>ROUND(I406*H406,2)</f>
        <v>0</v>
      </c>
      <c r="K406" s="215" t="s">
        <v>1995</v>
      </c>
      <c r="L406" s="44"/>
      <c r="M406" s="220" t="s">
        <v>20</v>
      </c>
      <c r="N406" s="221" t="s">
        <v>41</v>
      </c>
      <c r="O406" s="84"/>
      <c r="P406" s="222">
        <f>O406*H406</f>
        <v>0</v>
      </c>
      <c r="Q406" s="222">
        <v>0</v>
      </c>
      <c r="R406" s="222">
        <f>Q406*H406</f>
        <v>0</v>
      </c>
      <c r="S406" s="222">
        <v>0</v>
      </c>
      <c r="T406" s="223">
        <f>S406*H406</f>
        <v>0</v>
      </c>
      <c r="AR406" s="224" t="s">
        <v>282</v>
      </c>
      <c r="AT406" s="224" t="s">
        <v>211</v>
      </c>
      <c r="AU406" s="224" t="s">
        <v>77</v>
      </c>
      <c r="AY406" s="18" t="s">
        <v>210</v>
      </c>
      <c r="BE406" s="225">
        <f>IF(N406="základní",J406,0)</f>
        <v>0</v>
      </c>
      <c r="BF406" s="225">
        <f>IF(N406="snížená",J406,0)</f>
        <v>0</v>
      </c>
      <c r="BG406" s="225">
        <f>IF(N406="zákl. přenesená",J406,0)</f>
        <v>0</v>
      </c>
      <c r="BH406" s="225">
        <f>IF(N406="sníž. přenesená",J406,0)</f>
        <v>0</v>
      </c>
      <c r="BI406" s="225">
        <f>IF(N406="nulová",J406,0)</f>
        <v>0</v>
      </c>
      <c r="BJ406" s="18" t="s">
        <v>77</v>
      </c>
      <c r="BK406" s="225">
        <f>ROUND(I406*H406,2)</f>
        <v>0</v>
      </c>
      <c r="BL406" s="18" t="s">
        <v>282</v>
      </c>
      <c r="BM406" s="224" t="s">
        <v>2636</v>
      </c>
    </row>
    <row r="407" s="1" customFormat="1" ht="16.5" customHeight="1">
      <c r="B407" s="39"/>
      <c r="C407" s="213" t="s">
        <v>2637</v>
      </c>
      <c r="D407" s="213" t="s">
        <v>211</v>
      </c>
      <c r="E407" s="214" t="s">
        <v>2638</v>
      </c>
      <c r="F407" s="215" t="s">
        <v>2639</v>
      </c>
      <c r="G407" s="216" t="s">
        <v>911</v>
      </c>
      <c r="H407" s="217">
        <v>5.7000000000000002</v>
      </c>
      <c r="I407" s="218"/>
      <c r="J407" s="219">
        <f>ROUND(I407*H407,2)</f>
        <v>0</v>
      </c>
      <c r="K407" s="215" t="s">
        <v>1995</v>
      </c>
      <c r="L407" s="44"/>
      <c r="M407" s="220" t="s">
        <v>20</v>
      </c>
      <c r="N407" s="221" t="s">
        <v>41</v>
      </c>
      <c r="O407" s="84"/>
      <c r="P407" s="222">
        <f>O407*H407</f>
        <v>0</v>
      </c>
      <c r="Q407" s="222">
        <v>0</v>
      </c>
      <c r="R407" s="222">
        <f>Q407*H407</f>
        <v>0</v>
      </c>
      <c r="S407" s="222">
        <v>0</v>
      </c>
      <c r="T407" s="223">
        <f>S407*H407</f>
        <v>0</v>
      </c>
      <c r="AR407" s="224" t="s">
        <v>282</v>
      </c>
      <c r="AT407" s="224" t="s">
        <v>211</v>
      </c>
      <c r="AU407" s="224" t="s">
        <v>77</v>
      </c>
      <c r="AY407" s="18" t="s">
        <v>210</v>
      </c>
      <c r="BE407" s="225">
        <f>IF(N407="základní",J407,0)</f>
        <v>0</v>
      </c>
      <c r="BF407" s="225">
        <f>IF(N407="snížená",J407,0)</f>
        <v>0</v>
      </c>
      <c r="BG407" s="225">
        <f>IF(N407="zákl. přenesená",J407,0)</f>
        <v>0</v>
      </c>
      <c r="BH407" s="225">
        <f>IF(N407="sníž. přenesená",J407,0)</f>
        <v>0</v>
      </c>
      <c r="BI407" s="225">
        <f>IF(N407="nulová",J407,0)</f>
        <v>0</v>
      </c>
      <c r="BJ407" s="18" t="s">
        <v>77</v>
      </c>
      <c r="BK407" s="225">
        <f>ROUND(I407*H407,2)</f>
        <v>0</v>
      </c>
      <c r="BL407" s="18" t="s">
        <v>282</v>
      </c>
      <c r="BM407" s="224" t="s">
        <v>2640</v>
      </c>
    </row>
    <row r="408" s="1" customFormat="1" ht="24" customHeight="1">
      <c r="B408" s="39"/>
      <c r="C408" s="213" t="s">
        <v>1335</v>
      </c>
      <c r="D408" s="213" t="s">
        <v>211</v>
      </c>
      <c r="E408" s="214" t="s">
        <v>2641</v>
      </c>
      <c r="F408" s="215" t="s">
        <v>2642</v>
      </c>
      <c r="G408" s="216" t="s">
        <v>911</v>
      </c>
      <c r="H408" s="217">
        <v>34.200000000000003</v>
      </c>
      <c r="I408" s="218"/>
      <c r="J408" s="219">
        <f>ROUND(I408*H408,2)</f>
        <v>0</v>
      </c>
      <c r="K408" s="215" t="s">
        <v>1995</v>
      </c>
      <c r="L408" s="44"/>
      <c r="M408" s="220" t="s">
        <v>20</v>
      </c>
      <c r="N408" s="221" t="s">
        <v>41</v>
      </c>
      <c r="O408" s="84"/>
      <c r="P408" s="222">
        <f>O408*H408</f>
        <v>0</v>
      </c>
      <c r="Q408" s="222">
        <v>0</v>
      </c>
      <c r="R408" s="222">
        <f>Q408*H408</f>
        <v>0</v>
      </c>
      <c r="S408" s="222">
        <v>0</v>
      </c>
      <c r="T408" s="223">
        <f>S408*H408</f>
        <v>0</v>
      </c>
      <c r="AR408" s="224" t="s">
        <v>282</v>
      </c>
      <c r="AT408" s="224" t="s">
        <v>211</v>
      </c>
      <c r="AU408" s="224" t="s">
        <v>77</v>
      </c>
      <c r="AY408" s="18" t="s">
        <v>210</v>
      </c>
      <c r="BE408" s="225">
        <f>IF(N408="základní",J408,0)</f>
        <v>0</v>
      </c>
      <c r="BF408" s="225">
        <f>IF(N408="snížená",J408,0)</f>
        <v>0</v>
      </c>
      <c r="BG408" s="225">
        <f>IF(N408="zákl. přenesená",J408,0)</f>
        <v>0</v>
      </c>
      <c r="BH408" s="225">
        <f>IF(N408="sníž. přenesená",J408,0)</f>
        <v>0</v>
      </c>
      <c r="BI408" s="225">
        <f>IF(N408="nulová",J408,0)</f>
        <v>0</v>
      </c>
      <c r="BJ408" s="18" t="s">
        <v>77</v>
      </c>
      <c r="BK408" s="225">
        <f>ROUND(I408*H408,2)</f>
        <v>0</v>
      </c>
      <c r="BL408" s="18" t="s">
        <v>282</v>
      </c>
      <c r="BM408" s="224" t="s">
        <v>2643</v>
      </c>
    </row>
    <row r="409" s="1" customFormat="1" ht="36" customHeight="1">
      <c r="B409" s="39"/>
      <c r="C409" s="213" t="s">
        <v>2644</v>
      </c>
      <c r="D409" s="213" t="s">
        <v>211</v>
      </c>
      <c r="E409" s="214" t="s">
        <v>2645</v>
      </c>
      <c r="F409" s="215" t="s">
        <v>2646</v>
      </c>
      <c r="G409" s="216" t="s">
        <v>911</v>
      </c>
      <c r="H409" s="217">
        <v>9.9000000000000004</v>
      </c>
      <c r="I409" s="218"/>
      <c r="J409" s="219">
        <f>ROUND(I409*H409,2)</f>
        <v>0</v>
      </c>
      <c r="K409" s="215" t="s">
        <v>1995</v>
      </c>
      <c r="L409" s="44"/>
      <c r="M409" s="220" t="s">
        <v>20</v>
      </c>
      <c r="N409" s="221" t="s">
        <v>41</v>
      </c>
      <c r="O409" s="84"/>
      <c r="P409" s="222">
        <f>O409*H409</f>
        <v>0</v>
      </c>
      <c r="Q409" s="222">
        <v>0</v>
      </c>
      <c r="R409" s="222">
        <f>Q409*H409</f>
        <v>0</v>
      </c>
      <c r="S409" s="222">
        <v>0</v>
      </c>
      <c r="T409" s="223">
        <f>S409*H409</f>
        <v>0</v>
      </c>
      <c r="AR409" s="224" t="s">
        <v>282</v>
      </c>
      <c r="AT409" s="224" t="s">
        <v>211</v>
      </c>
      <c r="AU409" s="224" t="s">
        <v>77</v>
      </c>
      <c r="AY409" s="18" t="s">
        <v>210</v>
      </c>
      <c r="BE409" s="225">
        <f>IF(N409="základní",J409,0)</f>
        <v>0</v>
      </c>
      <c r="BF409" s="225">
        <f>IF(N409="snížená",J409,0)</f>
        <v>0</v>
      </c>
      <c r="BG409" s="225">
        <f>IF(N409="zákl. přenesená",J409,0)</f>
        <v>0</v>
      </c>
      <c r="BH409" s="225">
        <f>IF(N409="sníž. přenesená",J409,0)</f>
        <v>0</v>
      </c>
      <c r="BI409" s="225">
        <f>IF(N409="nulová",J409,0)</f>
        <v>0</v>
      </c>
      <c r="BJ409" s="18" t="s">
        <v>77</v>
      </c>
      <c r="BK409" s="225">
        <f>ROUND(I409*H409,2)</f>
        <v>0</v>
      </c>
      <c r="BL409" s="18" t="s">
        <v>282</v>
      </c>
      <c r="BM409" s="224" t="s">
        <v>2647</v>
      </c>
    </row>
    <row r="410" s="1" customFormat="1" ht="36" customHeight="1">
      <c r="B410" s="39"/>
      <c r="C410" s="213" t="s">
        <v>1339</v>
      </c>
      <c r="D410" s="213" t="s">
        <v>211</v>
      </c>
      <c r="E410" s="214" t="s">
        <v>2648</v>
      </c>
      <c r="F410" s="215" t="s">
        <v>2649</v>
      </c>
      <c r="G410" s="216" t="s">
        <v>352</v>
      </c>
      <c r="H410" s="217">
        <v>50</v>
      </c>
      <c r="I410" s="218"/>
      <c r="J410" s="219">
        <f>ROUND(I410*H410,2)</f>
        <v>0</v>
      </c>
      <c r="K410" s="215" t="s">
        <v>1995</v>
      </c>
      <c r="L410" s="44"/>
      <c r="M410" s="220" t="s">
        <v>20</v>
      </c>
      <c r="N410" s="221" t="s">
        <v>41</v>
      </c>
      <c r="O410" s="84"/>
      <c r="P410" s="222">
        <f>O410*H410</f>
        <v>0</v>
      </c>
      <c r="Q410" s="222">
        <v>0</v>
      </c>
      <c r="R410" s="222">
        <f>Q410*H410</f>
        <v>0</v>
      </c>
      <c r="S410" s="222">
        <v>0</v>
      </c>
      <c r="T410" s="223">
        <f>S410*H410</f>
        <v>0</v>
      </c>
      <c r="AR410" s="224" t="s">
        <v>282</v>
      </c>
      <c r="AT410" s="224" t="s">
        <v>211</v>
      </c>
      <c r="AU410" s="224" t="s">
        <v>77</v>
      </c>
      <c r="AY410" s="18" t="s">
        <v>210</v>
      </c>
      <c r="BE410" s="225">
        <f>IF(N410="základní",J410,0)</f>
        <v>0</v>
      </c>
      <c r="BF410" s="225">
        <f>IF(N410="snížená",J410,0)</f>
        <v>0</v>
      </c>
      <c r="BG410" s="225">
        <f>IF(N410="zákl. přenesená",J410,0)</f>
        <v>0</v>
      </c>
      <c r="BH410" s="225">
        <f>IF(N410="sníž. přenesená",J410,0)</f>
        <v>0</v>
      </c>
      <c r="BI410" s="225">
        <f>IF(N410="nulová",J410,0)</f>
        <v>0</v>
      </c>
      <c r="BJ410" s="18" t="s">
        <v>77</v>
      </c>
      <c r="BK410" s="225">
        <f>ROUND(I410*H410,2)</f>
        <v>0</v>
      </c>
      <c r="BL410" s="18" t="s">
        <v>282</v>
      </c>
      <c r="BM410" s="224" t="s">
        <v>2650</v>
      </c>
    </row>
    <row r="411" s="1" customFormat="1" ht="16.5" customHeight="1">
      <c r="B411" s="39"/>
      <c r="C411" s="213" t="s">
        <v>2651</v>
      </c>
      <c r="D411" s="213" t="s">
        <v>211</v>
      </c>
      <c r="E411" s="214" t="s">
        <v>2652</v>
      </c>
      <c r="F411" s="215" t="s">
        <v>2653</v>
      </c>
      <c r="G411" s="216" t="s">
        <v>911</v>
      </c>
      <c r="H411" s="217">
        <v>9.9000000000000004</v>
      </c>
      <c r="I411" s="218"/>
      <c r="J411" s="219">
        <f>ROUND(I411*H411,2)</f>
        <v>0</v>
      </c>
      <c r="K411" s="215" t="s">
        <v>1995</v>
      </c>
      <c r="L411" s="44"/>
      <c r="M411" s="220" t="s">
        <v>20</v>
      </c>
      <c r="N411" s="221" t="s">
        <v>41</v>
      </c>
      <c r="O411" s="84"/>
      <c r="P411" s="222">
        <f>O411*H411</f>
        <v>0</v>
      </c>
      <c r="Q411" s="222">
        <v>0</v>
      </c>
      <c r="R411" s="222">
        <f>Q411*H411</f>
        <v>0</v>
      </c>
      <c r="S411" s="222">
        <v>0</v>
      </c>
      <c r="T411" s="223">
        <f>S411*H411</f>
        <v>0</v>
      </c>
      <c r="AR411" s="224" t="s">
        <v>282</v>
      </c>
      <c r="AT411" s="224" t="s">
        <v>211</v>
      </c>
      <c r="AU411" s="224" t="s">
        <v>77</v>
      </c>
      <c r="AY411" s="18" t="s">
        <v>210</v>
      </c>
      <c r="BE411" s="225">
        <f>IF(N411="základní",J411,0)</f>
        <v>0</v>
      </c>
      <c r="BF411" s="225">
        <f>IF(N411="snížená",J411,0)</f>
        <v>0</v>
      </c>
      <c r="BG411" s="225">
        <f>IF(N411="zákl. přenesená",J411,0)</f>
        <v>0</v>
      </c>
      <c r="BH411" s="225">
        <f>IF(N411="sníž. přenesená",J411,0)</f>
        <v>0</v>
      </c>
      <c r="BI411" s="225">
        <f>IF(N411="nulová",J411,0)</f>
        <v>0</v>
      </c>
      <c r="BJ411" s="18" t="s">
        <v>77</v>
      </c>
      <c r="BK411" s="225">
        <f>ROUND(I411*H411,2)</f>
        <v>0</v>
      </c>
      <c r="BL411" s="18" t="s">
        <v>282</v>
      </c>
      <c r="BM411" s="224" t="s">
        <v>2654</v>
      </c>
    </row>
    <row r="412" s="1" customFormat="1" ht="16.5" customHeight="1">
      <c r="B412" s="39"/>
      <c r="C412" s="213" t="s">
        <v>1344</v>
      </c>
      <c r="D412" s="213" t="s">
        <v>211</v>
      </c>
      <c r="E412" s="214" t="s">
        <v>2655</v>
      </c>
      <c r="F412" s="215" t="s">
        <v>2656</v>
      </c>
      <c r="G412" s="216" t="s">
        <v>911</v>
      </c>
      <c r="H412" s="217">
        <v>9.9000000000000004</v>
      </c>
      <c r="I412" s="218"/>
      <c r="J412" s="219">
        <f>ROUND(I412*H412,2)</f>
        <v>0</v>
      </c>
      <c r="K412" s="215" t="s">
        <v>1995</v>
      </c>
      <c r="L412" s="44"/>
      <c r="M412" s="220" t="s">
        <v>20</v>
      </c>
      <c r="N412" s="221" t="s">
        <v>41</v>
      </c>
      <c r="O412" s="84"/>
      <c r="P412" s="222">
        <f>O412*H412</f>
        <v>0</v>
      </c>
      <c r="Q412" s="222">
        <v>0</v>
      </c>
      <c r="R412" s="222">
        <f>Q412*H412</f>
        <v>0</v>
      </c>
      <c r="S412" s="222">
        <v>0</v>
      </c>
      <c r="T412" s="223">
        <f>S412*H412</f>
        <v>0</v>
      </c>
      <c r="AR412" s="224" t="s">
        <v>282</v>
      </c>
      <c r="AT412" s="224" t="s">
        <v>211</v>
      </c>
      <c r="AU412" s="224" t="s">
        <v>77</v>
      </c>
      <c r="AY412" s="18" t="s">
        <v>210</v>
      </c>
      <c r="BE412" s="225">
        <f>IF(N412="základní",J412,0)</f>
        <v>0</v>
      </c>
      <c r="BF412" s="225">
        <f>IF(N412="snížená",J412,0)</f>
        <v>0</v>
      </c>
      <c r="BG412" s="225">
        <f>IF(N412="zákl. přenesená",J412,0)</f>
        <v>0</v>
      </c>
      <c r="BH412" s="225">
        <f>IF(N412="sníž. přenesená",J412,0)</f>
        <v>0</v>
      </c>
      <c r="BI412" s="225">
        <f>IF(N412="nulová",J412,0)</f>
        <v>0</v>
      </c>
      <c r="BJ412" s="18" t="s">
        <v>77</v>
      </c>
      <c r="BK412" s="225">
        <f>ROUND(I412*H412,2)</f>
        <v>0</v>
      </c>
      <c r="BL412" s="18" t="s">
        <v>282</v>
      </c>
      <c r="BM412" s="224" t="s">
        <v>2657</v>
      </c>
    </row>
    <row r="413" s="1" customFormat="1" ht="16.5" customHeight="1">
      <c r="B413" s="39"/>
      <c r="C413" s="213" t="s">
        <v>2658</v>
      </c>
      <c r="D413" s="213" t="s">
        <v>211</v>
      </c>
      <c r="E413" s="214" t="s">
        <v>2659</v>
      </c>
      <c r="F413" s="215" t="s">
        <v>2660</v>
      </c>
      <c r="G413" s="216" t="s">
        <v>911</v>
      </c>
      <c r="H413" s="217">
        <v>9.9000000000000004</v>
      </c>
      <c r="I413" s="218"/>
      <c r="J413" s="219">
        <f>ROUND(I413*H413,2)</f>
        <v>0</v>
      </c>
      <c r="K413" s="215" t="s">
        <v>1995</v>
      </c>
      <c r="L413" s="44"/>
      <c r="M413" s="220" t="s">
        <v>20</v>
      </c>
      <c r="N413" s="221" t="s">
        <v>41</v>
      </c>
      <c r="O413" s="84"/>
      <c r="P413" s="222">
        <f>O413*H413</f>
        <v>0</v>
      </c>
      <c r="Q413" s="222">
        <v>0</v>
      </c>
      <c r="R413" s="222">
        <f>Q413*H413</f>
        <v>0</v>
      </c>
      <c r="S413" s="222">
        <v>0</v>
      </c>
      <c r="T413" s="223">
        <f>S413*H413</f>
        <v>0</v>
      </c>
      <c r="AR413" s="224" t="s">
        <v>282</v>
      </c>
      <c r="AT413" s="224" t="s">
        <v>211</v>
      </c>
      <c r="AU413" s="224" t="s">
        <v>77</v>
      </c>
      <c r="AY413" s="18" t="s">
        <v>210</v>
      </c>
      <c r="BE413" s="225">
        <f>IF(N413="základní",J413,0)</f>
        <v>0</v>
      </c>
      <c r="BF413" s="225">
        <f>IF(N413="snížená",J413,0)</f>
        <v>0</v>
      </c>
      <c r="BG413" s="225">
        <f>IF(N413="zákl. přenesená",J413,0)</f>
        <v>0</v>
      </c>
      <c r="BH413" s="225">
        <f>IF(N413="sníž. přenesená",J413,0)</f>
        <v>0</v>
      </c>
      <c r="BI413" s="225">
        <f>IF(N413="nulová",J413,0)</f>
        <v>0</v>
      </c>
      <c r="BJ413" s="18" t="s">
        <v>77</v>
      </c>
      <c r="BK413" s="225">
        <f>ROUND(I413*H413,2)</f>
        <v>0</v>
      </c>
      <c r="BL413" s="18" t="s">
        <v>282</v>
      </c>
      <c r="BM413" s="224" t="s">
        <v>2661</v>
      </c>
    </row>
    <row r="414" s="1" customFormat="1" ht="36" customHeight="1">
      <c r="B414" s="39"/>
      <c r="C414" s="213" t="s">
        <v>1348</v>
      </c>
      <c r="D414" s="213" t="s">
        <v>211</v>
      </c>
      <c r="E414" s="214" t="s">
        <v>2662</v>
      </c>
      <c r="F414" s="215" t="s">
        <v>2663</v>
      </c>
      <c r="G414" s="216" t="s">
        <v>2664</v>
      </c>
      <c r="H414" s="217">
        <v>1</v>
      </c>
      <c r="I414" s="218"/>
      <c r="J414" s="219">
        <f>ROUND(I414*H414,2)</f>
        <v>0</v>
      </c>
      <c r="K414" s="215" t="s">
        <v>2001</v>
      </c>
      <c r="L414" s="44"/>
      <c r="M414" s="220" t="s">
        <v>20</v>
      </c>
      <c r="N414" s="221" t="s">
        <v>41</v>
      </c>
      <c r="O414" s="84"/>
      <c r="P414" s="222">
        <f>O414*H414</f>
        <v>0</v>
      </c>
      <c r="Q414" s="222">
        <v>0</v>
      </c>
      <c r="R414" s="222">
        <f>Q414*H414</f>
        <v>0</v>
      </c>
      <c r="S414" s="222">
        <v>0</v>
      </c>
      <c r="T414" s="223">
        <f>S414*H414</f>
        <v>0</v>
      </c>
      <c r="AR414" s="224" t="s">
        <v>282</v>
      </c>
      <c r="AT414" s="224" t="s">
        <v>211</v>
      </c>
      <c r="AU414" s="224" t="s">
        <v>77</v>
      </c>
      <c r="AY414" s="18" t="s">
        <v>210</v>
      </c>
      <c r="BE414" s="225">
        <f>IF(N414="základní",J414,0)</f>
        <v>0</v>
      </c>
      <c r="BF414" s="225">
        <f>IF(N414="snížená",J414,0)</f>
        <v>0</v>
      </c>
      <c r="BG414" s="225">
        <f>IF(N414="zákl. přenesená",J414,0)</f>
        <v>0</v>
      </c>
      <c r="BH414" s="225">
        <f>IF(N414="sníž. přenesená",J414,0)</f>
        <v>0</v>
      </c>
      <c r="BI414" s="225">
        <f>IF(N414="nulová",J414,0)</f>
        <v>0</v>
      </c>
      <c r="BJ414" s="18" t="s">
        <v>77</v>
      </c>
      <c r="BK414" s="225">
        <f>ROUND(I414*H414,2)</f>
        <v>0</v>
      </c>
      <c r="BL414" s="18" t="s">
        <v>282</v>
      </c>
      <c r="BM414" s="224" t="s">
        <v>2665</v>
      </c>
    </row>
    <row r="415" s="1" customFormat="1" ht="16.5" customHeight="1">
      <c r="B415" s="39"/>
      <c r="C415" s="213" t="s">
        <v>2666</v>
      </c>
      <c r="D415" s="213" t="s">
        <v>211</v>
      </c>
      <c r="E415" s="214" t="s">
        <v>2667</v>
      </c>
      <c r="F415" s="215" t="s">
        <v>2668</v>
      </c>
      <c r="G415" s="216" t="s">
        <v>911</v>
      </c>
      <c r="H415" s="217">
        <v>62.799999999999997</v>
      </c>
      <c r="I415" s="218"/>
      <c r="J415" s="219">
        <f>ROUND(I415*H415,2)</f>
        <v>0</v>
      </c>
      <c r="K415" s="215" t="s">
        <v>1995</v>
      </c>
      <c r="L415" s="44"/>
      <c r="M415" s="220" t="s">
        <v>20</v>
      </c>
      <c r="N415" s="221" t="s">
        <v>41</v>
      </c>
      <c r="O415" s="84"/>
      <c r="P415" s="222">
        <f>O415*H415</f>
        <v>0</v>
      </c>
      <c r="Q415" s="222">
        <v>0</v>
      </c>
      <c r="R415" s="222">
        <f>Q415*H415</f>
        <v>0</v>
      </c>
      <c r="S415" s="222">
        <v>0</v>
      </c>
      <c r="T415" s="223">
        <f>S415*H415</f>
        <v>0</v>
      </c>
      <c r="AR415" s="224" t="s">
        <v>282</v>
      </c>
      <c r="AT415" s="224" t="s">
        <v>211</v>
      </c>
      <c r="AU415" s="224" t="s">
        <v>77</v>
      </c>
      <c r="AY415" s="18" t="s">
        <v>210</v>
      </c>
      <c r="BE415" s="225">
        <f>IF(N415="základní",J415,0)</f>
        <v>0</v>
      </c>
      <c r="BF415" s="225">
        <f>IF(N415="snížená",J415,0)</f>
        <v>0</v>
      </c>
      <c r="BG415" s="225">
        <f>IF(N415="zákl. přenesená",J415,0)</f>
        <v>0</v>
      </c>
      <c r="BH415" s="225">
        <f>IF(N415="sníž. přenesená",J415,0)</f>
        <v>0</v>
      </c>
      <c r="BI415" s="225">
        <f>IF(N415="nulová",J415,0)</f>
        <v>0</v>
      </c>
      <c r="BJ415" s="18" t="s">
        <v>77</v>
      </c>
      <c r="BK415" s="225">
        <f>ROUND(I415*H415,2)</f>
        <v>0</v>
      </c>
      <c r="BL415" s="18" t="s">
        <v>282</v>
      </c>
      <c r="BM415" s="224" t="s">
        <v>2669</v>
      </c>
    </row>
    <row r="416" s="1" customFormat="1" ht="24" customHeight="1">
      <c r="B416" s="39"/>
      <c r="C416" s="213" t="s">
        <v>1351</v>
      </c>
      <c r="D416" s="213" t="s">
        <v>211</v>
      </c>
      <c r="E416" s="214" t="s">
        <v>2670</v>
      </c>
      <c r="F416" s="215" t="s">
        <v>2671</v>
      </c>
      <c r="G416" s="216" t="s">
        <v>911</v>
      </c>
      <c r="H416" s="217">
        <v>62.799999999999997</v>
      </c>
      <c r="I416" s="218"/>
      <c r="J416" s="219">
        <f>ROUND(I416*H416,2)</f>
        <v>0</v>
      </c>
      <c r="K416" s="215" t="s">
        <v>1995</v>
      </c>
      <c r="L416" s="44"/>
      <c r="M416" s="220" t="s">
        <v>20</v>
      </c>
      <c r="N416" s="221" t="s">
        <v>41</v>
      </c>
      <c r="O416" s="84"/>
      <c r="P416" s="222">
        <f>O416*H416</f>
        <v>0</v>
      </c>
      <c r="Q416" s="222">
        <v>0</v>
      </c>
      <c r="R416" s="222">
        <f>Q416*H416</f>
        <v>0</v>
      </c>
      <c r="S416" s="222">
        <v>0</v>
      </c>
      <c r="T416" s="223">
        <f>S416*H416</f>
        <v>0</v>
      </c>
      <c r="AR416" s="224" t="s">
        <v>282</v>
      </c>
      <c r="AT416" s="224" t="s">
        <v>211</v>
      </c>
      <c r="AU416" s="224" t="s">
        <v>77</v>
      </c>
      <c r="AY416" s="18" t="s">
        <v>210</v>
      </c>
      <c r="BE416" s="225">
        <f>IF(N416="základní",J416,0)</f>
        <v>0</v>
      </c>
      <c r="BF416" s="225">
        <f>IF(N416="snížená",J416,0)</f>
        <v>0</v>
      </c>
      <c r="BG416" s="225">
        <f>IF(N416="zákl. přenesená",J416,0)</f>
        <v>0</v>
      </c>
      <c r="BH416" s="225">
        <f>IF(N416="sníž. přenesená",J416,0)</f>
        <v>0</v>
      </c>
      <c r="BI416" s="225">
        <f>IF(N416="nulová",J416,0)</f>
        <v>0</v>
      </c>
      <c r="BJ416" s="18" t="s">
        <v>77</v>
      </c>
      <c r="BK416" s="225">
        <f>ROUND(I416*H416,2)</f>
        <v>0</v>
      </c>
      <c r="BL416" s="18" t="s">
        <v>282</v>
      </c>
      <c r="BM416" s="224" t="s">
        <v>2672</v>
      </c>
    </row>
    <row r="417" s="1" customFormat="1" ht="24" customHeight="1">
      <c r="B417" s="39"/>
      <c r="C417" s="213" t="s">
        <v>2673</v>
      </c>
      <c r="D417" s="213" t="s">
        <v>211</v>
      </c>
      <c r="E417" s="214" t="s">
        <v>2674</v>
      </c>
      <c r="F417" s="215" t="s">
        <v>2675</v>
      </c>
      <c r="G417" s="216" t="s">
        <v>911</v>
      </c>
      <c r="H417" s="217">
        <v>36.479999999999997</v>
      </c>
      <c r="I417" s="218"/>
      <c r="J417" s="219">
        <f>ROUND(I417*H417,2)</f>
        <v>0</v>
      </c>
      <c r="K417" s="215" t="s">
        <v>2001</v>
      </c>
      <c r="L417" s="44"/>
      <c r="M417" s="220" t="s">
        <v>20</v>
      </c>
      <c r="N417" s="221" t="s">
        <v>41</v>
      </c>
      <c r="O417" s="84"/>
      <c r="P417" s="222">
        <f>O417*H417</f>
        <v>0</v>
      </c>
      <c r="Q417" s="222">
        <v>0</v>
      </c>
      <c r="R417" s="222">
        <f>Q417*H417</f>
        <v>0</v>
      </c>
      <c r="S417" s="222">
        <v>0</v>
      </c>
      <c r="T417" s="223">
        <f>S417*H417</f>
        <v>0</v>
      </c>
      <c r="AR417" s="224" t="s">
        <v>282</v>
      </c>
      <c r="AT417" s="224" t="s">
        <v>211</v>
      </c>
      <c r="AU417" s="224" t="s">
        <v>77</v>
      </c>
      <c r="AY417" s="18" t="s">
        <v>210</v>
      </c>
      <c r="BE417" s="225">
        <f>IF(N417="základní",J417,0)</f>
        <v>0</v>
      </c>
      <c r="BF417" s="225">
        <f>IF(N417="snížená",J417,0)</f>
        <v>0</v>
      </c>
      <c r="BG417" s="225">
        <f>IF(N417="zákl. přenesená",J417,0)</f>
        <v>0</v>
      </c>
      <c r="BH417" s="225">
        <f>IF(N417="sníž. přenesená",J417,0)</f>
        <v>0</v>
      </c>
      <c r="BI417" s="225">
        <f>IF(N417="nulová",J417,0)</f>
        <v>0</v>
      </c>
      <c r="BJ417" s="18" t="s">
        <v>77</v>
      </c>
      <c r="BK417" s="225">
        <f>ROUND(I417*H417,2)</f>
        <v>0</v>
      </c>
      <c r="BL417" s="18" t="s">
        <v>282</v>
      </c>
      <c r="BM417" s="224" t="s">
        <v>2676</v>
      </c>
    </row>
    <row r="418" s="1" customFormat="1" ht="16.5" customHeight="1">
      <c r="B418" s="39"/>
      <c r="C418" s="213" t="s">
        <v>1355</v>
      </c>
      <c r="D418" s="213" t="s">
        <v>211</v>
      </c>
      <c r="E418" s="214" t="s">
        <v>2677</v>
      </c>
      <c r="F418" s="215" t="s">
        <v>2678</v>
      </c>
      <c r="G418" s="216" t="s">
        <v>291</v>
      </c>
      <c r="H418" s="217">
        <v>79.599999999999994</v>
      </c>
      <c r="I418" s="218"/>
      <c r="J418" s="219">
        <f>ROUND(I418*H418,2)</f>
        <v>0</v>
      </c>
      <c r="K418" s="215" t="s">
        <v>1995</v>
      </c>
      <c r="L418" s="44"/>
      <c r="M418" s="220" t="s">
        <v>20</v>
      </c>
      <c r="N418" s="221" t="s">
        <v>41</v>
      </c>
      <c r="O418" s="84"/>
      <c r="P418" s="222">
        <f>O418*H418</f>
        <v>0</v>
      </c>
      <c r="Q418" s="222">
        <v>0</v>
      </c>
      <c r="R418" s="222">
        <f>Q418*H418</f>
        <v>0</v>
      </c>
      <c r="S418" s="222">
        <v>0</v>
      </c>
      <c r="T418" s="223">
        <f>S418*H418</f>
        <v>0</v>
      </c>
      <c r="AR418" s="224" t="s">
        <v>282</v>
      </c>
      <c r="AT418" s="224" t="s">
        <v>211</v>
      </c>
      <c r="AU418" s="224" t="s">
        <v>77</v>
      </c>
      <c r="AY418" s="18" t="s">
        <v>210</v>
      </c>
      <c r="BE418" s="225">
        <f>IF(N418="základní",J418,0)</f>
        <v>0</v>
      </c>
      <c r="BF418" s="225">
        <f>IF(N418="snížená",J418,0)</f>
        <v>0</v>
      </c>
      <c r="BG418" s="225">
        <f>IF(N418="zákl. přenesená",J418,0)</f>
        <v>0</v>
      </c>
      <c r="BH418" s="225">
        <f>IF(N418="sníž. přenesená",J418,0)</f>
        <v>0</v>
      </c>
      <c r="BI418" s="225">
        <f>IF(N418="nulová",J418,0)</f>
        <v>0</v>
      </c>
      <c r="BJ418" s="18" t="s">
        <v>77</v>
      </c>
      <c r="BK418" s="225">
        <f>ROUND(I418*H418,2)</f>
        <v>0</v>
      </c>
      <c r="BL418" s="18" t="s">
        <v>282</v>
      </c>
      <c r="BM418" s="224" t="s">
        <v>2679</v>
      </c>
    </row>
    <row r="419" s="1" customFormat="1" ht="24" customHeight="1">
      <c r="B419" s="39"/>
      <c r="C419" s="213" t="s">
        <v>2680</v>
      </c>
      <c r="D419" s="213" t="s">
        <v>211</v>
      </c>
      <c r="E419" s="214" t="s">
        <v>2681</v>
      </c>
      <c r="F419" s="215" t="s">
        <v>2682</v>
      </c>
      <c r="G419" s="216" t="s">
        <v>911</v>
      </c>
      <c r="H419" s="217">
        <v>9.9000000000000004</v>
      </c>
      <c r="I419" s="218"/>
      <c r="J419" s="219">
        <f>ROUND(I419*H419,2)</f>
        <v>0</v>
      </c>
      <c r="K419" s="215" t="s">
        <v>1995</v>
      </c>
      <c r="L419" s="44"/>
      <c r="M419" s="220" t="s">
        <v>20</v>
      </c>
      <c r="N419" s="221" t="s">
        <v>41</v>
      </c>
      <c r="O419" s="84"/>
      <c r="P419" s="222">
        <f>O419*H419</f>
        <v>0</v>
      </c>
      <c r="Q419" s="222">
        <v>0</v>
      </c>
      <c r="R419" s="222">
        <f>Q419*H419</f>
        <v>0</v>
      </c>
      <c r="S419" s="222">
        <v>0</v>
      </c>
      <c r="T419" s="223">
        <f>S419*H419</f>
        <v>0</v>
      </c>
      <c r="AR419" s="224" t="s">
        <v>282</v>
      </c>
      <c r="AT419" s="224" t="s">
        <v>211</v>
      </c>
      <c r="AU419" s="224" t="s">
        <v>77</v>
      </c>
      <c r="AY419" s="18" t="s">
        <v>210</v>
      </c>
      <c r="BE419" s="225">
        <f>IF(N419="základní",J419,0)</f>
        <v>0</v>
      </c>
      <c r="BF419" s="225">
        <f>IF(N419="snížená",J419,0)</f>
        <v>0</v>
      </c>
      <c r="BG419" s="225">
        <f>IF(N419="zákl. přenesená",J419,0)</f>
        <v>0</v>
      </c>
      <c r="BH419" s="225">
        <f>IF(N419="sníž. přenesená",J419,0)</f>
        <v>0</v>
      </c>
      <c r="BI419" s="225">
        <f>IF(N419="nulová",J419,0)</f>
        <v>0</v>
      </c>
      <c r="BJ419" s="18" t="s">
        <v>77</v>
      </c>
      <c r="BK419" s="225">
        <f>ROUND(I419*H419,2)</f>
        <v>0</v>
      </c>
      <c r="BL419" s="18" t="s">
        <v>282</v>
      </c>
      <c r="BM419" s="224" t="s">
        <v>2683</v>
      </c>
    </row>
    <row r="420" s="1" customFormat="1" ht="16.5" customHeight="1">
      <c r="B420" s="39"/>
      <c r="C420" s="213" t="s">
        <v>1360</v>
      </c>
      <c r="D420" s="213" t="s">
        <v>211</v>
      </c>
      <c r="E420" s="214" t="s">
        <v>2684</v>
      </c>
      <c r="F420" s="215" t="s">
        <v>2685</v>
      </c>
      <c r="G420" s="216" t="s">
        <v>291</v>
      </c>
      <c r="H420" s="217">
        <v>26</v>
      </c>
      <c r="I420" s="218"/>
      <c r="J420" s="219">
        <f>ROUND(I420*H420,2)</f>
        <v>0</v>
      </c>
      <c r="K420" s="215" t="s">
        <v>2001</v>
      </c>
      <c r="L420" s="44"/>
      <c r="M420" s="220" t="s">
        <v>20</v>
      </c>
      <c r="N420" s="221" t="s">
        <v>41</v>
      </c>
      <c r="O420" s="84"/>
      <c r="P420" s="222">
        <f>O420*H420</f>
        <v>0</v>
      </c>
      <c r="Q420" s="222">
        <v>0</v>
      </c>
      <c r="R420" s="222">
        <f>Q420*H420</f>
        <v>0</v>
      </c>
      <c r="S420" s="222">
        <v>0</v>
      </c>
      <c r="T420" s="223">
        <f>S420*H420</f>
        <v>0</v>
      </c>
      <c r="AR420" s="224" t="s">
        <v>282</v>
      </c>
      <c r="AT420" s="224" t="s">
        <v>211</v>
      </c>
      <c r="AU420" s="224" t="s">
        <v>77</v>
      </c>
      <c r="AY420" s="18" t="s">
        <v>210</v>
      </c>
      <c r="BE420" s="225">
        <f>IF(N420="základní",J420,0)</f>
        <v>0</v>
      </c>
      <c r="BF420" s="225">
        <f>IF(N420="snížená",J420,0)</f>
        <v>0</v>
      </c>
      <c r="BG420" s="225">
        <f>IF(N420="zákl. přenesená",J420,0)</f>
        <v>0</v>
      </c>
      <c r="BH420" s="225">
        <f>IF(N420="sníž. přenesená",J420,0)</f>
        <v>0</v>
      </c>
      <c r="BI420" s="225">
        <f>IF(N420="nulová",J420,0)</f>
        <v>0</v>
      </c>
      <c r="BJ420" s="18" t="s">
        <v>77</v>
      </c>
      <c r="BK420" s="225">
        <f>ROUND(I420*H420,2)</f>
        <v>0</v>
      </c>
      <c r="BL420" s="18" t="s">
        <v>282</v>
      </c>
      <c r="BM420" s="224" t="s">
        <v>2686</v>
      </c>
    </row>
    <row r="421" s="10" customFormat="1" ht="25.92" customHeight="1">
      <c r="B421" s="199"/>
      <c r="C421" s="200"/>
      <c r="D421" s="201" t="s">
        <v>69</v>
      </c>
      <c r="E421" s="202" t="s">
        <v>298</v>
      </c>
      <c r="F421" s="202" t="s">
        <v>299</v>
      </c>
      <c r="G421" s="200"/>
      <c r="H421" s="200"/>
      <c r="I421" s="203"/>
      <c r="J421" s="204">
        <f>BK421</f>
        <v>0</v>
      </c>
      <c r="K421" s="200"/>
      <c r="L421" s="205"/>
      <c r="M421" s="206"/>
      <c r="N421" s="207"/>
      <c r="O421" s="207"/>
      <c r="P421" s="208">
        <f>SUM(P422:P435)</f>
        <v>0</v>
      </c>
      <c r="Q421" s="207"/>
      <c r="R421" s="208">
        <f>SUM(R422:R435)</f>
        <v>0</v>
      </c>
      <c r="S421" s="207"/>
      <c r="T421" s="209">
        <f>SUM(T422:T435)</f>
        <v>0</v>
      </c>
      <c r="AR421" s="210" t="s">
        <v>79</v>
      </c>
      <c r="AT421" s="211" t="s">
        <v>69</v>
      </c>
      <c r="AU421" s="211" t="s">
        <v>16</v>
      </c>
      <c r="AY421" s="210" t="s">
        <v>210</v>
      </c>
      <c r="BK421" s="212">
        <f>SUM(BK422:BK435)</f>
        <v>0</v>
      </c>
    </row>
    <row r="422" s="1" customFormat="1" ht="24" customHeight="1">
      <c r="B422" s="39"/>
      <c r="C422" s="241" t="s">
        <v>2687</v>
      </c>
      <c r="D422" s="241" t="s">
        <v>263</v>
      </c>
      <c r="E422" s="242" t="s">
        <v>2688</v>
      </c>
      <c r="F422" s="243" t="s">
        <v>2689</v>
      </c>
      <c r="G422" s="244" t="s">
        <v>291</v>
      </c>
      <c r="H422" s="245">
        <v>769.92999999999995</v>
      </c>
      <c r="I422" s="246"/>
      <c r="J422" s="247">
        <f>ROUND(I422*H422,2)</f>
        <v>0</v>
      </c>
      <c r="K422" s="243" t="s">
        <v>2690</v>
      </c>
      <c r="L422" s="248"/>
      <c r="M422" s="249" t="s">
        <v>20</v>
      </c>
      <c r="N422" s="250" t="s">
        <v>41</v>
      </c>
      <c r="O422" s="84"/>
      <c r="P422" s="222">
        <f>O422*H422</f>
        <v>0</v>
      </c>
      <c r="Q422" s="222">
        <v>0</v>
      </c>
      <c r="R422" s="222">
        <f>Q422*H422</f>
        <v>0</v>
      </c>
      <c r="S422" s="222">
        <v>0</v>
      </c>
      <c r="T422" s="223">
        <f>S422*H422</f>
        <v>0</v>
      </c>
      <c r="AR422" s="224" t="s">
        <v>303</v>
      </c>
      <c r="AT422" s="224" t="s">
        <v>263</v>
      </c>
      <c r="AU422" s="224" t="s">
        <v>77</v>
      </c>
      <c r="AY422" s="18" t="s">
        <v>210</v>
      </c>
      <c r="BE422" s="225">
        <f>IF(N422="základní",J422,0)</f>
        <v>0</v>
      </c>
      <c r="BF422" s="225">
        <f>IF(N422="snížená",J422,0)</f>
        <v>0</v>
      </c>
      <c r="BG422" s="225">
        <f>IF(N422="zákl. přenesená",J422,0)</f>
        <v>0</v>
      </c>
      <c r="BH422" s="225">
        <f>IF(N422="sníž. přenesená",J422,0)</f>
        <v>0</v>
      </c>
      <c r="BI422" s="225">
        <f>IF(N422="nulová",J422,0)</f>
        <v>0</v>
      </c>
      <c r="BJ422" s="18" t="s">
        <v>77</v>
      </c>
      <c r="BK422" s="225">
        <f>ROUND(I422*H422,2)</f>
        <v>0</v>
      </c>
      <c r="BL422" s="18" t="s">
        <v>282</v>
      </c>
      <c r="BM422" s="224" t="s">
        <v>2691</v>
      </c>
    </row>
    <row r="423" s="1" customFormat="1" ht="24" customHeight="1">
      <c r="B423" s="39"/>
      <c r="C423" s="241" t="s">
        <v>1364</v>
      </c>
      <c r="D423" s="241" t="s">
        <v>263</v>
      </c>
      <c r="E423" s="242" t="s">
        <v>2692</v>
      </c>
      <c r="F423" s="243" t="s">
        <v>2693</v>
      </c>
      <c r="G423" s="244" t="s">
        <v>911</v>
      </c>
      <c r="H423" s="245">
        <v>21.530000000000001</v>
      </c>
      <c r="I423" s="246"/>
      <c r="J423" s="247">
        <f>ROUND(I423*H423,2)</f>
        <v>0</v>
      </c>
      <c r="K423" s="243" t="s">
        <v>1995</v>
      </c>
      <c r="L423" s="248"/>
      <c r="M423" s="249" t="s">
        <v>20</v>
      </c>
      <c r="N423" s="250" t="s">
        <v>41</v>
      </c>
      <c r="O423" s="84"/>
      <c r="P423" s="222">
        <f>O423*H423</f>
        <v>0</v>
      </c>
      <c r="Q423" s="222">
        <v>0</v>
      </c>
      <c r="R423" s="222">
        <f>Q423*H423</f>
        <v>0</v>
      </c>
      <c r="S423" s="222">
        <v>0</v>
      </c>
      <c r="T423" s="223">
        <f>S423*H423</f>
        <v>0</v>
      </c>
      <c r="AR423" s="224" t="s">
        <v>303</v>
      </c>
      <c r="AT423" s="224" t="s">
        <v>263</v>
      </c>
      <c r="AU423" s="224" t="s">
        <v>77</v>
      </c>
      <c r="AY423" s="18" t="s">
        <v>210</v>
      </c>
      <c r="BE423" s="225">
        <f>IF(N423="základní",J423,0)</f>
        <v>0</v>
      </c>
      <c r="BF423" s="225">
        <f>IF(N423="snížená",J423,0)</f>
        <v>0</v>
      </c>
      <c r="BG423" s="225">
        <f>IF(N423="zákl. přenesená",J423,0)</f>
        <v>0</v>
      </c>
      <c r="BH423" s="225">
        <f>IF(N423="sníž. přenesená",J423,0)</f>
        <v>0</v>
      </c>
      <c r="BI423" s="225">
        <f>IF(N423="nulová",J423,0)</f>
        <v>0</v>
      </c>
      <c r="BJ423" s="18" t="s">
        <v>77</v>
      </c>
      <c r="BK423" s="225">
        <f>ROUND(I423*H423,2)</f>
        <v>0</v>
      </c>
      <c r="BL423" s="18" t="s">
        <v>282</v>
      </c>
      <c r="BM423" s="224" t="s">
        <v>2694</v>
      </c>
    </row>
    <row r="424" s="1" customFormat="1" ht="16.5" customHeight="1">
      <c r="B424" s="39"/>
      <c r="C424" s="241" t="s">
        <v>2695</v>
      </c>
      <c r="D424" s="241" t="s">
        <v>263</v>
      </c>
      <c r="E424" s="242" t="s">
        <v>2696</v>
      </c>
      <c r="F424" s="243" t="s">
        <v>2697</v>
      </c>
      <c r="G424" s="244" t="s">
        <v>911</v>
      </c>
      <c r="H424" s="245">
        <v>4.1699999999999999</v>
      </c>
      <c r="I424" s="246"/>
      <c r="J424" s="247">
        <f>ROUND(I424*H424,2)</f>
        <v>0</v>
      </c>
      <c r="K424" s="243" t="s">
        <v>1995</v>
      </c>
      <c r="L424" s="248"/>
      <c r="M424" s="249" t="s">
        <v>20</v>
      </c>
      <c r="N424" s="250" t="s">
        <v>41</v>
      </c>
      <c r="O424" s="84"/>
      <c r="P424" s="222">
        <f>O424*H424</f>
        <v>0</v>
      </c>
      <c r="Q424" s="222">
        <v>0</v>
      </c>
      <c r="R424" s="222">
        <f>Q424*H424</f>
        <v>0</v>
      </c>
      <c r="S424" s="222">
        <v>0</v>
      </c>
      <c r="T424" s="223">
        <f>S424*H424</f>
        <v>0</v>
      </c>
      <c r="AR424" s="224" t="s">
        <v>303</v>
      </c>
      <c r="AT424" s="224" t="s">
        <v>263</v>
      </c>
      <c r="AU424" s="224" t="s">
        <v>77</v>
      </c>
      <c r="AY424" s="18" t="s">
        <v>210</v>
      </c>
      <c r="BE424" s="225">
        <f>IF(N424="základní",J424,0)</f>
        <v>0</v>
      </c>
      <c r="BF424" s="225">
        <f>IF(N424="snížená",J424,0)</f>
        <v>0</v>
      </c>
      <c r="BG424" s="225">
        <f>IF(N424="zákl. přenesená",J424,0)</f>
        <v>0</v>
      </c>
      <c r="BH424" s="225">
        <f>IF(N424="sníž. přenesená",J424,0)</f>
        <v>0</v>
      </c>
      <c r="BI424" s="225">
        <f>IF(N424="nulová",J424,0)</f>
        <v>0</v>
      </c>
      <c r="BJ424" s="18" t="s">
        <v>77</v>
      </c>
      <c r="BK424" s="225">
        <f>ROUND(I424*H424,2)</f>
        <v>0</v>
      </c>
      <c r="BL424" s="18" t="s">
        <v>282</v>
      </c>
      <c r="BM424" s="224" t="s">
        <v>2698</v>
      </c>
    </row>
    <row r="425" s="1" customFormat="1" ht="16.5" customHeight="1">
      <c r="B425" s="39"/>
      <c r="C425" s="241" t="s">
        <v>1367</v>
      </c>
      <c r="D425" s="241" t="s">
        <v>263</v>
      </c>
      <c r="E425" s="242" t="s">
        <v>2699</v>
      </c>
      <c r="F425" s="243" t="s">
        <v>2700</v>
      </c>
      <c r="G425" s="244" t="s">
        <v>260</v>
      </c>
      <c r="H425" s="245">
        <v>52.270000000000003</v>
      </c>
      <c r="I425" s="246"/>
      <c r="J425" s="247">
        <f>ROUND(I425*H425,2)</f>
        <v>0</v>
      </c>
      <c r="K425" s="243" t="s">
        <v>1995</v>
      </c>
      <c r="L425" s="248"/>
      <c r="M425" s="249" t="s">
        <v>20</v>
      </c>
      <c r="N425" s="250" t="s">
        <v>41</v>
      </c>
      <c r="O425" s="84"/>
      <c r="P425" s="222">
        <f>O425*H425</f>
        <v>0</v>
      </c>
      <c r="Q425" s="222">
        <v>0</v>
      </c>
      <c r="R425" s="222">
        <f>Q425*H425</f>
        <v>0</v>
      </c>
      <c r="S425" s="222">
        <v>0</v>
      </c>
      <c r="T425" s="223">
        <f>S425*H425</f>
        <v>0</v>
      </c>
      <c r="AR425" s="224" t="s">
        <v>303</v>
      </c>
      <c r="AT425" s="224" t="s">
        <v>263</v>
      </c>
      <c r="AU425" s="224" t="s">
        <v>77</v>
      </c>
      <c r="AY425" s="18" t="s">
        <v>210</v>
      </c>
      <c r="BE425" s="225">
        <f>IF(N425="základní",J425,0)</f>
        <v>0</v>
      </c>
      <c r="BF425" s="225">
        <f>IF(N425="snížená",J425,0)</f>
        <v>0</v>
      </c>
      <c r="BG425" s="225">
        <f>IF(N425="zákl. přenesená",J425,0)</f>
        <v>0</v>
      </c>
      <c r="BH425" s="225">
        <f>IF(N425="sníž. přenesená",J425,0)</f>
        <v>0</v>
      </c>
      <c r="BI425" s="225">
        <f>IF(N425="nulová",J425,0)</f>
        <v>0</v>
      </c>
      <c r="BJ425" s="18" t="s">
        <v>77</v>
      </c>
      <c r="BK425" s="225">
        <f>ROUND(I425*H425,2)</f>
        <v>0</v>
      </c>
      <c r="BL425" s="18" t="s">
        <v>282</v>
      </c>
      <c r="BM425" s="224" t="s">
        <v>2701</v>
      </c>
    </row>
    <row r="426" s="1" customFormat="1" ht="16.5" customHeight="1">
      <c r="B426" s="39"/>
      <c r="C426" s="241" t="s">
        <v>2702</v>
      </c>
      <c r="D426" s="241" t="s">
        <v>263</v>
      </c>
      <c r="E426" s="242" t="s">
        <v>2703</v>
      </c>
      <c r="F426" s="243" t="s">
        <v>2704</v>
      </c>
      <c r="G426" s="244" t="s">
        <v>911</v>
      </c>
      <c r="H426" s="245">
        <v>10.65</v>
      </c>
      <c r="I426" s="246"/>
      <c r="J426" s="247">
        <f>ROUND(I426*H426,2)</f>
        <v>0</v>
      </c>
      <c r="K426" s="243" t="s">
        <v>1995</v>
      </c>
      <c r="L426" s="248"/>
      <c r="M426" s="249" t="s">
        <v>20</v>
      </c>
      <c r="N426" s="250" t="s">
        <v>41</v>
      </c>
      <c r="O426" s="84"/>
      <c r="P426" s="222">
        <f>O426*H426</f>
        <v>0</v>
      </c>
      <c r="Q426" s="222">
        <v>0</v>
      </c>
      <c r="R426" s="222">
        <f>Q426*H426</f>
        <v>0</v>
      </c>
      <c r="S426" s="222">
        <v>0</v>
      </c>
      <c r="T426" s="223">
        <f>S426*H426</f>
        <v>0</v>
      </c>
      <c r="AR426" s="224" t="s">
        <v>303</v>
      </c>
      <c r="AT426" s="224" t="s">
        <v>263</v>
      </c>
      <c r="AU426" s="224" t="s">
        <v>77</v>
      </c>
      <c r="AY426" s="18" t="s">
        <v>210</v>
      </c>
      <c r="BE426" s="225">
        <f>IF(N426="základní",J426,0)</f>
        <v>0</v>
      </c>
      <c r="BF426" s="225">
        <f>IF(N426="snížená",J426,0)</f>
        <v>0</v>
      </c>
      <c r="BG426" s="225">
        <f>IF(N426="zákl. přenesená",J426,0)</f>
        <v>0</v>
      </c>
      <c r="BH426" s="225">
        <f>IF(N426="sníž. přenesená",J426,0)</f>
        <v>0</v>
      </c>
      <c r="BI426" s="225">
        <f>IF(N426="nulová",J426,0)</f>
        <v>0</v>
      </c>
      <c r="BJ426" s="18" t="s">
        <v>77</v>
      </c>
      <c r="BK426" s="225">
        <f>ROUND(I426*H426,2)</f>
        <v>0</v>
      </c>
      <c r="BL426" s="18" t="s">
        <v>282</v>
      </c>
      <c r="BM426" s="224" t="s">
        <v>2705</v>
      </c>
    </row>
    <row r="427" s="1" customFormat="1" ht="24" customHeight="1">
      <c r="B427" s="39"/>
      <c r="C427" s="241" t="s">
        <v>1371</v>
      </c>
      <c r="D427" s="241" t="s">
        <v>263</v>
      </c>
      <c r="E427" s="242" t="s">
        <v>2706</v>
      </c>
      <c r="F427" s="243" t="s">
        <v>2707</v>
      </c>
      <c r="G427" s="244" t="s">
        <v>911</v>
      </c>
      <c r="H427" s="245">
        <v>453.50999999999999</v>
      </c>
      <c r="I427" s="246"/>
      <c r="J427" s="247">
        <f>ROUND(I427*H427,2)</f>
        <v>0</v>
      </c>
      <c r="K427" s="243" t="s">
        <v>1995</v>
      </c>
      <c r="L427" s="248"/>
      <c r="M427" s="249" t="s">
        <v>20</v>
      </c>
      <c r="N427" s="250" t="s">
        <v>41</v>
      </c>
      <c r="O427" s="84"/>
      <c r="P427" s="222">
        <f>O427*H427</f>
        <v>0</v>
      </c>
      <c r="Q427" s="222">
        <v>0</v>
      </c>
      <c r="R427" s="222">
        <f>Q427*H427</f>
        <v>0</v>
      </c>
      <c r="S427" s="222">
        <v>0</v>
      </c>
      <c r="T427" s="223">
        <f>S427*H427</f>
        <v>0</v>
      </c>
      <c r="AR427" s="224" t="s">
        <v>303</v>
      </c>
      <c r="AT427" s="224" t="s">
        <v>263</v>
      </c>
      <c r="AU427" s="224" t="s">
        <v>77</v>
      </c>
      <c r="AY427" s="18" t="s">
        <v>210</v>
      </c>
      <c r="BE427" s="225">
        <f>IF(N427="základní",J427,0)</f>
        <v>0</v>
      </c>
      <c r="BF427" s="225">
        <f>IF(N427="snížená",J427,0)</f>
        <v>0</v>
      </c>
      <c r="BG427" s="225">
        <f>IF(N427="zákl. přenesená",J427,0)</f>
        <v>0</v>
      </c>
      <c r="BH427" s="225">
        <f>IF(N427="sníž. přenesená",J427,0)</f>
        <v>0</v>
      </c>
      <c r="BI427" s="225">
        <f>IF(N427="nulová",J427,0)</f>
        <v>0</v>
      </c>
      <c r="BJ427" s="18" t="s">
        <v>77</v>
      </c>
      <c r="BK427" s="225">
        <f>ROUND(I427*H427,2)</f>
        <v>0</v>
      </c>
      <c r="BL427" s="18" t="s">
        <v>282</v>
      </c>
      <c r="BM427" s="224" t="s">
        <v>2708</v>
      </c>
    </row>
    <row r="428" s="1" customFormat="1" ht="24" customHeight="1">
      <c r="B428" s="39"/>
      <c r="C428" s="213" t="s">
        <v>2709</v>
      </c>
      <c r="D428" s="213" t="s">
        <v>211</v>
      </c>
      <c r="E428" s="214" t="s">
        <v>2710</v>
      </c>
      <c r="F428" s="215" t="s">
        <v>2711</v>
      </c>
      <c r="G428" s="216" t="s">
        <v>911</v>
      </c>
      <c r="H428" s="217">
        <v>451.85000000000002</v>
      </c>
      <c r="I428" s="218"/>
      <c r="J428" s="219">
        <f>ROUND(I428*H428,2)</f>
        <v>0</v>
      </c>
      <c r="K428" s="215" t="s">
        <v>2001</v>
      </c>
      <c r="L428" s="44"/>
      <c r="M428" s="220" t="s">
        <v>20</v>
      </c>
      <c r="N428" s="221" t="s">
        <v>41</v>
      </c>
      <c r="O428" s="84"/>
      <c r="P428" s="222">
        <f>O428*H428</f>
        <v>0</v>
      </c>
      <c r="Q428" s="222">
        <v>0</v>
      </c>
      <c r="R428" s="222">
        <f>Q428*H428</f>
        <v>0</v>
      </c>
      <c r="S428" s="222">
        <v>0</v>
      </c>
      <c r="T428" s="223">
        <f>S428*H428</f>
        <v>0</v>
      </c>
      <c r="AR428" s="224" t="s">
        <v>282</v>
      </c>
      <c r="AT428" s="224" t="s">
        <v>211</v>
      </c>
      <c r="AU428" s="224" t="s">
        <v>77</v>
      </c>
      <c r="AY428" s="18" t="s">
        <v>210</v>
      </c>
      <c r="BE428" s="225">
        <f>IF(N428="základní",J428,0)</f>
        <v>0</v>
      </c>
      <c r="BF428" s="225">
        <f>IF(N428="snížená",J428,0)</f>
        <v>0</v>
      </c>
      <c r="BG428" s="225">
        <f>IF(N428="zákl. přenesená",J428,0)</f>
        <v>0</v>
      </c>
      <c r="BH428" s="225">
        <f>IF(N428="sníž. přenesená",J428,0)</f>
        <v>0</v>
      </c>
      <c r="BI428" s="225">
        <f>IF(N428="nulová",J428,0)</f>
        <v>0</v>
      </c>
      <c r="BJ428" s="18" t="s">
        <v>77</v>
      </c>
      <c r="BK428" s="225">
        <f>ROUND(I428*H428,2)</f>
        <v>0</v>
      </c>
      <c r="BL428" s="18" t="s">
        <v>282</v>
      </c>
      <c r="BM428" s="224" t="s">
        <v>2712</v>
      </c>
    </row>
    <row r="429" s="1" customFormat="1" ht="36" customHeight="1">
      <c r="B429" s="39"/>
      <c r="C429" s="213" t="s">
        <v>1372</v>
      </c>
      <c r="D429" s="213" t="s">
        <v>211</v>
      </c>
      <c r="E429" s="214" t="s">
        <v>2713</v>
      </c>
      <c r="F429" s="215" t="s">
        <v>2714</v>
      </c>
      <c r="G429" s="216" t="s">
        <v>911</v>
      </c>
      <c r="H429" s="217">
        <v>4.0499999999999998</v>
      </c>
      <c r="I429" s="218"/>
      <c r="J429" s="219">
        <f>ROUND(I429*H429,2)</f>
        <v>0</v>
      </c>
      <c r="K429" s="215" t="s">
        <v>2001</v>
      </c>
      <c r="L429" s="44"/>
      <c r="M429" s="220" t="s">
        <v>20</v>
      </c>
      <c r="N429" s="221" t="s">
        <v>41</v>
      </c>
      <c r="O429" s="84"/>
      <c r="P429" s="222">
        <f>O429*H429</f>
        <v>0</v>
      </c>
      <c r="Q429" s="222">
        <v>0</v>
      </c>
      <c r="R429" s="222">
        <f>Q429*H429</f>
        <v>0</v>
      </c>
      <c r="S429" s="222">
        <v>0</v>
      </c>
      <c r="T429" s="223">
        <f>S429*H429</f>
        <v>0</v>
      </c>
      <c r="AR429" s="224" t="s">
        <v>282</v>
      </c>
      <c r="AT429" s="224" t="s">
        <v>211</v>
      </c>
      <c r="AU429" s="224" t="s">
        <v>77</v>
      </c>
      <c r="AY429" s="18" t="s">
        <v>210</v>
      </c>
      <c r="BE429" s="225">
        <f>IF(N429="základní",J429,0)</f>
        <v>0</v>
      </c>
      <c r="BF429" s="225">
        <f>IF(N429="snížená",J429,0)</f>
        <v>0</v>
      </c>
      <c r="BG429" s="225">
        <f>IF(N429="zákl. přenesená",J429,0)</f>
        <v>0</v>
      </c>
      <c r="BH429" s="225">
        <f>IF(N429="sníž. přenesená",J429,0)</f>
        <v>0</v>
      </c>
      <c r="BI429" s="225">
        <f>IF(N429="nulová",J429,0)</f>
        <v>0</v>
      </c>
      <c r="BJ429" s="18" t="s">
        <v>77</v>
      </c>
      <c r="BK429" s="225">
        <f>ROUND(I429*H429,2)</f>
        <v>0</v>
      </c>
      <c r="BL429" s="18" t="s">
        <v>282</v>
      </c>
      <c r="BM429" s="224" t="s">
        <v>2715</v>
      </c>
    </row>
    <row r="430" s="1" customFormat="1" ht="24" customHeight="1">
      <c r="B430" s="39"/>
      <c r="C430" s="213" t="s">
        <v>2716</v>
      </c>
      <c r="D430" s="213" t="s">
        <v>211</v>
      </c>
      <c r="E430" s="214" t="s">
        <v>2717</v>
      </c>
      <c r="F430" s="215" t="s">
        <v>2718</v>
      </c>
      <c r="G430" s="216" t="s">
        <v>911</v>
      </c>
      <c r="H430" s="217">
        <v>442.89999999999998</v>
      </c>
      <c r="I430" s="218"/>
      <c r="J430" s="219">
        <f>ROUND(I430*H430,2)</f>
        <v>0</v>
      </c>
      <c r="K430" s="215" t="s">
        <v>1995</v>
      </c>
      <c r="L430" s="44"/>
      <c r="M430" s="220" t="s">
        <v>20</v>
      </c>
      <c r="N430" s="221" t="s">
        <v>41</v>
      </c>
      <c r="O430" s="84"/>
      <c r="P430" s="222">
        <f>O430*H430</f>
        <v>0</v>
      </c>
      <c r="Q430" s="222">
        <v>0</v>
      </c>
      <c r="R430" s="222">
        <f>Q430*H430</f>
        <v>0</v>
      </c>
      <c r="S430" s="222">
        <v>0</v>
      </c>
      <c r="T430" s="223">
        <f>S430*H430</f>
        <v>0</v>
      </c>
      <c r="AR430" s="224" t="s">
        <v>282</v>
      </c>
      <c r="AT430" s="224" t="s">
        <v>211</v>
      </c>
      <c r="AU430" s="224" t="s">
        <v>77</v>
      </c>
      <c r="AY430" s="18" t="s">
        <v>210</v>
      </c>
      <c r="BE430" s="225">
        <f>IF(N430="základní",J430,0)</f>
        <v>0</v>
      </c>
      <c r="BF430" s="225">
        <f>IF(N430="snížená",J430,0)</f>
        <v>0</v>
      </c>
      <c r="BG430" s="225">
        <f>IF(N430="zákl. přenesená",J430,0)</f>
        <v>0</v>
      </c>
      <c r="BH430" s="225">
        <f>IF(N430="sníž. přenesená",J430,0)</f>
        <v>0</v>
      </c>
      <c r="BI430" s="225">
        <f>IF(N430="nulová",J430,0)</f>
        <v>0</v>
      </c>
      <c r="BJ430" s="18" t="s">
        <v>77</v>
      </c>
      <c r="BK430" s="225">
        <f>ROUND(I430*H430,2)</f>
        <v>0</v>
      </c>
      <c r="BL430" s="18" t="s">
        <v>282</v>
      </c>
      <c r="BM430" s="224" t="s">
        <v>2719</v>
      </c>
    </row>
    <row r="431" s="1" customFormat="1" ht="24" customHeight="1">
      <c r="B431" s="39"/>
      <c r="C431" s="213" t="s">
        <v>1378</v>
      </c>
      <c r="D431" s="213" t="s">
        <v>211</v>
      </c>
      <c r="E431" s="214" t="s">
        <v>2720</v>
      </c>
      <c r="F431" s="215" t="s">
        <v>2721</v>
      </c>
      <c r="G431" s="216" t="s">
        <v>291</v>
      </c>
      <c r="H431" s="217">
        <v>747.5</v>
      </c>
      <c r="I431" s="218"/>
      <c r="J431" s="219">
        <f>ROUND(I431*H431,2)</f>
        <v>0</v>
      </c>
      <c r="K431" s="215" t="s">
        <v>1995</v>
      </c>
      <c r="L431" s="44"/>
      <c r="M431" s="220" t="s">
        <v>20</v>
      </c>
      <c r="N431" s="221" t="s">
        <v>41</v>
      </c>
      <c r="O431" s="84"/>
      <c r="P431" s="222">
        <f>O431*H431</f>
        <v>0</v>
      </c>
      <c r="Q431" s="222">
        <v>0</v>
      </c>
      <c r="R431" s="222">
        <f>Q431*H431</f>
        <v>0</v>
      </c>
      <c r="S431" s="222">
        <v>0</v>
      </c>
      <c r="T431" s="223">
        <f>S431*H431</f>
        <v>0</v>
      </c>
      <c r="AR431" s="224" t="s">
        <v>282</v>
      </c>
      <c r="AT431" s="224" t="s">
        <v>211</v>
      </c>
      <c r="AU431" s="224" t="s">
        <v>77</v>
      </c>
      <c r="AY431" s="18" t="s">
        <v>210</v>
      </c>
      <c r="BE431" s="225">
        <f>IF(N431="základní",J431,0)</f>
        <v>0</v>
      </c>
      <c r="BF431" s="225">
        <f>IF(N431="snížená",J431,0)</f>
        <v>0</v>
      </c>
      <c r="BG431" s="225">
        <f>IF(N431="zákl. přenesená",J431,0)</f>
        <v>0</v>
      </c>
      <c r="BH431" s="225">
        <f>IF(N431="sníž. přenesená",J431,0)</f>
        <v>0</v>
      </c>
      <c r="BI431" s="225">
        <f>IF(N431="nulová",J431,0)</f>
        <v>0</v>
      </c>
      <c r="BJ431" s="18" t="s">
        <v>77</v>
      </c>
      <c r="BK431" s="225">
        <f>ROUND(I431*H431,2)</f>
        <v>0</v>
      </c>
      <c r="BL431" s="18" t="s">
        <v>282</v>
      </c>
      <c r="BM431" s="224" t="s">
        <v>2722</v>
      </c>
    </row>
    <row r="432" s="1" customFormat="1" ht="24" customHeight="1">
      <c r="B432" s="39"/>
      <c r="C432" s="213" t="s">
        <v>2723</v>
      </c>
      <c r="D432" s="213" t="s">
        <v>211</v>
      </c>
      <c r="E432" s="214" t="s">
        <v>2724</v>
      </c>
      <c r="F432" s="215" t="s">
        <v>2725</v>
      </c>
      <c r="G432" s="216" t="s">
        <v>911</v>
      </c>
      <c r="H432" s="217">
        <v>422.89999999999998</v>
      </c>
      <c r="I432" s="218"/>
      <c r="J432" s="219">
        <f>ROUND(I432*H432,2)</f>
        <v>0</v>
      </c>
      <c r="K432" s="215" t="s">
        <v>1995</v>
      </c>
      <c r="L432" s="44"/>
      <c r="M432" s="220" t="s">
        <v>20</v>
      </c>
      <c r="N432" s="221" t="s">
        <v>41</v>
      </c>
      <c r="O432" s="84"/>
      <c r="P432" s="222">
        <f>O432*H432</f>
        <v>0</v>
      </c>
      <c r="Q432" s="222">
        <v>0</v>
      </c>
      <c r="R432" s="222">
        <f>Q432*H432</f>
        <v>0</v>
      </c>
      <c r="S432" s="222">
        <v>0</v>
      </c>
      <c r="T432" s="223">
        <f>S432*H432</f>
        <v>0</v>
      </c>
      <c r="AR432" s="224" t="s">
        <v>282</v>
      </c>
      <c r="AT432" s="224" t="s">
        <v>211</v>
      </c>
      <c r="AU432" s="224" t="s">
        <v>77</v>
      </c>
      <c r="AY432" s="18" t="s">
        <v>210</v>
      </c>
      <c r="BE432" s="225">
        <f>IF(N432="základní",J432,0)</f>
        <v>0</v>
      </c>
      <c r="BF432" s="225">
        <f>IF(N432="snížená",J432,0)</f>
        <v>0</v>
      </c>
      <c r="BG432" s="225">
        <f>IF(N432="zákl. přenesená",J432,0)</f>
        <v>0</v>
      </c>
      <c r="BH432" s="225">
        <f>IF(N432="sníž. přenesená",J432,0)</f>
        <v>0</v>
      </c>
      <c r="BI432" s="225">
        <f>IF(N432="nulová",J432,0)</f>
        <v>0</v>
      </c>
      <c r="BJ432" s="18" t="s">
        <v>77</v>
      </c>
      <c r="BK432" s="225">
        <f>ROUND(I432*H432,2)</f>
        <v>0</v>
      </c>
      <c r="BL432" s="18" t="s">
        <v>282</v>
      </c>
      <c r="BM432" s="224" t="s">
        <v>2726</v>
      </c>
    </row>
    <row r="433" s="1" customFormat="1" ht="24" customHeight="1">
      <c r="B433" s="39"/>
      <c r="C433" s="213" t="s">
        <v>1381</v>
      </c>
      <c r="D433" s="213" t="s">
        <v>211</v>
      </c>
      <c r="E433" s="214" t="s">
        <v>2727</v>
      </c>
      <c r="F433" s="215" t="s">
        <v>2728</v>
      </c>
      <c r="G433" s="216" t="s">
        <v>911</v>
      </c>
      <c r="H433" s="217">
        <v>10.34</v>
      </c>
      <c r="I433" s="218"/>
      <c r="J433" s="219">
        <f>ROUND(I433*H433,2)</f>
        <v>0</v>
      </c>
      <c r="K433" s="215" t="s">
        <v>1995</v>
      </c>
      <c r="L433" s="44"/>
      <c r="M433" s="220" t="s">
        <v>20</v>
      </c>
      <c r="N433" s="221" t="s">
        <v>41</v>
      </c>
      <c r="O433" s="84"/>
      <c r="P433" s="222">
        <f>O433*H433</f>
        <v>0</v>
      </c>
      <c r="Q433" s="222">
        <v>0</v>
      </c>
      <c r="R433" s="222">
        <f>Q433*H433</f>
        <v>0</v>
      </c>
      <c r="S433" s="222">
        <v>0</v>
      </c>
      <c r="T433" s="223">
        <f>S433*H433</f>
        <v>0</v>
      </c>
      <c r="AR433" s="224" t="s">
        <v>282</v>
      </c>
      <c r="AT433" s="224" t="s">
        <v>211</v>
      </c>
      <c r="AU433" s="224" t="s">
        <v>77</v>
      </c>
      <c r="AY433" s="18" t="s">
        <v>210</v>
      </c>
      <c r="BE433" s="225">
        <f>IF(N433="základní",J433,0)</f>
        <v>0</v>
      </c>
      <c r="BF433" s="225">
        <f>IF(N433="snížená",J433,0)</f>
        <v>0</v>
      </c>
      <c r="BG433" s="225">
        <f>IF(N433="zákl. přenesená",J433,0)</f>
        <v>0</v>
      </c>
      <c r="BH433" s="225">
        <f>IF(N433="sníž. přenesená",J433,0)</f>
        <v>0</v>
      </c>
      <c r="BI433" s="225">
        <f>IF(N433="nulová",J433,0)</f>
        <v>0</v>
      </c>
      <c r="BJ433" s="18" t="s">
        <v>77</v>
      </c>
      <c r="BK433" s="225">
        <f>ROUND(I433*H433,2)</f>
        <v>0</v>
      </c>
      <c r="BL433" s="18" t="s">
        <v>282</v>
      </c>
      <c r="BM433" s="224" t="s">
        <v>2729</v>
      </c>
    </row>
    <row r="434" s="1" customFormat="1" ht="36" customHeight="1">
      <c r="B434" s="39"/>
      <c r="C434" s="213" t="s">
        <v>2730</v>
      </c>
      <c r="D434" s="213" t="s">
        <v>211</v>
      </c>
      <c r="E434" s="214" t="s">
        <v>2731</v>
      </c>
      <c r="F434" s="215" t="s">
        <v>2732</v>
      </c>
      <c r="G434" s="216" t="s">
        <v>911</v>
      </c>
      <c r="H434" s="217">
        <v>20.899999999999999</v>
      </c>
      <c r="I434" s="218"/>
      <c r="J434" s="219">
        <f>ROUND(I434*H434,2)</f>
        <v>0</v>
      </c>
      <c r="K434" s="215" t="s">
        <v>2001</v>
      </c>
      <c r="L434" s="44"/>
      <c r="M434" s="220" t="s">
        <v>20</v>
      </c>
      <c r="N434" s="221" t="s">
        <v>41</v>
      </c>
      <c r="O434" s="84"/>
      <c r="P434" s="222">
        <f>O434*H434</f>
        <v>0</v>
      </c>
      <c r="Q434" s="222">
        <v>0</v>
      </c>
      <c r="R434" s="222">
        <f>Q434*H434</f>
        <v>0</v>
      </c>
      <c r="S434" s="222">
        <v>0</v>
      </c>
      <c r="T434" s="223">
        <f>S434*H434</f>
        <v>0</v>
      </c>
      <c r="AR434" s="224" t="s">
        <v>282</v>
      </c>
      <c r="AT434" s="224" t="s">
        <v>211</v>
      </c>
      <c r="AU434" s="224" t="s">
        <v>77</v>
      </c>
      <c r="AY434" s="18" t="s">
        <v>210</v>
      </c>
      <c r="BE434" s="225">
        <f>IF(N434="základní",J434,0)</f>
        <v>0</v>
      </c>
      <c r="BF434" s="225">
        <f>IF(N434="snížená",J434,0)</f>
        <v>0</v>
      </c>
      <c r="BG434" s="225">
        <f>IF(N434="zákl. přenesená",J434,0)</f>
        <v>0</v>
      </c>
      <c r="BH434" s="225">
        <f>IF(N434="sníž. přenesená",J434,0)</f>
        <v>0</v>
      </c>
      <c r="BI434" s="225">
        <f>IF(N434="nulová",J434,0)</f>
        <v>0</v>
      </c>
      <c r="BJ434" s="18" t="s">
        <v>77</v>
      </c>
      <c r="BK434" s="225">
        <f>ROUND(I434*H434,2)</f>
        <v>0</v>
      </c>
      <c r="BL434" s="18" t="s">
        <v>282</v>
      </c>
      <c r="BM434" s="224" t="s">
        <v>2733</v>
      </c>
    </row>
    <row r="435" s="1" customFormat="1" ht="16.5" customHeight="1">
      <c r="B435" s="39"/>
      <c r="C435" s="213" t="s">
        <v>1385</v>
      </c>
      <c r="D435" s="213" t="s">
        <v>211</v>
      </c>
      <c r="E435" s="214" t="s">
        <v>2734</v>
      </c>
      <c r="F435" s="215" t="s">
        <v>2735</v>
      </c>
      <c r="G435" s="216" t="s">
        <v>911</v>
      </c>
      <c r="H435" s="217">
        <v>863.20000000000005</v>
      </c>
      <c r="I435" s="218"/>
      <c r="J435" s="219">
        <f>ROUND(I435*H435,2)</f>
        <v>0</v>
      </c>
      <c r="K435" s="215" t="s">
        <v>1995</v>
      </c>
      <c r="L435" s="44"/>
      <c r="M435" s="220" t="s">
        <v>20</v>
      </c>
      <c r="N435" s="221" t="s">
        <v>41</v>
      </c>
      <c r="O435" s="84"/>
      <c r="P435" s="222">
        <f>O435*H435</f>
        <v>0</v>
      </c>
      <c r="Q435" s="222">
        <v>0</v>
      </c>
      <c r="R435" s="222">
        <f>Q435*H435</f>
        <v>0</v>
      </c>
      <c r="S435" s="222">
        <v>0</v>
      </c>
      <c r="T435" s="223">
        <f>S435*H435</f>
        <v>0</v>
      </c>
      <c r="AR435" s="224" t="s">
        <v>282</v>
      </c>
      <c r="AT435" s="224" t="s">
        <v>211</v>
      </c>
      <c r="AU435" s="224" t="s">
        <v>77</v>
      </c>
      <c r="AY435" s="18" t="s">
        <v>210</v>
      </c>
      <c r="BE435" s="225">
        <f>IF(N435="základní",J435,0)</f>
        <v>0</v>
      </c>
      <c r="BF435" s="225">
        <f>IF(N435="snížená",J435,0)</f>
        <v>0</v>
      </c>
      <c r="BG435" s="225">
        <f>IF(N435="zákl. přenesená",J435,0)</f>
        <v>0</v>
      </c>
      <c r="BH435" s="225">
        <f>IF(N435="sníž. přenesená",J435,0)</f>
        <v>0</v>
      </c>
      <c r="BI435" s="225">
        <f>IF(N435="nulová",J435,0)</f>
        <v>0</v>
      </c>
      <c r="BJ435" s="18" t="s">
        <v>77</v>
      </c>
      <c r="BK435" s="225">
        <f>ROUND(I435*H435,2)</f>
        <v>0</v>
      </c>
      <c r="BL435" s="18" t="s">
        <v>282</v>
      </c>
      <c r="BM435" s="224" t="s">
        <v>2736</v>
      </c>
    </row>
    <row r="436" s="10" customFormat="1" ht="25.92" customHeight="1">
      <c r="B436" s="199"/>
      <c r="C436" s="200"/>
      <c r="D436" s="201" t="s">
        <v>69</v>
      </c>
      <c r="E436" s="202" t="s">
        <v>2737</v>
      </c>
      <c r="F436" s="202" t="s">
        <v>2738</v>
      </c>
      <c r="G436" s="200"/>
      <c r="H436" s="200"/>
      <c r="I436" s="203"/>
      <c r="J436" s="204">
        <f>BK436</f>
        <v>0</v>
      </c>
      <c r="K436" s="200"/>
      <c r="L436" s="205"/>
      <c r="M436" s="206"/>
      <c r="N436" s="207"/>
      <c r="O436" s="207"/>
      <c r="P436" s="208">
        <f>P437</f>
        <v>0</v>
      </c>
      <c r="Q436" s="207"/>
      <c r="R436" s="208">
        <f>R437</f>
        <v>0</v>
      </c>
      <c r="S436" s="207"/>
      <c r="T436" s="209">
        <f>T437</f>
        <v>0</v>
      </c>
      <c r="AR436" s="210" t="s">
        <v>79</v>
      </c>
      <c r="AT436" s="211" t="s">
        <v>69</v>
      </c>
      <c r="AU436" s="211" t="s">
        <v>16</v>
      </c>
      <c r="AY436" s="210" t="s">
        <v>210</v>
      </c>
      <c r="BK436" s="212">
        <f>BK437</f>
        <v>0</v>
      </c>
    </row>
    <row r="437" s="1" customFormat="1" ht="24" customHeight="1">
      <c r="B437" s="39"/>
      <c r="C437" s="213" t="s">
        <v>2739</v>
      </c>
      <c r="D437" s="213" t="s">
        <v>211</v>
      </c>
      <c r="E437" s="214" t="s">
        <v>2740</v>
      </c>
      <c r="F437" s="215" t="s">
        <v>2741</v>
      </c>
      <c r="G437" s="216" t="s">
        <v>291</v>
      </c>
      <c r="H437" s="217">
        <v>18</v>
      </c>
      <c r="I437" s="218"/>
      <c r="J437" s="219">
        <f>ROUND(I437*H437,2)</f>
        <v>0</v>
      </c>
      <c r="K437" s="215" t="s">
        <v>2001</v>
      </c>
      <c r="L437" s="44"/>
      <c r="M437" s="220" t="s">
        <v>20</v>
      </c>
      <c r="N437" s="221" t="s">
        <v>41</v>
      </c>
      <c r="O437" s="84"/>
      <c r="P437" s="222">
        <f>O437*H437</f>
        <v>0</v>
      </c>
      <c r="Q437" s="222">
        <v>0</v>
      </c>
      <c r="R437" s="222">
        <f>Q437*H437</f>
        <v>0</v>
      </c>
      <c r="S437" s="222">
        <v>0</v>
      </c>
      <c r="T437" s="223">
        <f>S437*H437</f>
        <v>0</v>
      </c>
      <c r="AR437" s="224" t="s">
        <v>282</v>
      </c>
      <c r="AT437" s="224" t="s">
        <v>211</v>
      </c>
      <c r="AU437" s="224" t="s">
        <v>77</v>
      </c>
      <c r="AY437" s="18" t="s">
        <v>210</v>
      </c>
      <c r="BE437" s="225">
        <f>IF(N437="základní",J437,0)</f>
        <v>0</v>
      </c>
      <c r="BF437" s="225">
        <f>IF(N437="snížená",J437,0)</f>
        <v>0</v>
      </c>
      <c r="BG437" s="225">
        <f>IF(N437="zákl. přenesená",J437,0)</f>
        <v>0</v>
      </c>
      <c r="BH437" s="225">
        <f>IF(N437="sníž. přenesená",J437,0)</f>
        <v>0</v>
      </c>
      <c r="BI437" s="225">
        <f>IF(N437="nulová",J437,0)</f>
        <v>0</v>
      </c>
      <c r="BJ437" s="18" t="s">
        <v>77</v>
      </c>
      <c r="BK437" s="225">
        <f>ROUND(I437*H437,2)</f>
        <v>0</v>
      </c>
      <c r="BL437" s="18" t="s">
        <v>282</v>
      </c>
      <c r="BM437" s="224" t="s">
        <v>2742</v>
      </c>
    </row>
    <row r="438" s="10" customFormat="1" ht="25.92" customHeight="1">
      <c r="B438" s="199"/>
      <c r="C438" s="200"/>
      <c r="D438" s="201" t="s">
        <v>69</v>
      </c>
      <c r="E438" s="202" t="s">
        <v>2743</v>
      </c>
      <c r="F438" s="202" t="s">
        <v>2744</v>
      </c>
      <c r="G438" s="200"/>
      <c r="H438" s="200"/>
      <c r="I438" s="203"/>
      <c r="J438" s="204">
        <f>BK438</f>
        <v>0</v>
      </c>
      <c r="K438" s="200"/>
      <c r="L438" s="205"/>
      <c r="M438" s="206"/>
      <c r="N438" s="207"/>
      <c r="O438" s="207"/>
      <c r="P438" s="208">
        <f>SUM(P439:P446)</f>
        <v>0</v>
      </c>
      <c r="Q438" s="207"/>
      <c r="R438" s="208">
        <f>SUM(R439:R446)</f>
        <v>0</v>
      </c>
      <c r="S438" s="207"/>
      <c r="T438" s="209">
        <f>SUM(T439:T446)</f>
        <v>0</v>
      </c>
      <c r="AR438" s="210" t="s">
        <v>77</v>
      </c>
      <c r="AT438" s="211" t="s">
        <v>69</v>
      </c>
      <c r="AU438" s="211" t="s">
        <v>16</v>
      </c>
      <c r="AY438" s="210" t="s">
        <v>210</v>
      </c>
      <c r="BK438" s="212">
        <f>SUM(BK439:BK446)</f>
        <v>0</v>
      </c>
    </row>
    <row r="439" s="1" customFormat="1" ht="24" customHeight="1">
      <c r="B439" s="39"/>
      <c r="C439" s="213" t="s">
        <v>1388</v>
      </c>
      <c r="D439" s="213" t="s">
        <v>211</v>
      </c>
      <c r="E439" s="214" t="s">
        <v>2745</v>
      </c>
      <c r="F439" s="215" t="s">
        <v>2746</v>
      </c>
      <c r="G439" s="216" t="s">
        <v>352</v>
      </c>
      <c r="H439" s="217">
        <v>2</v>
      </c>
      <c r="I439" s="218"/>
      <c r="J439" s="219">
        <f>ROUND(I439*H439,2)</f>
        <v>0</v>
      </c>
      <c r="K439" s="215" t="s">
        <v>2001</v>
      </c>
      <c r="L439" s="44"/>
      <c r="M439" s="220" t="s">
        <v>20</v>
      </c>
      <c r="N439" s="221" t="s">
        <v>41</v>
      </c>
      <c r="O439" s="84"/>
      <c r="P439" s="222">
        <f>O439*H439</f>
        <v>0</v>
      </c>
      <c r="Q439" s="222">
        <v>0</v>
      </c>
      <c r="R439" s="222">
        <f>Q439*H439</f>
        <v>0</v>
      </c>
      <c r="S439" s="222">
        <v>0</v>
      </c>
      <c r="T439" s="223">
        <f>S439*H439</f>
        <v>0</v>
      </c>
      <c r="AR439" s="224" t="s">
        <v>215</v>
      </c>
      <c r="AT439" s="224" t="s">
        <v>211</v>
      </c>
      <c r="AU439" s="224" t="s">
        <v>77</v>
      </c>
      <c r="AY439" s="18" t="s">
        <v>210</v>
      </c>
      <c r="BE439" s="225">
        <f>IF(N439="základní",J439,0)</f>
        <v>0</v>
      </c>
      <c r="BF439" s="225">
        <f>IF(N439="snížená",J439,0)</f>
        <v>0</v>
      </c>
      <c r="BG439" s="225">
        <f>IF(N439="zákl. přenesená",J439,0)</f>
        <v>0</v>
      </c>
      <c r="BH439" s="225">
        <f>IF(N439="sníž. přenesená",J439,0)</f>
        <v>0</v>
      </c>
      <c r="BI439" s="225">
        <f>IF(N439="nulová",J439,0)</f>
        <v>0</v>
      </c>
      <c r="BJ439" s="18" t="s">
        <v>77</v>
      </c>
      <c r="BK439" s="225">
        <f>ROUND(I439*H439,2)</f>
        <v>0</v>
      </c>
      <c r="BL439" s="18" t="s">
        <v>215</v>
      </c>
      <c r="BM439" s="224" t="s">
        <v>2747</v>
      </c>
    </row>
    <row r="440" s="1" customFormat="1" ht="36" customHeight="1">
      <c r="B440" s="39"/>
      <c r="C440" s="213" t="s">
        <v>2748</v>
      </c>
      <c r="D440" s="213" t="s">
        <v>211</v>
      </c>
      <c r="E440" s="214" t="s">
        <v>2749</v>
      </c>
      <c r="F440" s="215" t="s">
        <v>2750</v>
      </c>
      <c r="G440" s="216" t="s">
        <v>291</v>
      </c>
      <c r="H440" s="217">
        <v>3.2999999999999998</v>
      </c>
      <c r="I440" s="218"/>
      <c r="J440" s="219">
        <f>ROUND(I440*H440,2)</f>
        <v>0</v>
      </c>
      <c r="K440" s="215" t="s">
        <v>2001</v>
      </c>
      <c r="L440" s="44"/>
      <c r="M440" s="220" t="s">
        <v>20</v>
      </c>
      <c r="N440" s="221" t="s">
        <v>41</v>
      </c>
      <c r="O440" s="84"/>
      <c r="P440" s="222">
        <f>O440*H440</f>
        <v>0</v>
      </c>
      <c r="Q440" s="222">
        <v>0</v>
      </c>
      <c r="R440" s="222">
        <f>Q440*H440</f>
        <v>0</v>
      </c>
      <c r="S440" s="222">
        <v>0</v>
      </c>
      <c r="T440" s="223">
        <f>S440*H440</f>
        <v>0</v>
      </c>
      <c r="AR440" s="224" t="s">
        <v>215</v>
      </c>
      <c r="AT440" s="224" t="s">
        <v>211</v>
      </c>
      <c r="AU440" s="224" t="s">
        <v>77</v>
      </c>
      <c r="AY440" s="18" t="s">
        <v>210</v>
      </c>
      <c r="BE440" s="225">
        <f>IF(N440="základní",J440,0)</f>
        <v>0</v>
      </c>
      <c r="BF440" s="225">
        <f>IF(N440="snížená",J440,0)</f>
        <v>0</v>
      </c>
      <c r="BG440" s="225">
        <f>IF(N440="zákl. přenesená",J440,0)</f>
        <v>0</v>
      </c>
      <c r="BH440" s="225">
        <f>IF(N440="sníž. přenesená",J440,0)</f>
        <v>0</v>
      </c>
      <c r="BI440" s="225">
        <f>IF(N440="nulová",J440,0)</f>
        <v>0</v>
      </c>
      <c r="BJ440" s="18" t="s">
        <v>77</v>
      </c>
      <c r="BK440" s="225">
        <f>ROUND(I440*H440,2)</f>
        <v>0</v>
      </c>
      <c r="BL440" s="18" t="s">
        <v>215</v>
      </c>
      <c r="BM440" s="224" t="s">
        <v>2751</v>
      </c>
    </row>
    <row r="441" s="1" customFormat="1" ht="24" customHeight="1">
      <c r="B441" s="39"/>
      <c r="C441" s="213" t="s">
        <v>1392</v>
      </c>
      <c r="D441" s="213" t="s">
        <v>211</v>
      </c>
      <c r="E441" s="214" t="s">
        <v>2752</v>
      </c>
      <c r="F441" s="215" t="s">
        <v>2753</v>
      </c>
      <c r="G441" s="216" t="s">
        <v>291</v>
      </c>
      <c r="H441" s="217">
        <v>3</v>
      </c>
      <c r="I441" s="218"/>
      <c r="J441" s="219">
        <f>ROUND(I441*H441,2)</f>
        <v>0</v>
      </c>
      <c r="K441" s="215" t="s">
        <v>1995</v>
      </c>
      <c r="L441" s="44"/>
      <c r="M441" s="220" t="s">
        <v>20</v>
      </c>
      <c r="N441" s="221" t="s">
        <v>41</v>
      </c>
      <c r="O441" s="84"/>
      <c r="P441" s="222">
        <f>O441*H441</f>
        <v>0</v>
      </c>
      <c r="Q441" s="222">
        <v>0</v>
      </c>
      <c r="R441" s="222">
        <f>Q441*H441</f>
        <v>0</v>
      </c>
      <c r="S441" s="222">
        <v>0</v>
      </c>
      <c r="T441" s="223">
        <f>S441*H441</f>
        <v>0</v>
      </c>
      <c r="AR441" s="224" t="s">
        <v>215</v>
      </c>
      <c r="AT441" s="224" t="s">
        <v>211</v>
      </c>
      <c r="AU441" s="224" t="s">
        <v>77</v>
      </c>
      <c r="AY441" s="18" t="s">
        <v>210</v>
      </c>
      <c r="BE441" s="225">
        <f>IF(N441="základní",J441,0)</f>
        <v>0</v>
      </c>
      <c r="BF441" s="225">
        <f>IF(N441="snížená",J441,0)</f>
        <v>0</v>
      </c>
      <c r="BG441" s="225">
        <f>IF(N441="zákl. přenesená",J441,0)</f>
        <v>0</v>
      </c>
      <c r="BH441" s="225">
        <f>IF(N441="sníž. přenesená",J441,0)</f>
        <v>0</v>
      </c>
      <c r="BI441" s="225">
        <f>IF(N441="nulová",J441,0)</f>
        <v>0</v>
      </c>
      <c r="BJ441" s="18" t="s">
        <v>77</v>
      </c>
      <c r="BK441" s="225">
        <f>ROUND(I441*H441,2)</f>
        <v>0</v>
      </c>
      <c r="BL441" s="18" t="s">
        <v>215</v>
      </c>
      <c r="BM441" s="224" t="s">
        <v>2754</v>
      </c>
    </row>
    <row r="442" s="1" customFormat="1" ht="24" customHeight="1">
      <c r="B442" s="39"/>
      <c r="C442" s="213" t="s">
        <v>2755</v>
      </c>
      <c r="D442" s="213" t="s">
        <v>211</v>
      </c>
      <c r="E442" s="214" t="s">
        <v>2756</v>
      </c>
      <c r="F442" s="215" t="s">
        <v>2757</v>
      </c>
      <c r="G442" s="216" t="s">
        <v>352</v>
      </c>
      <c r="H442" s="217">
        <v>2</v>
      </c>
      <c r="I442" s="218"/>
      <c r="J442" s="219">
        <f>ROUND(I442*H442,2)</f>
        <v>0</v>
      </c>
      <c r="K442" s="215" t="s">
        <v>1995</v>
      </c>
      <c r="L442" s="44"/>
      <c r="M442" s="220" t="s">
        <v>20</v>
      </c>
      <c r="N442" s="221" t="s">
        <v>41</v>
      </c>
      <c r="O442" s="84"/>
      <c r="P442" s="222">
        <f>O442*H442</f>
        <v>0</v>
      </c>
      <c r="Q442" s="222">
        <v>0</v>
      </c>
      <c r="R442" s="222">
        <f>Q442*H442</f>
        <v>0</v>
      </c>
      <c r="S442" s="222">
        <v>0</v>
      </c>
      <c r="T442" s="223">
        <f>S442*H442</f>
        <v>0</v>
      </c>
      <c r="AR442" s="224" t="s">
        <v>215</v>
      </c>
      <c r="AT442" s="224" t="s">
        <v>211</v>
      </c>
      <c r="AU442" s="224" t="s">
        <v>77</v>
      </c>
      <c r="AY442" s="18" t="s">
        <v>210</v>
      </c>
      <c r="BE442" s="225">
        <f>IF(N442="základní",J442,0)</f>
        <v>0</v>
      </c>
      <c r="BF442" s="225">
        <f>IF(N442="snížená",J442,0)</f>
        <v>0</v>
      </c>
      <c r="BG442" s="225">
        <f>IF(N442="zákl. přenesená",J442,0)</f>
        <v>0</v>
      </c>
      <c r="BH442" s="225">
        <f>IF(N442="sníž. přenesená",J442,0)</f>
        <v>0</v>
      </c>
      <c r="BI442" s="225">
        <f>IF(N442="nulová",J442,0)</f>
        <v>0</v>
      </c>
      <c r="BJ442" s="18" t="s">
        <v>77</v>
      </c>
      <c r="BK442" s="225">
        <f>ROUND(I442*H442,2)</f>
        <v>0</v>
      </c>
      <c r="BL442" s="18" t="s">
        <v>215</v>
      </c>
      <c r="BM442" s="224" t="s">
        <v>2758</v>
      </c>
    </row>
    <row r="443" s="1" customFormat="1" ht="16.5" customHeight="1">
      <c r="B443" s="39"/>
      <c r="C443" s="213" t="s">
        <v>1395</v>
      </c>
      <c r="D443" s="213" t="s">
        <v>211</v>
      </c>
      <c r="E443" s="214" t="s">
        <v>2759</v>
      </c>
      <c r="F443" s="215" t="s">
        <v>2760</v>
      </c>
      <c r="G443" s="216" t="s">
        <v>352</v>
      </c>
      <c r="H443" s="217">
        <v>3</v>
      </c>
      <c r="I443" s="218"/>
      <c r="J443" s="219">
        <f>ROUND(I443*H443,2)</f>
        <v>0</v>
      </c>
      <c r="K443" s="215" t="s">
        <v>1995</v>
      </c>
      <c r="L443" s="44"/>
      <c r="M443" s="220" t="s">
        <v>20</v>
      </c>
      <c r="N443" s="221" t="s">
        <v>41</v>
      </c>
      <c r="O443" s="84"/>
      <c r="P443" s="222">
        <f>O443*H443</f>
        <v>0</v>
      </c>
      <c r="Q443" s="222">
        <v>0</v>
      </c>
      <c r="R443" s="222">
        <f>Q443*H443</f>
        <v>0</v>
      </c>
      <c r="S443" s="222">
        <v>0</v>
      </c>
      <c r="T443" s="223">
        <f>S443*H443</f>
        <v>0</v>
      </c>
      <c r="AR443" s="224" t="s">
        <v>215</v>
      </c>
      <c r="AT443" s="224" t="s">
        <v>211</v>
      </c>
      <c r="AU443" s="224" t="s">
        <v>77</v>
      </c>
      <c r="AY443" s="18" t="s">
        <v>210</v>
      </c>
      <c r="BE443" s="225">
        <f>IF(N443="základní",J443,0)</f>
        <v>0</v>
      </c>
      <c r="BF443" s="225">
        <f>IF(N443="snížená",J443,0)</f>
        <v>0</v>
      </c>
      <c r="BG443" s="225">
        <f>IF(N443="zákl. přenesená",J443,0)</f>
        <v>0</v>
      </c>
      <c r="BH443" s="225">
        <f>IF(N443="sníž. přenesená",J443,0)</f>
        <v>0</v>
      </c>
      <c r="BI443" s="225">
        <f>IF(N443="nulová",J443,0)</f>
        <v>0</v>
      </c>
      <c r="BJ443" s="18" t="s">
        <v>77</v>
      </c>
      <c r="BK443" s="225">
        <f>ROUND(I443*H443,2)</f>
        <v>0</v>
      </c>
      <c r="BL443" s="18" t="s">
        <v>215</v>
      </c>
      <c r="BM443" s="224" t="s">
        <v>2761</v>
      </c>
    </row>
    <row r="444" s="1" customFormat="1" ht="16.5" customHeight="1">
      <c r="B444" s="39"/>
      <c r="C444" s="213" t="s">
        <v>2762</v>
      </c>
      <c r="D444" s="213" t="s">
        <v>211</v>
      </c>
      <c r="E444" s="214" t="s">
        <v>2763</v>
      </c>
      <c r="F444" s="215" t="s">
        <v>2764</v>
      </c>
      <c r="G444" s="216" t="s">
        <v>352</v>
      </c>
      <c r="H444" s="217">
        <v>2</v>
      </c>
      <c r="I444" s="218"/>
      <c r="J444" s="219">
        <f>ROUND(I444*H444,2)</f>
        <v>0</v>
      </c>
      <c r="K444" s="215" t="s">
        <v>1995</v>
      </c>
      <c r="L444" s="44"/>
      <c r="M444" s="220" t="s">
        <v>20</v>
      </c>
      <c r="N444" s="221" t="s">
        <v>41</v>
      </c>
      <c r="O444" s="84"/>
      <c r="P444" s="222">
        <f>O444*H444</f>
        <v>0</v>
      </c>
      <c r="Q444" s="222">
        <v>0</v>
      </c>
      <c r="R444" s="222">
        <f>Q444*H444</f>
        <v>0</v>
      </c>
      <c r="S444" s="222">
        <v>0</v>
      </c>
      <c r="T444" s="223">
        <f>S444*H444</f>
        <v>0</v>
      </c>
      <c r="AR444" s="224" t="s">
        <v>215</v>
      </c>
      <c r="AT444" s="224" t="s">
        <v>211</v>
      </c>
      <c r="AU444" s="224" t="s">
        <v>77</v>
      </c>
      <c r="AY444" s="18" t="s">
        <v>210</v>
      </c>
      <c r="BE444" s="225">
        <f>IF(N444="základní",J444,0)</f>
        <v>0</v>
      </c>
      <c r="BF444" s="225">
        <f>IF(N444="snížená",J444,0)</f>
        <v>0</v>
      </c>
      <c r="BG444" s="225">
        <f>IF(N444="zákl. přenesená",J444,0)</f>
        <v>0</v>
      </c>
      <c r="BH444" s="225">
        <f>IF(N444="sníž. přenesená",J444,0)</f>
        <v>0</v>
      </c>
      <c r="BI444" s="225">
        <f>IF(N444="nulová",J444,0)</f>
        <v>0</v>
      </c>
      <c r="BJ444" s="18" t="s">
        <v>77</v>
      </c>
      <c r="BK444" s="225">
        <f>ROUND(I444*H444,2)</f>
        <v>0</v>
      </c>
      <c r="BL444" s="18" t="s">
        <v>215</v>
      </c>
      <c r="BM444" s="224" t="s">
        <v>2765</v>
      </c>
    </row>
    <row r="445" s="1" customFormat="1" ht="16.5" customHeight="1">
      <c r="B445" s="39"/>
      <c r="C445" s="213" t="s">
        <v>1399</v>
      </c>
      <c r="D445" s="213" t="s">
        <v>211</v>
      </c>
      <c r="E445" s="214" t="s">
        <v>2766</v>
      </c>
      <c r="F445" s="215" t="s">
        <v>2767</v>
      </c>
      <c r="G445" s="216" t="s">
        <v>352</v>
      </c>
      <c r="H445" s="217">
        <v>1</v>
      </c>
      <c r="I445" s="218"/>
      <c r="J445" s="219">
        <f>ROUND(I445*H445,2)</f>
        <v>0</v>
      </c>
      <c r="K445" s="215" t="s">
        <v>1995</v>
      </c>
      <c r="L445" s="44"/>
      <c r="M445" s="220" t="s">
        <v>20</v>
      </c>
      <c r="N445" s="221" t="s">
        <v>41</v>
      </c>
      <c r="O445" s="84"/>
      <c r="P445" s="222">
        <f>O445*H445</f>
        <v>0</v>
      </c>
      <c r="Q445" s="222">
        <v>0</v>
      </c>
      <c r="R445" s="222">
        <f>Q445*H445</f>
        <v>0</v>
      </c>
      <c r="S445" s="222">
        <v>0</v>
      </c>
      <c r="T445" s="223">
        <f>S445*H445</f>
        <v>0</v>
      </c>
      <c r="AR445" s="224" t="s">
        <v>215</v>
      </c>
      <c r="AT445" s="224" t="s">
        <v>211</v>
      </c>
      <c r="AU445" s="224" t="s">
        <v>77</v>
      </c>
      <c r="AY445" s="18" t="s">
        <v>210</v>
      </c>
      <c r="BE445" s="225">
        <f>IF(N445="základní",J445,0)</f>
        <v>0</v>
      </c>
      <c r="BF445" s="225">
        <f>IF(N445="snížená",J445,0)</f>
        <v>0</v>
      </c>
      <c r="BG445" s="225">
        <f>IF(N445="zákl. přenesená",J445,0)</f>
        <v>0</v>
      </c>
      <c r="BH445" s="225">
        <f>IF(N445="sníž. přenesená",J445,0)</f>
        <v>0</v>
      </c>
      <c r="BI445" s="225">
        <f>IF(N445="nulová",J445,0)</f>
        <v>0</v>
      </c>
      <c r="BJ445" s="18" t="s">
        <v>77</v>
      </c>
      <c r="BK445" s="225">
        <f>ROUND(I445*H445,2)</f>
        <v>0</v>
      </c>
      <c r="BL445" s="18" t="s">
        <v>215</v>
      </c>
      <c r="BM445" s="224" t="s">
        <v>2768</v>
      </c>
    </row>
    <row r="446" s="1" customFormat="1" ht="16.5" customHeight="1">
      <c r="B446" s="39"/>
      <c r="C446" s="213" t="s">
        <v>2769</v>
      </c>
      <c r="D446" s="213" t="s">
        <v>211</v>
      </c>
      <c r="E446" s="214" t="s">
        <v>2770</v>
      </c>
      <c r="F446" s="215" t="s">
        <v>2771</v>
      </c>
      <c r="G446" s="216" t="s">
        <v>352</v>
      </c>
      <c r="H446" s="217">
        <v>2</v>
      </c>
      <c r="I446" s="218"/>
      <c r="J446" s="219">
        <f>ROUND(I446*H446,2)</f>
        <v>0</v>
      </c>
      <c r="K446" s="215" t="s">
        <v>1995</v>
      </c>
      <c r="L446" s="44"/>
      <c r="M446" s="220" t="s">
        <v>20</v>
      </c>
      <c r="N446" s="221" t="s">
        <v>41</v>
      </c>
      <c r="O446" s="84"/>
      <c r="P446" s="222">
        <f>O446*H446</f>
        <v>0</v>
      </c>
      <c r="Q446" s="222">
        <v>0</v>
      </c>
      <c r="R446" s="222">
        <f>Q446*H446</f>
        <v>0</v>
      </c>
      <c r="S446" s="222">
        <v>0</v>
      </c>
      <c r="T446" s="223">
        <f>S446*H446</f>
        <v>0</v>
      </c>
      <c r="AR446" s="224" t="s">
        <v>215</v>
      </c>
      <c r="AT446" s="224" t="s">
        <v>211</v>
      </c>
      <c r="AU446" s="224" t="s">
        <v>77</v>
      </c>
      <c r="AY446" s="18" t="s">
        <v>210</v>
      </c>
      <c r="BE446" s="225">
        <f>IF(N446="základní",J446,0)</f>
        <v>0</v>
      </c>
      <c r="BF446" s="225">
        <f>IF(N446="snížená",J446,0)</f>
        <v>0</v>
      </c>
      <c r="BG446" s="225">
        <f>IF(N446="zákl. přenesená",J446,0)</f>
        <v>0</v>
      </c>
      <c r="BH446" s="225">
        <f>IF(N446="sníž. přenesená",J446,0)</f>
        <v>0</v>
      </c>
      <c r="BI446" s="225">
        <f>IF(N446="nulová",J446,0)</f>
        <v>0</v>
      </c>
      <c r="BJ446" s="18" t="s">
        <v>77</v>
      </c>
      <c r="BK446" s="225">
        <f>ROUND(I446*H446,2)</f>
        <v>0</v>
      </c>
      <c r="BL446" s="18" t="s">
        <v>215</v>
      </c>
      <c r="BM446" s="224" t="s">
        <v>2772</v>
      </c>
    </row>
    <row r="447" s="10" customFormat="1" ht="25.92" customHeight="1">
      <c r="B447" s="199"/>
      <c r="C447" s="200"/>
      <c r="D447" s="201" t="s">
        <v>69</v>
      </c>
      <c r="E447" s="202" t="s">
        <v>2773</v>
      </c>
      <c r="F447" s="202" t="s">
        <v>2774</v>
      </c>
      <c r="G447" s="200"/>
      <c r="H447" s="200"/>
      <c r="I447" s="203"/>
      <c r="J447" s="204">
        <f>BK447</f>
        <v>0</v>
      </c>
      <c r="K447" s="200"/>
      <c r="L447" s="205"/>
      <c r="M447" s="206"/>
      <c r="N447" s="207"/>
      <c r="O447" s="207"/>
      <c r="P447" s="208">
        <f>P448</f>
        <v>0</v>
      </c>
      <c r="Q447" s="207"/>
      <c r="R447" s="208">
        <f>R448</f>
        <v>0</v>
      </c>
      <c r="S447" s="207"/>
      <c r="T447" s="209">
        <f>T448</f>
        <v>0</v>
      </c>
      <c r="AR447" s="210" t="s">
        <v>79</v>
      </c>
      <c r="AT447" s="211" t="s">
        <v>69</v>
      </c>
      <c r="AU447" s="211" t="s">
        <v>16</v>
      </c>
      <c r="AY447" s="210" t="s">
        <v>210</v>
      </c>
      <c r="BK447" s="212">
        <f>BK448</f>
        <v>0</v>
      </c>
    </row>
    <row r="448" s="1" customFormat="1" ht="24" customHeight="1">
      <c r="B448" s="39"/>
      <c r="C448" s="213" t="s">
        <v>1402</v>
      </c>
      <c r="D448" s="213" t="s">
        <v>211</v>
      </c>
      <c r="E448" s="214" t="s">
        <v>2775</v>
      </c>
      <c r="F448" s="215" t="s">
        <v>2776</v>
      </c>
      <c r="G448" s="216" t="s">
        <v>911</v>
      </c>
      <c r="H448" s="217">
        <v>89.599999999999994</v>
      </c>
      <c r="I448" s="218"/>
      <c r="J448" s="219">
        <f>ROUND(I448*H448,2)</f>
        <v>0</v>
      </c>
      <c r="K448" s="215" t="s">
        <v>1995</v>
      </c>
      <c r="L448" s="44"/>
      <c r="M448" s="220" t="s">
        <v>20</v>
      </c>
      <c r="N448" s="221" t="s">
        <v>41</v>
      </c>
      <c r="O448" s="84"/>
      <c r="P448" s="222">
        <f>O448*H448</f>
        <v>0</v>
      </c>
      <c r="Q448" s="222">
        <v>0</v>
      </c>
      <c r="R448" s="222">
        <f>Q448*H448</f>
        <v>0</v>
      </c>
      <c r="S448" s="222">
        <v>0</v>
      </c>
      <c r="T448" s="223">
        <f>S448*H448</f>
        <v>0</v>
      </c>
      <c r="AR448" s="224" t="s">
        <v>282</v>
      </c>
      <c r="AT448" s="224" t="s">
        <v>211</v>
      </c>
      <c r="AU448" s="224" t="s">
        <v>77</v>
      </c>
      <c r="AY448" s="18" t="s">
        <v>210</v>
      </c>
      <c r="BE448" s="225">
        <f>IF(N448="základní",J448,0)</f>
        <v>0</v>
      </c>
      <c r="BF448" s="225">
        <f>IF(N448="snížená",J448,0)</f>
        <v>0</v>
      </c>
      <c r="BG448" s="225">
        <f>IF(N448="zákl. přenesená",J448,0)</f>
        <v>0</v>
      </c>
      <c r="BH448" s="225">
        <f>IF(N448="sníž. přenesená",J448,0)</f>
        <v>0</v>
      </c>
      <c r="BI448" s="225">
        <f>IF(N448="nulová",J448,0)</f>
        <v>0</v>
      </c>
      <c r="BJ448" s="18" t="s">
        <v>77</v>
      </c>
      <c r="BK448" s="225">
        <f>ROUND(I448*H448,2)</f>
        <v>0</v>
      </c>
      <c r="BL448" s="18" t="s">
        <v>282</v>
      </c>
      <c r="BM448" s="224" t="s">
        <v>2777</v>
      </c>
    </row>
    <row r="449" s="10" customFormat="1" ht="25.92" customHeight="1">
      <c r="B449" s="199"/>
      <c r="C449" s="200"/>
      <c r="D449" s="201" t="s">
        <v>69</v>
      </c>
      <c r="E449" s="202" t="s">
        <v>2778</v>
      </c>
      <c r="F449" s="202" t="s">
        <v>2779</v>
      </c>
      <c r="G449" s="200"/>
      <c r="H449" s="200"/>
      <c r="I449" s="203"/>
      <c r="J449" s="204">
        <f>BK449</f>
        <v>0</v>
      </c>
      <c r="K449" s="200"/>
      <c r="L449" s="205"/>
      <c r="M449" s="206"/>
      <c r="N449" s="207"/>
      <c r="O449" s="207"/>
      <c r="P449" s="208">
        <f>SUM(P450:P472)</f>
        <v>0</v>
      </c>
      <c r="Q449" s="207"/>
      <c r="R449" s="208">
        <f>SUM(R450:R472)</f>
        <v>0</v>
      </c>
      <c r="S449" s="207"/>
      <c r="T449" s="209">
        <f>SUM(T450:T472)</f>
        <v>0</v>
      </c>
      <c r="AR449" s="210" t="s">
        <v>79</v>
      </c>
      <c r="AT449" s="211" t="s">
        <v>69</v>
      </c>
      <c r="AU449" s="211" t="s">
        <v>16</v>
      </c>
      <c r="AY449" s="210" t="s">
        <v>210</v>
      </c>
      <c r="BK449" s="212">
        <f>SUM(BK450:BK472)</f>
        <v>0</v>
      </c>
    </row>
    <row r="450" s="1" customFormat="1" ht="48" customHeight="1">
      <c r="B450" s="39"/>
      <c r="C450" s="213" t="s">
        <v>2780</v>
      </c>
      <c r="D450" s="213" t="s">
        <v>211</v>
      </c>
      <c r="E450" s="214" t="s">
        <v>2781</v>
      </c>
      <c r="F450" s="215" t="s">
        <v>2782</v>
      </c>
      <c r="G450" s="216" t="s">
        <v>2783</v>
      </c>
      <c r="H450" s="217">
        <v>32</v>
      </c>
      <c r="I450" s="218"/>
      <c r="J450" s="219">
        <f>ROUND(I450*H450,2)</f>
        <v>0</v>
      </c>
      <c r="K450" s="215" t="s">
        <v>2026</v>
      </c>
      <c r="L450" s="44"/>
      <c r="M450" s="220" t="s">
        <v>20</v>
      </c>
      <c r="N450" s="221" t="s">
        <v>41</v>
      </c>
      <c r="O450" s="84"/>
      <c r="P450" s="222">
        <f>O450*H450</f>
        <v>0</v>
      </c>
      <c r="Q450" s="222">
        <v>0</v>
      </c>
      <c r="R450" s="222">
        <f>Q450*H450</f>
        <v>0</v>
      </c>
      <c r="S450" s="222">
        <v>0</v>
      </c>
      <c r="T450" s="223">
        <f>S450*H450</f>
        <v>0</v>
      </c>
      <c r="AR450" s="224" t="s">
        <v>282</v>
      </c>
      <c r="AT450" s="224" t="s">
        <v>211</v>
      </c>
      <c r="AU450" s="224" t="s">
        <v>77</v>
      </c>
      <c r="AY450" s="18" t="s">
        <v>210</v>
      </c>
      <c r="BE450" s="225">
        <f>IF(N450="základní",J450,0)</f>
        <v>0</v>
      </c>
      <c r="BF450" s="225">
        <f>IF(N450="snížená",J450,0)</f>
        <v>0</v>
      </c>
      <c r="BG450" s="225">
        <f>IF(N450="zákl. přenesená",J450,0)</f>
        <v>0</v>
      </c>
      <c r="BH450" s="225">
        <f>IF(N450="sníž. přenesená",J450,0)</f>
        <v>0</v>
      </c>
      <c r="BI450" s="225">
        <f>IF(N450="nulová",J450,0)</f>
        <v>0</v>
      </c>
      <c r="BJ450" s="18" t="s">
        <v>77</v>
      </c>
      <c r="BK450" s="225">
        <f>ROUND(I450*H450,2)</f>
        <v>0</v>
      </c>
      <c r="BL450" s="18" t="s">
        <v>282</v>
      </c>
      <c r="BM450" s="224" t="s">
        <v>2784</v>
      </c>
    </row>
    <row r="451" s="1" customFormat="1" ht="24" customHeight="1">
      <c r="B451" s="39"/>
      <c r="C451" s="213" t="s">
        <v>1409</v>
      </c>
      <c r="D451" s="213" t="s">
        <v>211</v>
      </c>
      <c r="E451" s="214" t="s">
        <v>2785</v>
      </c>
      <c r="F451" s="215" t="s">
        <v>2786</v>
      </c>
      <c r="G451" s="216" t="s">
        <v>291</v>
      </c>
      <c r="H451" s="217">
        <v>6.7999999999999998</v>
      </c>
      <c r="I451" s="218"/>
      <c r="J451" s="219">
        <f>ROUND(I451*H451,2)</f>
        <v>0</v>
      </c>
      <c r="K451" s="215" t="s">
        <v>1995</v>
      </c>
      <c r="L451" s="44"/>
      <c r="M451" s="220" t="s">
        <v>20</v>
      </c>
      <c r="N451" s="221" t="s">
        <v>41</v>
      </c>
      <c r="O451" s="84"/>
      <c r="P451" s="222">
        <f>O451*H451</f>
        <v>0</v>
      </c>
      <c r="Q451" s="222">
        <v>0</v>
      </c>
      <c r="R451" s="222">
        <f>Q451*H451</f>
        <v>0</v>
      </c>
      <c r="S451" s="222">
        <v>0</v>
      </c>
      <c r="T451" s="223">
        <f>S451*H451</f>
        <v>0</v>
      </c>
      <c r="AR451" s="224" t="s">
        <v>282</v>
      </c>
      <c r="AT451" s="224" t="s">
        <v>211</v>
      </c>
      <c r="AU451" s="224" t="s">
        <v>77</v>
      </c>
      <c r="AY451" s="18" t="s">
        <v>210</v>
      </c>
      <c r="BE451" s="225">
        <f>IF(N451="základní",J451,0)</f>
        <v>0</v>
      </c>
      <c r="BF451" s="225">
        <f>IF(N451="snížená",J451,0)</f>
        <v>0</v>
      </c>
      <c r="BG451" s="225">
        <f>IF(N451="zákl. přenesená",J451,0)</f>
        <v>0</v>
      </c>
      <c r="BH451" s="225">
        <f>IF(N451="sníž. přenesená",J451,0)</f>
        <v>0</v>
      </c>
      <c r="BI451" s="225">
        <f>IF(N451="nulová",J451,0)</f>
        <v>0</v>
      </c>
      <c r="BJ451" s="18" t="s">
        <v>77</v>
      </c>
      <c r="BK451" s="225">
        <f>ROUND(I451*H451,2)</f>
        <v>0</v>
      </c>
      <c r="BL451" s="18" t="s">
        <v>282</v>
      </c>
      <c r="BM451" s="224" t="s">
        <v>2787</v>
      </c>
    </row>
    <row r="452" s="1" customFormat="1" ht="36" customHeight="1">
      <c r="B452" s="39"/>
      <c r="C452" s="213" t="s">
        <v>2788</v>
      </c>
      <c r="D452" s="213" t="s">
        <v>211</v>
      </c>
      <c r="E452" s="214" t="s">
        <v>2789</v>
      </c>
      <c r="F452" s="215" t="s">
        <v>2790</v>
      </c>
      <c r="G452" s="216" t="s">
        <v>352</v>
      </c>
      <c r="H452" s="217">
        <v>11</v>
      </c>
      <c r="I452" s="218"/>
      <c r="J452" s="219">
        <f>ROUND(I452*H452,2)</f>
        <v>0</v>
      </c>
      <c r="K452" s="215" t="s">
        <v>2001</v>
      </c>
      <c r="L452" s="44"/>
      <c r="M452" s="220" t="s">
        <v>20</v>
      </c>
      <c r="N452" s="221" t="s">
        <v>41</v>
      </c>
      <c r="O452" s="84"/>
      <c r="P452" s="222">
        <f>O452*H452</f>
        <v>0</v>
      </c>
      <c r="Q452" s="222">
        <v>0</v>
      </c>
      <c r="R452" s="222">
        <f>Q452*H452</f>
        <v>0</v>
      </c>
      <c r="S452" s="222">
        <v>0</v>
      </c>
      <c r="T452" s="223">
        <f>S452*H452</f>
        <v>0</v>
      </c>
      <c r="AR452" s="224" t="s">
        <v>282</v>
      </c>
      <c r="AT452" s="224" t="s">
        <v>211</v>
      </c>
      <c r="AU452" s="224" t="s">
        <v>77</v>
      </c>
      <c r="AY452" s="18" t="s">
        <v>210</v>
      </c>
      <c r="BE452" s="225">
        <f>IF(N452="základní",J452,0)</f>
        <v>0</v>
      </c>
      <c r="BF452" s="225">
        <f>IF(N452="snížená",J452,0)</f>
        <v>0</v>
      </c>
      <c r="BG452" s="225">
        <f>IF(N452="zákl. přenesená",J452,0)</f>
        <v>0</v>
      </c>
      <c r="BH452" s="225">
        <f>IF(N452="sníž. přenesená",J452,0)</f>
        <v>0</v>
      </c>
      <c r="BI452" s="225">
        <f>IF(N452="nulová",J452,0)</f>
        <v>0</v>
      </c>
      <c r="BJ452" s="18" t="s">
        <v>77</v>
      </c>
      <c r="BK452" s="225">
        <f>ROUND(I452*H452,2)</f>
        <v>0</v>
      </c>
      <c r="BL452" s="18" t="s">
        <v>282</v>
      </c>
      <c r="BM452" s="224" t="s">
        <v>2791</v>
      </c>
    </row>
    <row r="453" s="1" customFormat="1" ht="36" customHeight="1">
      <c r="B453" s="39"/>
      <c r="C453" s="213" t="s">
        <v>1412</v>
      </c>
      <c r="D453" s="213" t="s">
        <v>211</v>
      </c>
      <c r="E453" s="214" t="s">
        <v>2792</v>
      </c>
      <c r="F453" s="215" t="s">
        <v>2793</v>
      </c>
      <c r="G453" s="216" t="s">
        <v>352</v>
      </c>
      <c r="H453" s="217">
        <v>37</v>
      </c>
      <c r="I453" s="218"/>
      <c r="J453" s="219">
        <f>ROUND(I453*H453,2)</f>
        <v>0</v>
      </c>
      <c r="K453" s="215" t="s">
        <v>2001</v>
      </c>
      <c r="L453" s="44"/>
      <c r="M453" s="220" t="s">
        <v>20</v>
      </c>
      <c r="N453" s="221" t="s">
        <v>41</v>
      </c>
      <c r="O453" s="84"/>
      <c r="P453" s="222">
        <f>O453*H453</f>
        <v>0</v>
      </c>
      <c r="Q453" s="222">
        <v>0</v>
      </c>
      <c r="R453" s="222">
        <f>Q453*H453</f>
        <v>0</v>
      </c>
      <c r="S453" s="222">
        <v>0</v>
      </c>
      <c r="T453" s="223">
        <f>S453*H453</f>
        <v>0</v>
      </c>
      <c r="AR453" s="224" t="s">
        <v>282</v>
      </c>
      <c r="AT453" s="224" t="s">
        <v>211</v>
      </c>
      <c r="AU453" s="224" t="s">
        <v>77</v>
      </c>
      <c r="AY453" s="18" t="s">
        <v>210</v>
      </c>
      <c r="BE453" s="225">
        <f>IF(N453="základní",J453,0)</f>
        <v>0</v>
      </c>
      <c r="BF453" s="225">
        <f>IF(N453="snížená",J453,0)</f>
        <v>0</v>
      </c>
      <c r="BG453" s="225">
        <f>IF(N453="zákl. přenesená",J453,0)</f>
        <v>0</v>
      </c>
      <c r="BH453" s="225">
        <f>IF(N453="sníž. přenesená",J453,0)</f>
        <v>0</v>
      </c>
      <c r="BI453" s="225">
        <f>IF(N453="nulová",J453,0)</f>
        <v>0</v>
      </c>
      <c r="BJ453" s="18" t="s">
        <v>77</v>
      </c>
      <c r="BK453" s="225">
        <f>ROUND(I453*H453,2)</f>
        <v>0</v>
      </c>
      <c r="BL453" s="18" t="s">
        <v>282</v>
      </c>
      <c r="BM453" s="224" t="s">
        <v>2794</v>
      </c>
    </row>
    <row r="454" s="1" customFormat="1" ht="16.5" customHeight="1">
      <c r="B454" s="39"/>
      <c r="C454" s="213" t="s">
        <v>2795</v>
      </c>
      <c r="D454" s="213" t="s">
        <v>211</v>
      </c>
      <c r="E454" s="214" t="s">
        <v>2796</v>
      </c>
      <c r="F454" s="215" t="s">
        <v>2797</v>
      </c>
      <c r="G454" s="216" t="s">
        <v>291</v>
      </c>
      <c r="H454" s="217">
        <v>41.899999999999999</v>
      </c>
      <c r="I454" s="218"/>
      <c r="J454" s="219">
        <f>ROUND(I454*H454,2)</f>
        <v>0</v>
      </c>
      <c r="K454" s="215" t="s">
        <v>1995</v>
      </c>
      <c r="L454" s="44"/>
      <c r="M454" s="220" t="s">
        <v>20</v>
      </c>
      <c r="N454" s="221" t="s">
        <v>41</v>
      </c>
      <c r="O454" s="84"/>
      <c r="P454" s="222">
        <f>O454*H454</f>
        <v>0</v>
      </c>
      <c r="Q454" s="222">
        <v>0</v>
      </c>
      <c r="R454" s="222">
        <f>Q454*H454</f>
        <v>0</v>
      </c>
      <c r="S454" s="222">
        <v>0</v>
      </c>
      <c r="T454" s="223">
        <f>S454*H454</f>
        <v>0</v>
      </c>
      <c r="AR454" s="224" t="s">
        <v>282</v>
      </c>
      <c r="AT454" s="224" t="s">
        <v>211</v>
      </c>
      <c r="AU454" s="224" t="s">
        <v>77</v>
      </c>
      <c r="AY454" s="18" t="s">
        <v>210</v>
      </c>
      <c r="BE454" s="225">
        <f>IF(N454="základní",J454,0)</f>
        <v>0</v>
      </c>
      <c r="BF454" s="225">
        <f>IF(N454="snížená",J454,0)</f>
        <v>0</v>
      </c>
      <c r="BG454" s="225">
        <f>IF(N454="zákl. přenesená",J454,0)</f>
        <v>0</v>
      </c>
      <c r="BH454" s="225">
        <f>IF(N454="sníž. přenesená",J454,0)</f>
        <v>0</v>
      </c>
      <c r="BI454" s="225">
        <f>IF(N454="nulová",J454,0)</f>
        <v>0</v>
      </c>
      <c r="BJ454" s="18" t="s">
        <v>77</v>
      </c>
      <c r="BK454" s="225">
        <f>ROUND(I454*H454,2)</f>
        <v>0</v>
      </c>
      <c r="BL454" s="18" t="s">
        <v>282</v>
      </c>
      <c r="BM454" s="224" t="s">
        <v>2798</v>
      </c>
    </row>
    <row r="455" s="1" customFormat="1" ht="24" customHeight="1">
      <c r="B455" s="39"/>
      <c r="C455" s="213" t="s">
        <v>1416</v>
      </c>
      <c r="D455" s="213" t="s">
        <v>211</v>
      </c>
      <c r="E455" s="214" t="s">
        <v>2799</v>
      </c>
      <c r="F455" s="215" t="s">
        <v>2800</v>
      </c>
      <c r="G455" s="216" t="s">
        <v>291</v>
      </c>
      <c r="H455" s="217">
        <v>143.5</v>
      </c>
      <c r="I455" s="218"/>
      <c r="J455" s="219">
        <f>ROUND(I455*H455,2)</f>
        <v>0</v>
      </c>
      <c r="K455" s="215" t="s">
        <v>1995</v>
      </c>
      <c r="L455" s="44"/>
      <c r="M455" s="220" t="s">
        <v>20</v>
      </c>
      <c r="N455" s="221" t="s">
        <v>41</v>
      </c>
      <c r="O455" s="84"/>
      <c r="P455" s="222">
        <f>O455*H455</f>
        <v>0</v>
      </c>
      <c r="Q455" s="222">
        <v>0</v>
      </c>
      <c r="R455" s="222">
        <f>Q455*H455</f>
        <v>0</v>
      </c>
      <c r="S455" s="222">
        <v>0</v>
      </c>
      <c r="T455" s="223">
        <f>S455*H455</f>
        <v>0</v>
      </c>
      <c r="AR455" s="224" t="s">
        <v>282</v>
      </c>
      <c r="AT455" s="224" t="s">
        <v>211</v>
      </c>
      <c r="AU455" s="224" t="s">
        <v>77</v>
      </c>
      <c r="AY455" s="18" t="s">
        <v>210</v>
      </c>
      <c r="BE455" s="225">
        <f>IF(N455="základní",J455,0)</f>
        <v>0</v>
      </c>
      <c r="BF455" s="225">
        <f>IF(N455="snížená",J455,0)</f>
        <v>0</v>
      </c>
      <c r="BG455" s="225">
        <f>IF(N455="zákl. přenesená",J455,0)</f>
        <v>0</v>
      </c>
      <c r="BH455" s="225">
        <f>IF(N455="sníž. přenesená",J455,0)</f>
        <v>0</v>
      </c>
      <c r="BI455" s="225">
        <f>IF(N455="nulová",J455,0)</f>
        <v>0</v>
      </c>
      <c r="BJ455" s="18" t="s">
        <v>77</v>
      </c>
      <c r="BK455" s="225">
        <f>ROUND(I455*H455,2)</f>
        <v>0</v>
      </c>
      <c r="BL455" s="18" t="s">
        <v>282</v>
      </c>
      <c r="BM455" s="224" t="s">
        <v>2801</v>
      </c>
    </row>
    <row r="456" s="1" customFormat="1" ht="48" customHeight="1">
      <c r="B456" s="39"/>
      <c r="C456" s="213" t="s">
        <v>2802</v>
      </c>
      <c r="D456" s="213" t="s">
        <v>211</v>
      </c>
      <c r="E456" s="214" t="s">
        <v>2803</v>
      </c>
      <c r="F456" s="215" t="s">
        <v>2804</v>
      </c>
      <c r="G456" s="216" t="s">
        <v>291</v>
      </c>
      <c r="H456" s="217">
        <v>114.7</v>
      </c>
      <c r="I456" s="218"/>
      <c r="J456" s="219">
        <f>ROUND(I456*H456,2)</f>
        <v>0</v>
      </c>
      <c r="K456" s="215" t="s">
        <v>2001</v>
      </c>
      <c r="L456" s="44"/>
      <c r="M456" s="220" t="s">
        <v>20</v>
      </c>
      <c r="N456" s="221" t="s">
        <v>41</v>
      </c>
      <c r="O456" s="84"/>
      <c r="P456" s="222">
        <f>O456*H456</f>
        <v>0</v>
      </c>
      <c r="Q456" s="222">
        <v>0</v>
      </c>
      <c r="R456" s="222">
        <f>Q456*H456</f>
        <v>0</v>
      </c>
      <c r="S456" s="222">
        <v>0</v>
      </c>
      <c r="T456" s="223">
        <f>S456*H456</f>
        <v>0</v>
      </c>
      <c r="AR456" s="224" t="s">
        <v>282</v>
      </c>
      <c r="AT456" s="224" t="s">
        <v>211</v>
      </c>
      <c r="AU456" s="224" t="s">
        <v>77</v>
      </c>
      <c r="AY456" s="18" t="s">
        <v>210</v>
      </c>
      <c r="BE456" s="225">
        <f>IF(N456="základní",J456,0)</f>
        <v>0</v>
      </c>
      <c r="BF456" s="225">
        <f>IF(N456="snížená",J456,0)</f>
        <v>0</v>
      </c>
      <c r="BG456" s="225">
        <f>IF(N456="zákl. přenesená",J456,0)</f>
        <v>0</v>
      </c>
      <c r="BH456" s="225">
        <f>IF(N456="sníž. přenesená",J456,0)</f>
        <v>0</v>
      </c>
      <c r="BI456" s="225">
        <f>IF(N456="nulová",J456,0)</f>
        <v>0</v>
      </c>
      <c r="BJ456" s="18" t="s">
        <v>77</v>
      </c>
      <c r="BK456" s="225">
        <f>ROUND(I456*H456,2)</f>
        <v>0</v>
      </c>
      <c r="BL456" s="18" t="s">
        <v>282</v>
      </c>
      <c r="BM456" s="224" t="s">
        <v>2805</v>
      </c>
    </row>
    <row r="457" s="1" customFormat="1" ht="36" customHeight="1">
      <c r="B457" s="39"/>
      <c r="C457" s="213" t="s">
        <v>1419</v>
      </c>
      <c r="D457" s="213" t="s">
        <v>211</v>
      </c>
      <c r="E457" s="214" t="s">
        <v>2806</v>
      </c>
      <c r="F457" s="215" t="s">
        <v>2807</v>
      </c>
      <c r="G457" s="216" t="s">
        <v>425</v>
      </c>
      <c r="H457" s="217">
        <v>26</v>
      </c>
      <c r="I457" s="218"/>
      <c r="J457" s="219">
        <f>ROUND(I457*H457,2)</f>
        <v>0</v>
      </c>
      <c r="K457" s="215" t="s">
        <v>2001</v>
      </c>
      <c r="L457" s="44"/>
      <c r="M457" s="220" t="s">
        <v>20</v>
      </c>
      <c r="N457" s="221" t="s">
        <v>41</v>
      </c>
      <c r="O457" s="84"/>
      <c r="P457" s="222">
        <f>O457*H457</f>
        <v>0</v>
      </c>
      <c r="Q457" s="222">
        <v>0</v>
      </c>
      <c r="R457" s="222">
        <f>Q457*H457</f>
        <v>0</v>
      </c>
      <c r="S457" s="222">
        <v>0</v>
      </c>
      <c r="T457" s="223">
        <f>S457*H457</f>
        <v>0</v>
      </c>
      <c r="AR457" s="224" t="s">
        <v>282</v>
      </c>
      <c r="AT457" s="224" t="s">
        <v>211</v>
      </c>
      <c r="AU457" s="224" t="s">
        <v>77</v>
      </c>
      <c r="AY457" s="18" t="s">
        <v>210</v>
      </c>
      <c r="BE457" s="225">
        <f>IF(N457="základní",J457,0)</f>
        <v>0</v>
      </c>
      <c r="BF457" s="225">
        <f>IF(N457="snížená",J457,0)</f>
        <v>0</v>
      </c>
      <c r="BG457" s="225">
        <f>IF(N457="zákl. přenesená",J457,0)</f>
        <v>0</v>
      </c>
      <c r="BH457" s="225">
        <f>IF(N457="sníž. přenesená",J457,0)</f>
        <v>0</v>
      </c>
      <c r="BI457" s="225">
        <f>IF(N457="nulová",J457,0)</f>
        <v>0</v>
      </c>
      <c r="BJ457" s="18" t="s">
        <v>77</v>
      </c>
      <c r="BK457" s="225">
        <f>ROUND(I457*H457,2)</f>
        <v>0</v>
      </c>
      <c r="BL457" s="18" t="s">
        <v>282</v>
      </c>
      <c r="BM457" s="224" t="s">
        <v>2808</v>
      </c>
    </row>
    <row r="458" s="1" customFormat="1" ht="24" customHeight="1">
      <c r="B458" s="39"/>
      <c r="C458" s="213" t="s">
        <v>2809</v>
      </c>
      <c r="D458" s="213" t="s">
        <v>211</v>
      </c>
      <c r="E458" s="214" t="s">
        <v>2810</v>
      </c>
      <c r="F458" s="215" t="s">
        <v>2811</v>
      </c>
      <c r="G458" s="216" t="s">
        <v>291</v>
      </c>
      <c r="H458" s="217">
        <v>7.7999999999999998</v>
      </c>
      <c r="I458" s="218"/>
      <c r="J458" s="219">
        <f>ROUND(I458*H458,2)</f>
        <v>0</v>
      </c>
      <c r="K458" s="215" t="s">
        <v>2001</v>
      </c>
      <c r="L458" s="44"/>
      <c r="M458" s="220" t="s">
        <v>20</v>
      </c>
      <c r="N458" s="221" t="s">
        <v>41</v>
      </c>
      <c r="O458" s="84"/>
      <c r="P458" s="222">
        <f>O458*H458</f>
        <v>0</v>
      </c>
      <c r="Q458" s="222">
        <v>0</v>
      </c>
      <c r="R458" s="222">
        <f>Q458*H458</f>
        <v>0</v>
      </c>
      <c r="S458" s="222">
        <v>0</v>
      </c>
      <c r="T458" s="223">
        <f>S458*H458</f>
        <v>0</v>
      </c>
      <c r="AR458" s="224" t="s">
        <v>282</v>
      </c>
      <c r="AT458" s="224" t="s">
        <v>211</v>
      </c>
      <c r="AU458" s="224" t="s">
        <v>77</v>
      </c>
      <c r="AY458" s="18" t="s">
        <v>210</v>
      </c>
      <c r="BE458" s="225">
        <f>IF(N458="základní",J458,0)</f>
        <v>0</v>
      </c>
      <c r="BF458" s="225">
        <f>IF(N458="snížená",J458,0)</f>
        <v>0</v>
      </c>
      <c r="BG458" s="225">
        <f>IF(N458="zákl. přenesená",J458,0)</f>
        <v>0</v>
      </c>
      <c r="BH458" s="225">
        <f>IF(N458="sníž. přenesená",J458,0)</f>
        <v>0</v>
      </c>
      <c r="BI458" s="225">
        <f>IF(N458="nulová",J458,0)</f>
        <v>0</v>
      </c>
      <c r="BJ458" s="18" t="s">
        <v>77</v>
      </c>
      <c r="BK458" s="225">
        <f>ROUND(I458*H458,2)</f>
        <v>0</v>
      </c>
      <c r="BL458" s="18" t="s">
        <v>282</v>
      </c>
      <c r="BM458" s="224" t="s">
        <v>2812</v>
      </c>
    </row>
    <row r="459" s="1" customFormat="1" ht="16.5" customHeight="1">
      <c r="B459" s="39"/>
      <c r="C459" s="213" t="s">
        <v>1425</v>
      </c>
      <c r="D459" s="213" t="s">
        <v>211</v>
      </c>
      <c r="E459" s="214" t="s">
        <v>2813</v>
      </c>
      <c r="F459" s="215" t="s">
        <v>2814</v>
      </c>
      <c r="G459" s="216" t="s">
        <v>291</v>
      </c>
      <c r="H459" s="217">
        <v>28.300000000000001</v>
      </c>
      <c r="I459" s="218"/>
      <c r="J459" s="219">
        <f>ROUND(I459*H459,2)</f>
        <v>0</v>
      </c>
      <c r="K459" s="215" t="s">
        <v>1995</v>
      </c>
      <c r="L459" s="44"/>
      <c r="M459" s="220" t="s">
        <v>20</v>
      </c>
      <c r="N459" s="221" t="s">
        <v>41</v>
      </c>
      <c r="O459" s="84"/>
      <c r="P459" s="222">
        <f>O459*H459</f>
        <v>0</v>
      </c>
      <c r="Q459" s="222">
        <v>0</v>
      </c>
      <c r="R459" s="222">
        <f>Q459*H459</f>
        <v>0</v>
      </c>
      <c r="S459" s="222">
        <v>0</v>
      </c>
      <c r="T459" s="223">
        <f>S459*H459</f>
        <v>0</v>
      </c>
      <c r="AR459" s="224" t="s">
        <v>282</v>
      </c>
      <c r="AT459" s="224" t="s">
        <v>211</v>
      </c>
      <c r="AU459" s="224" t="s">
        <v>77</v>
      </c>
      <c r="AY459" s="18" t="s">
        <v>210</v>
      </c>
      <c r="BE459" s="225">
        <f>IF(N459="základní",J459,0)</f>
        <v>0</v>
      </c>
      <c r="BF459" s="225">
        <f>IF(N459="snížená",J459,0)</f>
        <v>0</v>
      </c>
      <c r="BG459" s="225">
        <f>IF(N459="zákl. přenesená",J459,0)</f>
        <v>0</v>
      </c>
      <c r="BH459" s="225">
        <f>IF(N459="sníž. přenesená",J459,0)</f>
        <v>0</v>
      </c>
      <c r="BI459" s="225">
        <f>IF(N459="nulová",J459,0)</f>
        <v>0</v>
      </c>
      <c r="BJ459" s="18" t="s">
        <v>77</v>
      </c>
      <c r="BK459" s="225">
        <f>ROUND(I459*H459,2)</f>
        <v>0</v>
      </c>
      <c r="BL459" s="18" t="s">
        <v>282</v>
      </c>
      <c r="BM459" s="224" t="s">
        <v>2815</v>
      </c>
    </row>
    <row r="460" s="1" customFormat="1" ht="36" customHeight="1">
      <c r="B460" s="39"/>
      <c r="C460" s="213" t="s">
        <v>2816</v>
      </c>
      <c r="D460" s="213" t="s">
        <v>211</v>
      </c>
      <c r="E460" s="214" t="s">
        <v>2817</v>
      </c>
      <c r="F460" s="215" t="s">
        <v>2818</v>
      </c>
      <c r="G460" s="216" t="s">
        <v>291</v>
      </c>
      <c r="H460" s="217">
        <v>6.4000000000000004</v>
      </c>
      <c r="I460" s="218"/>
      <c r="J460" s="219">
        <f>ROUND(I460*H460,2)</f>
        <v>0</v>
      </c>
      <c r="K460" s="215" t="s">
        <v>1995</v>
      </c>
      <c r="L460" s="44"/>
      <c r="M460" s="220" t="s">
        <v>20</v>
      </c>
      <c r="N460" s="221" t="s">
        <v>41</v>
      </c>
      <c r="O460" s="84"/>
      <c r="P460" s="222">
        <f>O460*H460</f>
        <v>0</v>
      </c>
      <c r="Q460" s="222">
        <v>0</v>
      </c>
      <c r="R460" s="222">
        <f>Q460*H460</f>
        <v>0</v>
      </c>
      <c r="S460" s="222">
        <v>0</v>
      </c>
      <c r="T460" s="223">
        <f>S460*H460</f>
        <v>0</v>
      </c>
      <c r="AR460" s="224" t="s">
        <v>282</v>
      </c>
      <c r="AT460" s="224" t="s">
        <v>211</v>
      </c>
      <c r="AU460" s="224" t="s">
        <v>77</v>
      </c>
      <c r="AY460" s="18" t="s">
        <v>210</v>
      </c>
      <c r="BE460" s="225">
        <f>IF(N460="základní",J460,0)</f>
        <v>0</v>
      </c>
      <c r="BF460" s="225">
        <f>IF(N460="snížená",J460,0)</f>
        <v>0</v>
      </c>
      <c r="BG460" s="225">
        <f>IF(N460="zákl. přenesená",J460,0)</f>
        <v>0</v>
      </c>
      <c r="BH460" s="225">
        <f>IF(N460="sníž. přenesená",J460,0)</f>
        <v>0</v>
      </c>
      <c r="BI460" s="225">
        <f>IF(N460="nulová",J460,0)</f>
        <v>0</v>
      </c>
      <c r="BJ460" s="18" t="s">
        <v>77</v>
      </c>
      <c r="BK460" s="225">
        <f>ROUND(I460*H460,2)</f>
        <v>0</v>
      </c>
      <c r="BL460" s="18" t="s">
        <v>282</v>
      </c>
      <c r="BM460" s="224" t="s">
        <v>2819</v>
      </c>
    </row>
    <row r="461" s="1" customFormat="1" ht="36" customHeight="1">
      <c r="B461" s="39"/>
      <c r="C461" s="213" t="s">
        <v>1428</v>
      </c>
      <c r="D461" s="213" t="s">
        <v>211</v>
      </c>
      <c r="E461" s="214" t="s">
        <v>2820</v>
      </c>
      <c r="F461" s="215" t="s">
        <v>2821</v>
      </c>
      <c r="G461" s="216" t="s">
        <v>291</v>
      </c>
      <c r="H461" s="217">
        <v>6.4000000000000004</v>
      </c>
      <c r="I461" s="218"/>
      <c r="J461" s="219">
        <f>ROUND(I461*H461,2)</f>
        <v>0</v>
      </c>
      <c r="K461" s="215" t="s">
        <v>2001</v>
      </c>
      <c r="L461" s="44"/>
      <c r="M461" s="220" t="s">
        <v>20</v>
      </c>
      <c r="N461" s="221" t="s">
        <v>41</v>
      </c>
      <c r="O461" s="84"/>
      <c r="P461" s="222">
        <f>O461*H461</f>
        <v>0</v>
      </c>
      <c r="Q461" s="222">
        <v>0</v>
      </c>
      <c r="R461" s="222">
        <f>Q461*H461</f>
        <v>0</v>
      </c>
      <c r="S461" s="222">
        <v>0</v>
      </c>
      <c r="T461" s="223">
        <f>S461*H461</f>
        <v>0</v>
      </c>
      <c r="AR461" s="224" t="s">
        <v>282</v>
      </c>
      <c r="AT461" s="224" t="s">
        <v>211</v>
      </c>
      <c r="AU461" s="224" t="s">
        <v>77</v>
      </c>
      <c r="AY461" s="18" t="s">
        <v>210</v>
      </c>
      <c r="BE461" s="225">
        <f>IF(N461="základní",J461,0)</f>
        <v>0</v>
      </c>
      <c r="BF461" s="225">
        <f>IF(N461="snížená",J461,0)</f>
        <v>0</v>
      </c>
      <c r="BG461" s="225">
        <f>IF(N461="zákl. přenesená",J461,0)</f>
        <v>0</v>
      </c>
      <c r="BH461" s="225">
        <f>IF(N461="sníž. přenesená",J461,0)</f>
        <v>0</v>
      </c>
      <c r="BI461" s="225">
        <f>IF(N461="nulová",J461,0)</f>
        <v>0</v>
      </c>
      <c r="BJ461" s="18" t="s">
        <v>77</v>
      </c>
      <c r="BK461" s="225">
        <f>ROUND(I461*H461,2)</f>
        <v>0</v>
      </c>
      <c r="BL461" s="18" t="s">
        <v>282</v>
      </c>
      <c r="BM461" s="224" t="s">
        <v>2822</v>
      </c>
    </row>
    <row r="462" s="1" customFormat="1" ht="36" customHeight="1">
      <c r="B462" s="39"/>
      <c r="C462" s="213" t="s">
        <v>2823</v>
      </c>
      <c r="D462" s="213" t="s">
        <v>211</v>
      </c>
      <c r="E462" s="214" t="s">
        <v>2824</v>
      </c>
      <c r="F462" s="215" t="s">
        <v>2825</v>
      </c>
      <c r="G462" s="216" t="s">
        <v>291</v>
      </c>
      <c r="H462" s="217">
        <v>8.9000000000000004</v>
      </c>
      <c r="I462" s="218"/>
      <c r="J462" s="219">
        <f>ROUND(I462*H462,2)</f>
        <v>0</v>
      </c>
      <c r="K462" s="215" t="s">
        <v>2001</v>
      </c>
      <c r="L462" s="44"/>
      <c r="M462" s="220" t="s">
        <v>20</v>
      </c>
      <c r="N462" s="221" t="s">
        <v>41</v>
      </c>
      <c r="O462" s="84"/>
      <c r="P462" s="222">
        <f>O462*H462</f>
        <v>0</v>
      </c>
      <c r="Q462" s="222">
        <v>0</v>
      </c>
      <c r="R462" s="222">
        <f>Q462*H462</f>
        <v>0</v>
      </c>
      <c r="S462" s="222">
        <v>0</v>
      </c>
      <c r="T462" s="223">
        <f>S462*H462</f>
        <v>0</v>
      </c>
      <c r="AR462" s="224" t="s">
        <v>282</v>
      </c>
      <c r="AT462" s="224" t="s">
        <v>211</v>
      </c>
      <c r="AU462" s="224" t="s">
        <v>77</v>
      </c>
      <c r="AY462" s="18" t="s">
        <v>210</v>
      </c>
      <c r="BE462" s="225">
        <f>IF(N462="základní",J462,0)</f>
        <v>0</v>
      </c>
      <c r="BF462" s="225">
        <f>IF(N462="snížená",J462,0)</f>
        <v>0</v>
      </c>
      <c r="BG462" s="225">
        <f>IF(N462="zákl. přenesená",J462,0)</f>
        <v>0</v>
      </c>
      <c r="BH462" s="225">
        <f>IF(N462="sníž. přenesená",J462,0)</f>
        <v>0</v>
      </c>
      <c r="BI462" s="225">
        <f>IF(N462="nulová",J462,0)</f>
        <v>0</v>
      </c>
      <c r="BJ462" s="18" t="s">
        <v>77</v>
      </c>
      <c r="BK462" s="225">
        <f>ROUND(I462*H462,2)</f>
        <v>0</v>
      </c>
      <c r="BL462" s="18" t="s">
        <v>282</v>
      </c>
      <c r="BM462" s="224" t="s">
        <v>2826</v>
      </c>
    </row>
    <row r="463" s="1" customFormat="1" ht="36" customHeight="1">
      <c r="B463" s="39"/>
      <c r="C463" s="213" t="s">
        <v>1432</v>
      </c>
      <c r="D463" s="213" t="s">
        <v>211</v>
      </c>
      <c r="E463" s="214" t="s">
        <v>2827</v>
      </c>
      <c r="F463" s="215" t="s">
        <v>2828</v>
      </c>
      <c r="G463" s="216" t="s">
        <v>291</v>
      </c>
      <c r="H463" s="217">
        <v>21.300000000000001</v>
      </c>
      <c r="I463" s="218"/>
      <c r="J463" s="219">
        <f>ROUND(I463*H463,2)</f>
        <v>0</v>
      </c>
      <c r="K463" s="215" t="s">
        <v>2001</v>
      </c>
      <c r="L463" s="44"/>
      <c r="M463" s="220" t="s">
        <v>20</v>
      </c>
      <c r="N463" s="221" t="s">
        <v>41</v>
      </c>
      <c r="O463" s="84"/>
      <c r="P463" s="222">
        <f>O463*H463</f>
        <v>0</v>
      </c>
      <c r="Q463" s="222">
        <v>0</v>
      </c>
      <c r="R463" s="222">
        <f>Q463*H463</f>
        <v>0</v>
      </c>
      <c r="S463" s="222">
        <v>0</v>
      </c>
      <c r="T463" s="223">
        <f>S463*H463</f>
        <v>0</v>
      </c>
      <c r="AR463" s="224" t="s">
        <v>282</v>
      </c>
      <c r="AT463" s="224" t="s">
        <v>211</v>
      </c>
      <c r="AU463" s="224" t="s">
        <v>77</v>
      </c>
      <c r="AY463" s="18" t="s">
        <v>210</v>
      </c>
      <c r="BE463" s="225">
        <f>IF(N463="základní",J463,0)</f>
        <v>0</v>
      </c>
      <c r="BF463" s="225">
        <f>IF(N463="snížená",J463,0)</f>
        <v>0</v>
      </c>
      <c r="BG463" s="225">
        <f>IF(N463="zákl. přenesená",J463,0)</f>
        <v>0</v>
      </c>
      <c r="BH463" s="225">
        <f>IF(N463="sníž. přenesená",J463,0)</f>
        <v>0</v>
      </c>
      <c r="BI463" s="225">
        <f>IF(N463="nulová",J463,0)</f>
        <v>0</v>
      </c>
      <c r="BJ463" s="18" t="s">
        <v>77</v>
      </c>
      <c r="BK463" s="225">
        <f>ROUND(I463*H463,2)</f>
        <v>0</v>
      </c>
      <c r="BL463" s="18" t="s">
        <v>282</v>
      </c>
      <c r="BM463" s="224" t="s">
        <v>2829</v>
      </c>
    </row>
    <row r="464" s="1" customFormat="1" ht="24" customHeight="1">
      <c r="B464" s="39"/>
      <c r="C464" s="213" t="s">
        <v>2830</v>
      </c>
      <c r="D464" s="213" t="s">
        <v>211</v>
      </c>
      <c r="E464" s="214" t="s">
        <v>2831</v>
      </c>
      <c r="F464" s="215" t="s">
        <v>2832</v>
      </c>
      <c r="G464" s="216" t="s">
        <v>911</v>
      </c>
      <c r="H464" s="217">
        <v>7.3700000000000001</v>
      </c>
      <c r="I464" s="218"/>
      <c r="J464" s="219">
        <f>ROUND(I464*H464,2)</f>
        <v>0</v>
      </c>
      <c r="K464" s="215" t="s">
        <v>2001</v>
      </c>
      <c r="L464" s="44"/>
      <c r="M464" s="220" t="s">
        <v>20</v>
      </c>
      <c r="N464" s="221" t="s">
        <v>41</v>
      </c>
      <c r="O464" s="84"/>
      <c r="P464" s="222">
        <f>O464*H464</f>
        <v>0</v>
      </c>
      <c r="Q464" s="222">
        <v>0</v>
      </c>
      <c r="R464" s="222">
        <f>Q464*H464</f>
        <v>0</v>
      </c>
      <c r="S464" s="222">
        <v>0</v>
      </c>
      <c r="T464" s="223">
        <f>S464*H464</f>
        <v>0</v>
      </c>
      <c r="AR464" s="224" t="s">
        <v>282</v>
      </c>
      <c r="AT464" s="224" t="s">
        <v>211</v>
      </c>
      <c r="AU464" s="224" t="s">
        <v>77</v>
      </c>
      <c r="AY464" s="18" t="s">
        <v>210</v>
      </c>
      <c r="BE464" s="225">
        <f>IF(N464="základní",J464,0)</f>
        <v>0</v>
      </c>
      <c r="BF464" s="225">
        <f>IF(N464="snížená",J464,0)</f>
        <v>0</v>
      </c>
      <c r="BG464" s="225">
        <f>IF(N464="zákl. přenesená",J464,0)</f>
        <v>0</v>
      </c>
      <c r="BH464" s="225">
        <f>IF(N464="sníž. přenesená",J464,0)</f>
        <v>0</v>
      </c>
      <c r="BI464" s="225">
        <f>IF(N464="nulová",J464,0)</f>
        <v>0</v>
      </c>
      <c r="BJ464" s="18" t="s">
        <v>77</v>
      </c>
      <c r="BK464" s="225">
        <f>ROUND(I464*H464,2)</f>
        <v>0</v>
      </c>
      <c r="BL464" s="18" t="s">
        <v>282</v>
      </c>
      <c r="BM464" s="224" t="s">
        <v>2833</v>
      </c>
    </row>
    <row r="465" s="1" customFormat="1" ht="16.5" customHeight="1">
      <c r="B465" s="39"/>
      <c r="C465" s="213" t="s">
        <v>1435</v>
      </c>
      <c r="D465" s="213" t="s">
        <v>211</v>
      </c>
      <c r="E465" s="214" t="s">
        <v>2834</v>
      </c>
      <c r="F465" s="215" t="s">
        <v>2835</v>
      </c>
      <c r="G465" s="216" t="s">
        <v>291</v>
      </c>
      <c r="H465" s="217">
        <v>10</v>
      </c>
      <c r="I465" s="218"/>
      <c r="J465" s="219">
        <f>ROUND(I465*H465,2)</f>
        <v>0</v>
      </c>
      <c r="K465" s="215" t="s">
        <v>2001</v>
      </c>
      <c r="L465" s="44"/>
      <c r="M465" s="220" t="s">
        <v>20</v>
      </c>
      <c r="N465" s="221" t="s">
        <v>41</v>
      </c>
      <c r="O465" s="84"/>
      <c r="P465" s="222">
        <f>O465*H465</f>
        <v>0</v>
      </c>
      <c r="Q465" s="222">
        <v>0</v>
      </c>
      <c r="R465" s="222">
        <f>Q465*H465</f>
        <v>0</v>
      </c>
      <c r="S465" s="222">
        <v>0</v>
      </c>
      <c r="T465" s="223">
        <f>S465*H465</f>
        <v>0</v>
      </c>
      <c r="AR465" s="224" t="s">
        <v>282</v>
      </c>
      <c r="AT465" s="224" t="s">
        <v>211</v>
      </c>
      <c r="AU465" s="224" t="s">
        <v>77</v>
      </c>
      <c r="AY465" s="18" t="s">
        <v>210</v>
      </c>
      <c r="BE465" s="225">
        <f>IF(N465="základní",J465,0)</f>
        <v>0</v>
      </c>
      <c r="BF465" s="225">
        <f>IF(N465="snížená",J465,0)</f>
        <v>0</v>
      </c>
      <c r="BG465" s="225">
        <f>IF(N465="zákl. přenesená",J465,0)</f>
        <v>0</v>
      </c>
      <c r="BH465" s="225">
        <f>IF(N465="sníž. přenesená",J465,0)</f>
        <v>0</v>
      </c>
      <c r="BI465" s="225">
        <f>IF(N465="nulová",J465,0)</f>
        <v>0</v>
      </c>
      <c r="BJ465" s="18" t="s">
        <v>77</v>
      </c>
      <c r="BK465" s="225">
        <f>ROUND(I465*H465,2)</f>
        <v>0</v>
      </c>
      <c r="BL465" s="18" t="s">
        <v>282</v>
      </c>
      <c r="BM465" s="224" t="s">
        <v>2836</v>
      </c>
    </row>
    <row r="466" s="1" customFormat="1" ht="16.5" customHeight="1">
      <c r="B466" s="39"/>
      <c r="C466" s="213" t="s">
        <v>2837</v>
      </c>
      <c r="D466" s="213" t="s">
        <v>211</v>
      </c>
      <c r="E466" s="214" t="s">
        <v>2838</v>
      </c>
      <c r="F466" s="215" t="s">
        <v>2839</v>
      </c>
      <c r="G466" s="216" t="s">
        <v>291</v>
      </c>
      <c r="H466" s="217">
        <v>0.80000000000000004</v>
      </c>
      <c r="I466" s="218"/>
      <c r="J466" s="219">
        <f>ROUND(I466*H466,2)</f>
        <v>0</v>
      </c>
      <c r="K466" s="215" t="s">
        <v>2001</v>
      </c>
      <c r="L466" s="44"/>
      <c r="M466" s="220" t="s">
        <v>20</v>
      </c>
      <c r="N466" s="221" t="s">
        <v>41</v>
      </c>
      <c r="O466" s="84"/>
      <c r="P466" s="222">
        <f>O466*H466</f>
        <v>0</v>
      </c>
      <c r="Q466" s="222">
        <v>0</v>
      </c>
      <c r="R466" s="222">
        <f>Q466*H466</f>
        <v>0</v>
      </c>
      <c r="S466" s="222">
        <v>0</v>
      </c>
      <c r="T466" s="223">
        <f>S466*H466</f>
        <v>0</v>
      </c>
      <c r="AR466" s="224" t="s">
        <v>282</v>
      </c>
      <c r="AT466" s="224" t="s">
        <v>211</v>
      </c>
      <c r="AU466" s="224" t="s">
        <v>77</v>
      </c>
      <c r="AY466" s="18" t="s">
        <v>210</v>
      </c>
      <c r="BE466" s="225">
        <f>IF(N466="základní",J466,0)</f>
        <v>0</v>
      </c>
      <c r="BF466" s="225">
        <f>IF(N466="snížená",J466,0)</f>
        <v>0</v>
      </c>
      <c r="BG466" s="225">
        <f>IF(N466="zákl. přenesená",J466,0)</f>
        <v>0</v>
      </c>
      <c r="BH466" s="225">
        <f>IF(N466="sníž. přenesená",J466,0)</f>
        <v>0</v>
      </c>
      <c r="BI466" s="225">
        <f>IF(N466="nulová",J466,0)</f>
        <v>0</v>
      </c>
      <c r="BJ466" s="18" t="s">
        <v>77</v>
      </c>
      <c r="BK466" s="225">
        <f>ROUND(I466*H466,2)</f>
        <v>0</v>
      </c>
      <c r="BL466" s="18" t="s">
        <v>282</v>
      </c>
      <c r="BM466" s="224" t="s">
        <v>2840</v>
      </c>
    </row>
    <row r="467" s="1" customFormat="1" ht="24" customHeight="1">
      <c r="B467" s="39"/>
      <c r="C467" s="213" t="s">
        <v>1439</v>
      </c>
      <c r="D467" s="213" t="s">
        <v>211</v>
      </c>
      <c r="E467" s="214" t="s">
        <v>2841</v>
      </c>
      <c r="F467" s="215" t="s">
        <v>2842</v>
      </c>
      <c r="G467" s="216" t="s">
        <v>352</v>
      </c>
      <c r="H467" s="217">
        <v>5</v>
      </c>
      <c r="I467" s="218"/>
      <c r="J467" s="219">
        <f>ROUND(I467*H467,2)</f>
        <v>0</v>
      </c>
      <c r="K467" s="215" t="s">
        <v>2001</v>
      </c>
      <c r="L467" s="44"/>
      <c r="M467" s="220" t="s">
        <v>20</v>
      </c>
      <c r="N467" s="221" t="s">
        <v>41</v>
      </c>
      <c r="O467" s="84"/>
      <c r="P467" s="222">
        <f>O467*H467</f>
        <v>0</v>
      </c>
      <c r="Q467" s="222">
        <v>0</v>
      </c>
      <c r="R467" s="222">
        <f>Q467*H467</f>
        <v>0</v>
      </c>
      <c r="S467" s="222">
        <v>0</v>
      </c>
      <c r="T467" s="223">
        <f>S467*H467</f>
        <v>0</v>
      </c>
      <c r="AR467" s="224" t="s">
        <v>282</v>
      </c>
      <c r="AT467" s="224" t="s">
        <v>211</v>
      </c>
      <c r="AU467" s="224" t="s">
        <v>77</v>
      </c>
      <c r="AY467" s="18" t="s">
        <v>210</v>
      </c>
      <c r="BE467" s="225">
        <f>IF(N467="základní",J467,0)</f>
        <v>0</v>
      </c>
      <c r="BF467" s="225">
        <f>IF(N467="snížená",J467,0)</f>
        <v>0</v>
      </c>
      <c r="BG467" s="225">
        <f>IF(N467="zákl. přenesená",J467,0)</f>
        <v>0</v>
      </c>
      <c r="BH467" s="225">
        <f>IF(N467="sníž. přenesená",J467,0)</f>
        <v>0</v>
      </c>
      <c r="BI467" s="225">
        <f>IF(N467="nulová",J467,0)</f>
        <v>0</v>
      </c>
      <c r="BJ467" s="18" t="s">
        <v>77</v>
      </c>
      <c r="BK467" s="225">
        <f>ROUND(I467*H467,2)</f>
        <v>0</v>
      </c>
      <c r="BL467" s="18" t="s">
        <v>282</v>
      </c>
      <c r="BM467" s="224" t="s">
        <v>2843</v>
      </c>
    </row>
    <row r="468" s="1" customFormat="1" ht="48" customHeight="1">
      <c r="B468" s="39"/>
      <c r="C468" s="213" t="s">
        <v>2844</v>
      </c>
      <c r="D468" s="213" t="s">
        <v>211</v>
      </c>
      <c r="E468" s="214" t="s">
        <v>2845</v>
      </c>
      <c r="F468" s="215" t="s">
        <v>2846</v>
      </c>
      <c r="G468" s="216" t="s">
        <v>911</v>
      </c>
      <c r="H468" s="217">
        <v>23.899999999999999</v>
      </c>
      <c r="I468" s="218"/>
      <c r="J468" s="219">
        <f>ROUND(I468*H468,2)</f>
        <v>0</v>
      </c>
      <c r="K468" s="215" t="s">
        <v>2001</v>
      </c>
      <c r="L468" s="44"/>
      <c r="M468" s="220" t="s">
        <v>20</v>
      </c>
      <c r="N468" s="221" t="s">
        <v>41</v>
      </c>
      <c r="O468" s="84"/>
      <c r="P468" s="222">
        <f>O468*H468</f>
        <v>0</v>
      </c>
      <c r="Q468" s="222">
        <v>0</v>
      </c>
      <c r="R468" s="222">
        <f>Q468*H468</f>
        <v>0</v>
      </c>
      <c r="S468" s="222">
        <v>0</v>
      </c>
      <c r="T468" s="223">
        <f>S468*H468</f>
        <v>0</v>
      </c>
      <c r="AR468" s="224" t="s">
        <v>282</v>
      </c>
      <c r="AT468" s="224" t="s">
        <v>211</v>
      </c>
      <c r="AU468" s="224" t="s">
        <v>77</v>
      </c>
      <c r="AY468" s="18" t="s">
        <v>210</v>
      </c>
      <c r="BE468" s="225">
        <f>IF(N468="základní",J468,0)</f>
        <v>0</v>
      </c>
      <c r="BF468" s="225">
        <f>IF(N468="snížená",J468,0)</f>
        <v>0</v>
      </c>
      <c r="BG468" s="225">
        <f>IF(N468="zákl. přenesená",J468,0)</f>
        <v>0</v>
      </c>
      <c r="BH468" s="225">
        <f>IF(N468="sníž. přenesená",J468,0)</f>
        <v>0</v>
      </c>
      <c r="BI468" s="225">
        <f>IF(N468="nulová",J468,0)</f>
        <v>0</v>
      </c>
      <c r="BJ468" s="18" t="s">
        <v>77</v>
      </c>
      <c r="BK468" s="225">
        <f>ROUND(I468*H468,2)</f>
        <v>0</v>
      </c>
      <c r="BL468" s="18" t="s">
        <v>282</v>
      </c>
      <c r="BM468" s="224" t="s">
        <v>2847</v>
      </c>
    </row>
    <row r="469" s="1" customFormat="1" ht="24" customHeight="1">
      <c r="B469" s="39"/>
      <c r="C469" s="213" t="s">
        <v>1442</v>
      </c>
      <c r="D469" s="213" t="s">
        <v>211</v>
      </c>
      <c r="E469" s="214" t="s">
        <v>2848</v>
      </c>
      <c r="F469" s="215" t="s">
        <v>2849</v>
      </c>
      <c r="G469" s="216" t="s">
        <v>352</v>
      </c>
      <c r="H469" s="217">
        <v>2</v>
      </c>
      <c r="I469" s="218"/>
      <c r="J469" s="219">
        <f>ROUND(I469*H469,2)</f>
        <v>0</v>
      </c>
      <c r="K469" s="215" t="s">
        <v>2001</v>
      </c>
      <c r="L469" s="44"/>
      <c r="M469" s="220" t="s">
        <v>20</v>
      </c>
      <c r="N469" s="221" t="s">
        <v>41</v>
      </c>
      <c r="O469" s="84"/>
      <c r="P469" s="222">
        <f>O469*H469</f>
        <v>0</v>
      </c>
      <c r="Q469" s="222">
        <v>0</v>
      </c>
      <c r="R469" s="222">
        <f>Q469*H469</f>
        <v>0</v>
      </c>
      <c r="S469" s="222">
        <v>0</v>
      </c>
      <c r="T469" s="223">
        <f>S469*H469</f>
        <v>0</v>
      </c>
      <c r="AR469" s="224" t="s">
        <v>282</v>
      </c>
      <c r="AT469" s="224" t="s">
        <v>211</v>
      </c>
      <c r="AU469" s="224" t="s">
        <v>77</v>
      </c>
      <c r="AY469" s="18" t="s">
        <v>210</v>
      </c>
      <c r="BE469" s="225">
        <f>IF(N469="základní",J469,0)</f>
        <v>0</v>
      </c>
      <c r="BF469" s="225">
        <f>IF(N469="snížená",J469,0)</f>
        <v>0</v>
      </c>
      <c r="BG469" s="225">
        <f>IF(N469="zákl. přenesená",J469,0)</f>
        <v>0</v>
      </c>
      <c r="BH469" s="225">
        <f>IF(N469="sníž. přenesená",J469,0)</f>
        <v>0</v>
      </c>
      <c r="BI469" s="225">
        <f>IF(N469="nulová",J469,0)</f>
        <v>0</v>
      </c>
      <c r="BJ469" s="18" t="s">
        <v>77</v>
      </c>
      <c r="BK469" s="225">
        <f>ROUND(I469*H469,2)</f>
        <v>0</v>
      </c>
      <c r="BL469" s="18" t="s">
        <v>282</v>
      </c>
      <c r="BM469" s="224" t="s">
        <v>2850</v>
      </c>
    </row>
    <row r="470" s="1" customFormat="1" ht="24" customHeight="1">
      <c r="B470" s="39"/>
      <c r="C470" s="213" t="s">
        <v>2851</v>
      </c>
      <c r="D470" s="213" t="s">
        <v>211</v>
      </c>
      <c r="E470" s="214" t="s">
        <v>2852</v>
      </c>
      <c r="F470" s="215" t="s">
        <v>2853</v>
      </c>
      <c r="G470" s="216" t="s">
        <v>352</v>
      </c>
      <c r="H470" s="217">
        <v>2</v>
      </c>
      <c r="I470" s="218"/>
      <c r="J470" s="219">
        <f>ROUND(I470*H470,2)</f>
        <v>0</v>
      </c>
      <c r="K470" s="215" t="s">
        <v>2001</v>
      </c>
      <c r="L470" s="44"/>
      <c r="M470" s="220" t="s">
        <v>20</v>
      </c>
      <c r="N470" s="221" t="s">
        <v>41</v>
      </c>
      <c r="O470" s="84"/>
      <c r="P470" s="222">
        <f>O470*H470</f>
        <v>0</v>
      </c>
      <c r="Q470" s="222">
        <v>0</v>
      </c>
      <c r="R470" s="222">
        <f>Q470*H470</f>
        <v>0</v>
      </c>
      <c r="S470" s="222">
        <v>0</v>
      </c>
      <c r="T470" s="223">
        <f>S470*H470</f>
        <v>0</v>
      </c>
      <c r="AR470" s="224" t="s">
        <v>282</v>
      </c>
      <c r="AT470" s="224" t="s">
        <v>211</v>
      </c>
      <c r="AU470" s="224" t="s">
        <v>77</v>
      </c>
      <c r="AY470" s="18" t="s">
        <v>210</v>
      </c>
      <c r="BE470" s="225">
        <f>IF(N470="základní",J470,0)</f>
        <v>0</v>
      </c>
      <c r="BF470" s="225">
        <f>IF(N470="snížená",J470,0)</f>
        <v>0</v>
      </c>
      <c r="BG470" s="225">
        <f>IF(N470="zákl. přenesená",J470,0)</f>
        <v>0</v>
      </c>
      <c r="BH470" s="225">
        <f>IF(N470="sníž. přenesená",J470,0)</f>
        <v>0</v>
      </c>
      <c r="BI470" s="225">
        <f>IF(N470="nulová",J470,0)</f>
        <v>0</v>
      </c>
      <c r="BJ470" s="18" t="s">
        <v>77</v>
      </c>
      <c r="BK470" s="225">
        <f>ROUND(I470*H470,2)</f>
        <v>0</v>
      </c>
      <c r="BL470" s="18" t="s">
        <v>282</v>
      </c>
      <c r="BM470" s="224" t="s">
        <v>2854</v>
      </c>
    </row>
    <row r="471" s="1" customFormat="1" ht="36" customHeight="1">
      <c r="B471" s="39"/>
      <c r="C471" s="213" t="s">
        <v>1446</v>
      </c>
      <c r="D471" s="213" t="s">
        <v>211</v>
      </c>
      <c r="E471" s="214" t="s">
        <v>2855</v>
      </c>
      <c r="F471" s="215" t="s">
        <v>2856</v>
      </c>
      <c r="G471" s="216" t="s">
        <v>291</v>
      </c>
      <c r="H471" s="217">
        <v>8.5999999999999996</v>
      </c>
      <c r="I471" s="218"/>
      <c r="J471" s="219">
        <f>ROUND(I471*H471,2)</f>
        <v>0</v>
      </c>
      <c r="K471" s="215" t="s">
        <v>2001</v>
      </c>
      <c r="L471" s="44"/>
      <c r="M471" s="220" t="s">
        <v>20</v>
      </c>
      <c r="N471" s="221" t="s">
        <v>41</v>
      </c>
      <c r="O471" s="84"/>
      <c r="P471" s="222">
        <f>O471*H471</f>
        <v>0</v>
      </c>
      <c r="Q471" s="222">
        <v>0</v>
      </c>
      <c r="R471" s="222">
        <f>Q471*H471</f>
        <v>0</v>
      </c>
      <c r="S471" s="222">
        <v>0</v>
      </c>
      <c r="T471" s="223">
        <f>S471*H471</f>
        <v>0</v>
      </c>
      <c r="AR471" s="224" t="s">
        <v>282</v>
      </c>
      <c r="AT471" s="224" t="s">
        <v>211</v>
      </c>
      <c r="AU471" s="224" t="s">
        <v>77</v>
      </c>
      <c r="AY471" s="18" t="s">
        <v>210</v>
      </c>
      <c r="BE471" s="225">
        <f>IF(N471="základní",J471,0)</f>
        <v>0</v>
      </c>
      <c r="BF471" s="225">
        <f>IF(N471="snížená",J471,0)</f>
        <v>0</v>
      </c>
      <c r="BG471" s="225">
        <f>IF(N471="zákl. přenesená",J471,0)</f>
        <v>0</v>
      </c>
      <c r="BH471" s="225">
        <f>IF(N471="sníž. přenesená",J471,0)</f>
        <v>0</v>
      </c>
      <c r="BI471" s="225">
        <f>IF(N471="nulová",J471,0)</f>
        <v>0</v>
      </c>
      <c r="BJ471" s="18" t="s">
        <v>77</v>
      </c>
      <c r="BK471" s="225">
        <f>ROUND(I471*H471,2)</f>
        <v>0</v>
      </c>
      <c r="BL471" s="18" t="s">
        <v>282</v>
      </c>
      <c r="BM471" s="224" t="s">
        <v>2857</v>
      </c>
    </row>
    <row r="472" s="1" customFormat="1" ht="36" customHeight="1">
      <c r="B472" s="39"/>
      <c r="C472" s="213" t="s">
        <v>2858</v>
      </c>
      <c r="D472" s="213" t="s">
        <v>211</v>
      </c>
      <c r="E472" s="214" t="s">
        <v>2859</v>
      </c>
      <c r="F472" s="215" t="s">
        <v>2860</v>
      </c>
      <c r="G472" s="216" t="s">
        <v>291</v>
      </c>
      <c r="H472" s="217">
        <v>32.700000000000003</v>
      </c>
      <c r="I472" s="218"/>
      <c r="J472" s="219">
        <f>ROUND(I472*H472,2)</f>
        <v>0</v>
      </c>
      <c r="K472" s="215" t="s">
        <v>2001</v>
      </c>
      <c r="L472" s="44"/>
      <c r="M472" s="220" t="s">
        <v>20</v>
      </c>
      <c r="N472" s="221" t="s">
        <v>41</v>
      </c>
      <c r="O472" s="84"/>
      <c r="P472" s="222">
        <f>O472*H472</f>
        <v>0</v>
      </c>
      <c r="Q472" s="222">
        <v>0</v>
      </c>
      <c r="R472" s="222">
        <f>Q472*H472</f>
        <v>0</v>
      </c>
      <c r="S472" s="222">
        <v>0</v>
      </c>
      <c r="T472" s="223">
        <f>S472*H472</f>
        <v>0</v>
      </c>
      <c r="AR472" s="224" t="s">
        <v>282</v>
      </c>
      <c r="AT472" s="224" t="s">
        <v>211</v>
      </c>
      <c r="AU472" s="224" t="s">
        <v>77</v>
      </c>
      <c r="AY472" s="18" t="s">
        <v>210</v>
      </c>
      <c r="BE472" s="225">
        <f>IF(N472="základní",J472,0)</f>
        <v>0</v>
      </c>
      <c r="BF472" s="225">
        <f>IF(N472="snížená",J472,0)</f>
        <v>0</v>
      </c>
      <c r="BG472" s="225">
        <f>IF(N472="zákl. přenesená",J472,0)</f>
        <v>0</v>
      </c>
      <c r="BH472" s="225">
        <f>IF(N472="sníž. přenesená",J472,0)</f>
        <v>0</v>
      </c>
      <c r="BI472" s="225">
        <f>IF(N472="nulová",J472,0)</f>
        <v>0</v>
      </c>
      <c r="BJ472" s="18" t="s">
        <v>77</v>
      </c>
      <c r="BK472" s="225">
        <f>ROUND(I472*H472,2)</f>
        <v>0</v>
      </c>
      <c r="BL472" s="18" t="s">
        <v>282</v>
      </c>
      <c r="BM472" s="224" t="s">
        <v>2861</v>
      </c>
    </row>
    <row r="473" s="10" customFormat="1" ht="25.92" customHeight="1">
      <c r="B473" s="199"/>
      <c r="C473" s="200"/>
      <c r="D473" s="201" t="s">
        <v>69</v>
      </c>
      <c r="E473" s="202" t="s">
        <v>2862</v>
      </c>
      <c r="F473" s="202" t="s">
        <v>2863</v>
      </c>
      <c r="G473" s="200"/>
      <c r="H473" s="200"/>
      <c r="I473" s="203"/>
      <c r="J473" s="204">
        <f>BK473</f>
        <v>0</v>
      </c>
      <c r="K473" s="200"/>
      <c r="L473" s="205"/>
      <c r="M473" s="206"/>
      <c r="N473" s="207"/>
      <c r="O473" s="207"/>
      <c r="P473" s="208">
        <f>SUM(P474:P475)</f>
        <v>0</v>
      </c>
      <c r="Q473" s="207"/>
      <c r="R473" s="208">
        <f>SUM(R474:R475)</f>
        <v>0</v>
      </c>
      <c r="S473" s="207"/>
      <c r="T473" s="209">
        <f>SUM(T474:T475)</f>
        <v>0</v>
      </c>
      <c r="AR473" s="210" t="s">
        <v>79</v>
      </c>
      <c r="AT473" s="211" t="s">
        <v>69</v>
      </c>
      <c r="AU473" s="211" t="s">
        <v>16</v>
      </c>
      <c r="AY473" s="210" t="s">
        <v>210</v>
      </c>
      <c r="BK473" s="212">
        <f>SUM(BK474:BK475)</f>
        <v>0</v>
      </c>
    </row>
    <row r="474" s="1" customFormat="1" ht="36" customHeight="1">
      <c r="B474" s="39"/>
      <c r="C474" s="241" t="s">
        <v>1451</v>
      </c>
      <c r="D474" s="241" t="s">
        <v>263</v>
      </c>
      <c r="E474" s="242" t="s">
        <v>2864</v>
      </c>
      <c r="F474" s="243" t="s">
        <v>2865</v>
      </c>
      <c r="G474" s="244" t="s">
        <v>911</v>
      </c>
      <c r="H474" s="245">
        <v>14.470000000000001</v>
      </c>
      <c r="I474" s="246"/>
      <c r="J474" s="247">
        <f>ROUND(I474*H474,2)</f>
        <v>0</v>
      </c>
      <c r="K474" s="243" t="s">
        <v>2001</v>
      </c>
      <c r="L474" s="248"/>
      <c r="M474" s="249" t="s">
        <v>20</v>
      </c>
      <c r="N474" s="250" t="s">
        <v>41</v>
      </c>
      <c r="O474" s="84"/>
      <c r="P474" s="222">
        <f>O474*H474</f>
        <v>0</v>
      </c>
      <c r="Q474" s="222">
        <v>0</v>
      </c>
      <c r="R474" s="222">
        <f>Q474*H474</f>
        <v>0</v>
      </c>
      <c r="S474" s="222">
        <v>0</v>
      </c>
      <c r="T474" s="223">
        <f>S474*H474</f>
        <v>0</v>
      </c>
      <c r="AR474" s="224" t="s">
        <v>303</v>
      </c>
      <c r="AT474" s="224" t="s">
        <v>263</v>
      </c>
      <c r="AU474" s="224" t="s">
        <v>77</v>
      </c>
      <c r="AY474" s="18" t="s">
        <v>210</v>
      </c>
      <c r="BE474" s="225">
        <f>IF(N474="základní",J474,0)</f>
        <v>0</v>
      </c>
      <c r="BF474" s="225">
        <f>IF(N474="snížená",J474,0)</f>
        <v>0</v>
      </c>
      <c r="BG474" s="225">
        <f>IF(N474="zákl. přenesená",J474,0)</f>
        <v>0</v>
      </c>
      <c r="BH474" s="225">
        <f>IF(N474="sníž. přenesená",J474,0)</f>
        <v>0</v>
      </c>
      <c r="BI474" s="225">
        <f>IF(N474="nulová",J474,0)</f>
        <v>0</v>
      </c>
      <c r="BJ474" s="18" t="s">
        <v>77</v>
      </c>
      <c r="BK474" s="225">
        <f>ROUND(I474*H474,2)</f>
        <v>0</v>
      </c>
      <c r="BL474" s="18" t="s">
        <v>282</v>
      </c>
      <c r="BM474" s="224" t="s">
        <v>2866</v>
      </c>
    </row>
    <row r="475" s="1" customFormat="1" ht="24" customHeight="1">
      <c r="B475" s="39"/>
      <c r="C475" s="213" t="s">
        <v>2867</v>
      </c>
      <c r="D475" s="213" t="s">
        <v>211</v>
      </c>
      <c r="E475" s="214" t="s">
        <v>2868</v>
      </c>
      <c r="F475" s="215" t="s">
        <v>2869</v>
      </c>
      <c r="G475" s="216" t="s">
        <v>911</v>
      </c>
      <c r="H475" s="217">
        <v>12.58</v>
      </c>
      <c r="I475" s="218"/>
      <c r="J475" s="219">
        <f>ROUND(I475*H475,2)</f>
        <v>0</v>
      </c>
      <c r="K475" s="215" t="s">
        <v>2001</v>
      </c>
      <c r="L475" s="44"/>
      <c r="M475" s="220" t="s">
        <v>20</v>
      </c>
      <c r="N475" s="221" t="s">
        <v>41</v>
      </c>
      <c r="O475" s="84"/>
      <c r="P475" s="222">
        <f>O475*H475</f>
        <v>0</v>
      </c>
      <c r="Q475" s="222">
        <v>0</v>
      </c>
      <c r="R475" s="222">
        <f>Q475*H475</f>
        <v>0</v>
      </c>
      <c r="S475" s="222">
        <v>0</v>
      </c>
      <c r="T475" s="223">
        <f>S475*H475</f>
        <v>0</v>
      </c>
      <c r="AR475" s="224" t="s">
        <v>282</v>
      </c>
      <c r="AT475" s="224" t="s">
        <v>211</v>
      </c>
      <c r="AU475" s="224" t="s">
        <v>77</v>
      </c>
      <c r="AY475" s="18" t="s">
        <v>210</v>
      </c>
      <c r="BE475" s="225">
        <f>IF(N475="základní",J475,0)</f>
        <v>0</v>
      </c>
      <c r="BF475" s="225">
        <f>IF(N475="snížená",J475,0)</f>
        <v>0</v>
      </c>
      <c r="BG475" s="225">
        <f>IF(N475="zákl. přenesená",J475,0)</f>
        <v>0</v>
      </c>
      <c r="BH475" s="225">
        <f>IF(N475="sníž. přenesená",J475,0)</f>
        <v>0</v>
      </c>
      <c r="BI475" s="225">
        <f>IF(N475="nulová",J475,0)</f>
        <v>0</v>
      </c>
      <c r="BJ475" s="18" t="s">
        <v>77</v>
      </c>
      <c r="BK475" s="225">
        <f>ROUND(I475*H475,2)</f>
        <v>0</v>
      </c>
      <c r="BL475" s="18" t="s">
        <v>282</v>
      </c>
      <c r="BM475" s="224" t="s">
        <v>2870</v>
      </c>
    </row>
    <row r="476" s="10" customFormat="1" ht="25.92" customHeight="1">
      <c r="B476" s="199"/>
      <c r="C476" s="200"/>
      <c r="D476" s="201" t="s">
        <v>69</v>
      </c>
      <c r="E476" s="202" t="s">
        <v>2871</v>
      </c>
      <c r="F476" s="202" t="s">
        <v>2872</v>
      </c>
      <c r="G476" s="200"/>
      <c r="H476" s="200"/>
      <c r="I476" s="203"/>
      <c r="J476" s="204">
        <f>BK476</f>
        <v>0</v>
      </c>
      <c r="K476" s="200"/>
      <c r="L476" s="205"/>
      <c r="M476" s="206"/>
      <c r="N476" s="207"/>
      <c r="O476" s="207"/>
      <c r="P476" s="208">
        <f>SUM(P477:P496)</f>
        <v>0</v>
      </c>
      <c r="Q476" s="207"/>
      <c r="R476" s="208">
        <f>SUM(R477:R496)</f>
        <v>0</v>
      </c>
      <c r="S476" s="207"/>
      <c r="T476" s="209">
        <f>SUM(T477:T496)</f>
        <v>0</v>
      </c>
      <c r="AR476" s="210" t="s">
        <v>79</v>
      </c>
      <c r="AT476" s="211" t="s">
        <v>69</v>
      </c>
      <c r="AU476" s="211" t="s">
        <v>16</v>
      </c>
      <c r="AY476" s="210" t="s">
        <v>210</v>
      </c>
      <c r="BK476" s="212">
        <f>SUM(BK477:BK496)</f>
        <v>0</v>
      </c>
    </row>
    <row r="477" s="1" customFormat="1" ht="48" customHeight="1">
      <c r="B477" s="39"/>
      <c r="C477" s="213" t="s">
        <v>1455</v>
      </c>
      <c r="D477" s="213" t="s">
        <v>211</v>
      </c>
      <c r="E477" s="214" t="s">
        <v>2873</v>
      </c>
      <c r="F477" s="215" t="s">
        <v>2874</v>
      </c>
      <c r="G477" s="216" t="s">
        <v>352</v>
      </c>
      <c r="H477" s="217">
        <v>2</v>
      </c>
      <c r="I477" s="218"/>
      <c r="J477" s="219">
        <f>ROUND(I477*H477,2)</f>
        <v>0</v>
      </c>
      <c r="K477" s="215" t="s">
        <v>2001</v>
      </c>
      <c r="L477" s="44"/>
      <c r="M477" s="220" t="s">
        <v>20</v>
      </c>
      <c r="N477" s="221" t="s">
        <v>41</v>
      </c>
      <c r="O477" s="84"/>
      <c r="P477" s="222">
        <f>O477*H477</f>
        <v>0</v>
      </c>
      <c r="Q477" s="222">
        <v>0</v>
      </c>
      <c r="R477" s="222">
        <f>Q477*H477</f>
        <v>0</v>
      </c>
      <c r="S477" s="222">
        <v>0</v>
      </c>
      <c r="T477" s="223">
        <f>S477*H477</f>
        <v>0</v>
      </c>
      <c r="AR477" s="224" t="s">
        <v>282</v>
      </c>
      <c r="AT477" s="224" t="s">
        <v>211</v>
      </c>
      <c r="AU477" s="224" t="s">
        <v>77</v>
      </c>
      <c r="AY477" s="18" t="s">
        <v>210</v>
      </c>
      <c r="BE477" s="225">
        <f>IF(N477="základní",J477,0)</f>
        <v>0</v>
      </c>
      <c r="BF477" s="225">
        <f>IF(N477="snížená",J477,0)</f>
        <v>0</v>
      </c>
      <c r="BG477" s="225">
        <f>IF(N477="zákl. přenesená",J477,0)</f>
        <v>0</v>
      </c>
      <c r="BH477" s="225">
        <f>IF(N477="sníž. přenesená",J477,0)</f>
        <v>0</v>
      </c>
      <c r="BI477" s="225">
        <f>IF(N477="nulová",J477,0)</f>
        <v>0</v>
      </c>
      <c r="BJ477" s="18" t="s">
        <v>77</v>
      </c>
      <c r="BK477" s="225">
        <f>ROUND(I477*H477,2)</f>
        <v>0</v>
      </c>
      <c r="BL477" s="18" t="s">
        <v>282</v>
      </c>
      <c r="BM477" s="224" t="s">
        <v>2875</v>
      </c>
    </row>
    <row r="478" s="1" customFormat="1" ht="48" customHeight="1">
      <c r="B478" s="39"/>
      <c r="C478" s="213" t="s">
        <v>2876</v>
      </c>
      <c r="D478" s="213" t="s">
        <v>211</v>
      </c>
      <c r="E478" s="214" t="s">
        <v>2877</v>
      </c>
      <c r="F478" s="215" t="s">
        <v>2878</v>
      </c>
      <c r="G478" s="216" t="s">
        <v>352</v>
      </c>
      <c r="H478" s="217">
        <v>1</v>
      </c>
      <c r="I478" s="218"/>
      <c r="J478" s="219">
        <f>ROUND(I478*H478,2)</f>
        <v>0</v>
      </c>
      <c r="K478" s="215" t="s">
        <v>2001</v>
      </c>
      <c r="L478" s="44"/>
      <c r="M478" s="220" t="s">
        <v>20</v>
      </c>
      <c r="N478" s="221" t="s">
        <v>41</v>
      </c>
      <c r="O478" s="84"/>
      <c r="P478" s="222">
        <f>O478*H478</f>
        <v>0</v>
      </c>
      <c r="Q478" s="222">
        <v>0</v>
      </c>
      <c r="R478" s="222">
        <f>Q478*H478</f>
        <v>0</v>
      </c>
      <c r="S478" s="222">
        <v>0</v>
      </c>
      <c r="T478" s="223">
        <f>S478*H478</f>
        <v>0</v>
      </c>
      <c r="AR478" s="224" t="s">
        <v>282</v>
      </c>
      <c r="AT478" s="224" t="s">
        <v>211</v>
      </c>
      <c r="AU478" s="224" t="s">
        <v>77</v>
      </c>
      <c r="AY478" s="18" t="s">
        <v>210</v>
      </c>
      <c r="BE478" s="225">
        <f>IF(N478="základní",J478,0)</f>
        <v>0</v>
      </c>
      <c r="BF478" s="225">
        <f>IF(N478="snížená",J478,0)</f>
        <v>0</v>
      </c>
      <c r="BG478" s="225">
        <f>IF(N478="zákl. přenesená",J478,0)</f>
        <v>0</v>
      </c>
      <c r="BH478" s="225">
        <f>IF(N478="sníž. přenesená",J478,0)</f>
        <v>0</v>
      </c>
      <c r="BI478" s="225">
        <f>IF(N478="nulová",J478,0)</f>
        <v>0</v>
      </c>
      <c r="BJ478" s="18" t="s">
        <v>77</v>
      </c>
      <c r="BK478" s="225">
        <f>ROUND(I478*H478,2)</f>
        <v>0</v>
      </c>
      <c r="BL478" s="18" t="s">
        <v>282</v>
      </c>
      <c r="BM478" s="224" t="s">
        <v>2879</v>
      </c>
    </row>
    <row r="479" s="1" customFormat="1" ht="36" customHeight="1">
      <c r="B479" s="39"/>
      <c r="C479" s="213" t="s">
        <v>2322</v>
      </c>
      <c r="D479" s="213" t="s">
        <v>211</v>
      </c>
      <c r="E479" s="214" t="s">
        <v>2880</v>
      </c>
      <c r="F479" s="215" t="s">
        <v>2881</v>
      </c>
      <c r="G479" s="216" t="s">
        <v>352</v>
      </c>
      <c r="H479" s="217">
        <v>2</v>
      </c>
      <c r="I479" s="218"/>
      <c r="J479" s="219">
        <f>ROUND(I479*H479,2)</f>
        <v>0</v>
      </c>
      <c r="K479" s="215" t="s">
        <v>2001</v>
      </c>
      <c r="L479" s="44"/>
      <c r="M479" s="220" t="s">
        <v>20</v>
      </c>
      <c r="N479" s="221" t="s">
        <v>41</v>
      </c>
      <c r="O479" s="84"/>
      <c r="P479" s="222">
        <f>O479*H479</f>
        <v>0</v>
      </c>
      <c r="Q479" s="222">
        <v>0</v>
      </c>
      <c r="R479" s="222">
        <f>Q479*H479</f>
        <v>0</v>
      </c>
      <c r="S479" s="222">
        <v>0</v>
      </c>
      <c r="T479" s="223">
        <f>S479*H479</f>
        <v>0</v>
      </c>
      <c r="AR479" s="224" t="s">
        <v>282</v>
      </c>
      <c r="AT479" s="224" t="s">
        <v>211</v>
      </c>
      <c r="AU479" s="224" t="s">
        <v>77</v>
      </c>
      <c r="AY479" s="18" t="s">
        <v>210</v>
      </c>
      <c r="BE479" s="225">
        <f>IF(N479="základní",J479,0)</f>
        <v>0</v>
      </c>
      <c r="BF479" s="225">
        <f>IF(N479="snížená",J479,0)</f>
        <v>0</v>
      </c>
      <c r="BG479" s="225">
        <f>IF(N479="zákl. přenesená",J479,0)</f>
        <v>0</v>
      </c>
      <c r="BH479" s="225">
        <f>IF(N479="sníž. přenesená",J479,0)</f>
        <v>0</v>
      </c>
      <c r="BI479" s="225">
        <f>IF(N479="nulová",J479,0)</f>
        <v>0</v>
      </c>
      <c r="BJ479" s="18" t="s">
        <v>77</v>
      </c>
      <c r="BK479" s="225">
        <f>ROUND(I479*H479,2)</f>
        <v>0</v>
      </c>
      <c r="BL479" s="18" t="s">
        <v>282</v>
      </c>
      <c r="BM479" s="224" t="s">
        <v>2882</v>
      </c>
    </row>
    <row r="480" s="1" customFormat="1" ht="36" customHeight="1">
      <c r="B480" s="39"/>
      <c r="C480" s="213" t="s">
        <v>2883</v>
      </c>
      <c r="D480" s="213" t="s">
        <v>211</v>
      </c>
      <c r="E480" s="214" t="s">
        <v>2884</v>
      </c>
      <c r="F480" s="215" t="s">
        <v>2885</v>
      </c>
      <c r="G480" s="216" t="s">
        <v>291</v>
      </c>
      <c r="H480" s="217">
        <v>13</v>
      </c>
      <c r="I480" s="218"/>
      <c r="J480" s="219">
        <f>ROUND(I480*H480,2)</f>
        <v>0</v>
      </c>
      <c r="K480" s="215" t="s">
        <v>2001</v>
      </c>
      <c r="L480" s="44"/>
      <c r="M480" s="220" t="s">
        <v>20</v>
      </c>
      <c r="N480" s="221" t="s">
        <v>41</v>
      </c>
      <c r="O480" s="84"/>
      <c r="P480" s="222">
        <f>O480*H480</f>
        <v>0</v>
      </c>
      <c r="Q480" s="222">
        <v>0</v>
      </c>
      <c r="R480" s="222">
        <f>Q480*H480</f>
        <v>0</v>
      </c>
      <c r="S480" s="222">
        <v>0</v>
      </c>
      <c r="T480" s="223">
        <f>S480*H480</f>
        <v>0</v>
      </c>
      <c r="AR480" s="224" t="s">
        <v>282</v>
      </c>
      <c r="AT480" s="224" t="s">
        <v>211</v>
      </c>
      <c r="AU480" s="224" t="s">
        <v>77</v>
      </c>
      <c r="AY480" s="18" t="s">
        <v>210</v>
      </c>
      <c r="BE480" s="225">
        <f>IF(N480="základní",J480,0)</f>
        <v>0</v>
      </c>
      <c r="BF480" s="225">
        <f>IF(N480="snížená",J480,0)</f>
        <v>0</v>
      </c>
      <c r="BG480" s="225">
        <f>IF(N480="zákl. přenesená",J480,0)</f>
        <v>0</v>
      </c>
      <c r="BH480" s="225">
        <f>IF(N480="sníž. přenesená",J480,0)</f>
        <v>0</v>
      </c>
      <c r="BI480" s="225">
        <f>IF(N480="nulová",J480,0)</f>
        <v>0</v>
      </c>
      <c r="BJ480" s="18" t="s">
        <v>77</v>
      </c>
      <c r="BK480" s="225">
        <f>ROUND(I480*H480,2)</f>
        <v>0</v>
      </c>
      <c r="BL480" s="18" t="s">
        <v>282</v>
      </c>
      <c r="BM480" s="224" t="s">
        <v>2886</v>
      </c>
    </row>
    <row r="481" s="1" customFormat="1" ht="36" customHeight="1">
      <c r="B481" s="39"/>
      <c r="C481" s="213" t="s">
        <v>2326</v>
      </c>
      <c r="D481" s="213" t="s">
        <v>211</v>
      </c>
      <c r="E481" s="214" t="s">
        <v>2887</v>
      </c>
      <c r="F481" s="215" t="s">
        <v>2888</v>
      </c>
      <c r="G481" s="216" t="s">
        <v>352</v>
      </c>
      <c r="H481" s="217">
        <v>1</v>
      </c>
      <c r="I481" s="218"/>
      <c r="J481" s="219">
        <f>ROUND(I481*H481,2)</f>
        <v>0</v>
      </c>
      <c r="K481" s="215" t="s">
        <v>2001</v>
      </c>
      <c r="L481" s="44"/>
      <c r="M481" s="220" t="s">
        <v>20</v>
      </c>
      <c r="N481" s="221" t="s">
        <v>41</v>
      </c>
      <c r="O481" s="84"/>
      <c r="P481" s="222">
        <f>O481*H481</f>
        <v>0</v>
      </c>
      <c r="Q481" s="222">
        <v>0</v>
      </c>
      <c r="R481" s="222">
        <f>Q481*H481</f>
        <v>0</v>
      </c>
      <c r="S481" s="222">
        <v>0</v>
      </c>
      <c r="T481" s="223">
        <f>S481*H481</f>
        <v>0</v>
      </c>
      <c r="AR481" s="224" t="s">
        <v>282</v>
      </c>
      <c r="AT481" s="224" t="s">
        <v>211</v>
      </c>
      <c r="AU481" s="224" t="s">
        <v>77</v>
      </c>
      <c r="AY481" s="18" t="s">
        <v>210</v>
      </c>
      <c r="BE481" s="225">
        <f>IF(N481="základní",J481,0)</f>
        <v>0</v>
      </c>
      <c r="BF481" s="225">
        <f>IF(N481="snížená",J481,0)</f>
        <v>0</v>
      </c>
      <c r="BG481" s="225">
        <f>IF(N481="zákl. přenesená",J481,0)</f>
        <v>0</v>
      </c>
      <c r="BH481" s="225">
        <f>IF(N481="sníž. přenesená",J481,0)</f>
        <v>0</v>
      </c>
      <c r="BI481" s="225">
        <f>IF(N481="nulová",J481,0)</f>
        <v>0</v>
      </c>
      <c r="BJ481" s="18" t="s">
        <v>77</v>
      </c>
      <c r="BK481" s="225">
        <f>ROUND(I481*H481,2)</f>
        <v>0</v>
      </c>
      <c r="BL481" s="18" t="s">
        <v>282</v>
      </c>
      <c r="BM481" s="224" t="s">
        <v>2889</v>
      </c>
    </row>
    <row r="482" s="1" customFormat="1" ht="48" customHeight="1">
      <c r="B482" s="39"/>
      <c r="C482" s="213" t="s">
        <v>2890</v>
      </c>
      <c r="D482" s="213" t="s">
        <v>211</v>
      </c>
      <c r="E482" s="214" t="s">
        <v>2891</v>
      </c>
      <c r="F482" s="215" t="s">
        <v>2892</v>
      </c>
      <c r="G482" s="216" t="s">
        <v>352</v>
      </c>
      <c r="H482" s="217">
        <v>3</v>
      </c>
      <c r="I482" s="218"/>
      <c r="J482" s="219">
        <f>ROUND(I482*H482,2)</f>
        <v>0</v>
      </c>
      <c r="K482" s="215" t="s">
        <v>2001</v>
      </c>
      <c r="L482" s="44"/>
      <c r="M482" s="220" t="s">
        <v>20</v>
      </c>
      <c r="N482" s="221" t="s">
        <v>41</v>
      </c>
      <c r="O482" s="84"/>
      <c r="P482" s="222">
        <f>O482*H482</f>
        <v>0</v>
      </c>
      <c r="Q482" s="222">
        <v>0</v>
      </c>
      <c r="R482" s="222">
        <f>Q482*H482</f>
        <v>0</v>
      </c>
      <c r="S482" s="222">
        <v>0</v>
      </c>
      <c r="T482" s="223">
        <f>S482*H482</f>
        <v>0</v>
      </c>
      <c r="AR482" s="224" t="s">
        <v>282</v>
      </c>
      <c r="AT482" s="224" t="s">
        <v>211</v>
      </c>
      <c r="AU482" s="224" t="s">
        <v>77</v>
      </c>
      <c r="AY482" s="18" t="s">
        <v>210</v>
      </c>
      <c r="BE482" s="225">
        <f>IF(N482="základní",J482,0)</f>
        <v>0</v>
      </c>
      <c r="BF482" s="225">
        <f>IF(N482="snížená",J482,0)</f>
        <v>0</v>
      </c>
      <c r="BG482" s="225">
        <f>IF(N482="zákl. přenesená",J482,0)</f>
        <v>0</v>
      </c>
      <c r="BH482" s="225">
        <f>IF(N482="sníž. přenesená",J482,0)</f>
        <v>0</v>
      </c>
      <c r="BI482" s="225">
        <f>IF(N482="nulová",J482,0)</f>
        <v>0</v>
      </c>
      <c r="BJ482" s="18" t="s">
        <v>77</v>
      </c>
      <c r="BK482" s="225">
        <f>ROUND(I482*H482,2)</f>
        <v>0</v>
      </c>
      <c r="BL482" s="18" t="s">
        <v>282</v>
      </c>
      <c r="BM482" s="224" t="s">
        <v>2893</v>
      </c>
    </row>
    <row r="483" s="1" customFormat="1" ht="60" customHeight="1">
      <c r="B483" s="39"/>
      <c r="C483" s="213" t="s">
        <v>2330</v>
      </c>
      <c r="D483" s="213" t="s">
        <v>211</v>
      </c>
      <c r="E483" s="214" t="s">
        <v>2894</v>
      </c>
      <c r="F483" s="215" t="s">
        <v>2895</v>
      </c>
      <c r="G483" s="216" t="s">
        <v>352</v>
      </c>
      <c r="H483" s="217">
        <v>1</v>
      </c>
      <c r="I483" s="218"/>
      <c r="J483" s="219">
        <f>ROUND(I483*H483,2)</f>
        <v>0</v>
      </c>
      <c r="K483" s="215" t="s">
        <v>2001</v>
      </c>
      <c r="L483" s="44"/>
      <c r="M483" s="220" t="s">
        <v>20</v>
      </c>
      <c r="N483" s="221" t="s">
        <v>41</v>
      </c>
      <c r="O483" s="84"/>
      <c r="P483" s="222">
        <f>O483*H483</f>
        <v>0</v>
      </c>
      <c r="Q483" s="222">
        <v>0</v>
      </c>
      <c r="R483" s="222">
        <f>Q483*H483</f>
        <v>0</v>
      </c>
      <c r="S483" s="222">
        <v>0</v>
      </c>
      <c r="T483" s="223">
        <f>S483*H483</f>
        <v>0</v>
      </c>
      <c r="AR483" s="224" t="s">
        <v>282</v>
      </c>
      <c r="AT483" s="224" t="s">
        <v>211</v>
      </c>
      <c r="AU483" s="224" t="s">
        <v>77</v>
      </c>
      <c r="AY483" s="18" t="s">
        <v>210</v>
      </c>
      <c r="BE483" s="225">
        <f>IF(N483="základní",J483,0)</f>
        <v>0</v>
      </c>
      <c r="BF483" s="225">
        <f>IF(N483="snížená",J483,0)</f>
        <v>0</v>
      </c>
      <c r="BG483" s="225">
        <f>IF(N483="zákl. přenesená",J483,0)</f>
        <v>0</v>
      </c>
      <c r="BH483" s="225">
        <f>IF(N483="sníž. přenesená",J483,0)</f>
        <v>0</v>
      </c>
      <c r="BI483" s="225">
        <f>IF(N483="nulová",J483,0)</f>
        <v>0</v>
      </c>
      <c r="BJ483" s="18" t="s">
        <v>77</v>
      </c>
      <c r="BK483" s="225">
        <f>ROUND(I483*H483,2)</f>
        <v>0</v>
      </c>
      <c r="BL483" s="18" t="s">
        <v>282</v>
      </c>
      <c r="BM483" s="224" t="s">
        <v>2896</v>
      </c>
    </row>
    <row r="484" s="1" customFormat="1" ht="60" customHeight="1">
      <c r="B484" s="39"/>
      <c r="C484" s="213" t="s">
        <v>2897</v>
      </c>
      <c r="D484" s="213" t="s">
        <v>211</v>
      </c>
      <c r="E484" s="214" t="s">
        <v>2898</v>
      </c>
      <c r="F484" s="215" t="s">
        <v>2899</v>
      </c>
      <c r="G484" s="216" t="s">
        <v>352</v>
      </c>
      <c r="H484" s="217">
        <v>1</v>
      </c>
      <c r="I484" s="218"/>
      <c r="J484" s="219">
        <f>ROUND(I484*H484,2)</f>
        <v>0</v>
      </c>
      <c r="K484" s="215" t="s">
        <v>2001</v>
      </c>
      <c r="L484" s="44"/>
      <c r="M484" s="220" t="s">
        <v>20</v>
      </c>
      <c r="N484" s="221" t="s">
        <v>41</v>
      </c>
      <c r="O484" s="84"/>
      <c r="P484" s="222">
        <f>O484*H484</f>
        <v>0</v>
      </c>
      <c r="Q484" s="222">
        <v>0</v>
      </c>
      <c r="R484" s="222">
        <f>Q484*H484</f>
        <v>0</v>
      </c>
      <c r="S484" s="222">
        <v>0</v>
      </c>
      <c r="T484" s="223">
        <f>S484*H484</f>
        <v>0</v>
      </c>
      <c r="AR484" s="224" t="s">
        <v>282</v>
      </c>
      <c r="AT484" s="224" t="s">
        <v>211</v>
      </c>
      <c r="AU484" s="224" t="s">
        <v>77</v>
      </c>
      <c r="AY484" s="18" t="s">
        <v>210</v>
      </c>
      <c r="BE484" s="225">
        <f>IF(N484="základní",J484,0)</f>
        <v>0</v>
      </c>
      <c r="BF484" s="225">
        <f>IF(N484="snížená",J484,0)</f>
        <v>0</v>
      </c>
      <c r="BG484" s="225">
        <f>IF(N484="zákl. přenesená",J484,0)</f>
        <v>0</v>
      </c>
      <c r="BH484" s="225">
        <f>IF(N484="sníž. přenesená",J484,0)</f>
        <v>0</v>
      </c>
      <c r="BI484" s="225">
        <f>IF(N484="nulová",J484,0)</f>
        <v>0</v>
      </c>
      <c r="BJ484" s="18" t="s">
        <v>77</v>
      </c>
      <c r="BK484" s="225">
        <f>ROUND(I484*H484,2)</f>
        <v>0</v>
      </c>
      <c r="BL484" s="18" t="s">
        <v>282</v>
      </c>
      <c r="BM484" s="224" t="s">
        <v>2900</v>
      </c>
    </row>
    <row r="485" s="1" customFormat="1" ht="60" customHeight="1">
      <c r="B485" s="39"/>
      <c r="C485" s="213" t="s">
        <v>2334</v>
      </c>
      <c r="D485" s="213" t="s">
        <v>211</v>
      </c>
      <c r="E485" s="214" t="s">
        <v>2901</v>
      </c>
      <c r="F485" s="215" t="s">
        <v>2902</v>
      </c>
      <c r="G485" s="216" t="s">
        <v>352</v>
      </c>
      <c r="H485" s="217">
        <v>1</v>
      </c>
      <c r="I485" s="218"/>
      <c r="J485" s="219">
        <f>ROUND(I485*H485,2)</f>
        <v>0</v>
      </c>
      <c r="K485" s="215" t="s">
        <v>2001</v>
      </c>
      <c r="L485" s="44"/>
      <c r="M485" s="220" t="s">
        <v>20</v>
      </c>
      <c r="N485" s="221" t="s">
        <v>41</v>
      </c>
      <c r="O485" s="84"/>
      <c r="P485" s="222">
        <f>O485*H485</f>
        <v>0</v>
      </c>
      <c r="Q485" s="222">
        <v>0</v>
      </c>
      <c r="R485" s="222">
        <f>Q485*H485</f>
        <v>0</v>
      </c>
      <c r="S485" s="222">
        <v>0</v>
      </c>
      <c r="T485" s="223">
        <f>S485*H485</f>
        <v>0</v>
      </c>
      <c r="AR485" s="224" t="s">
        <v>282</v>
      </c>
      <c r="AT485" s="224" t="s">
        <v>211</v>
      </c>
      <c r="AU485" s="224" t="s">
        <v>77</v>
      </c>
      <c r="AY485" s="18" t="s">
        <v>210</v>
      </c>
      <c r="BE485" s="225">
        <f>IF(N485="základní",J485,0)</f>
        <v>0</v>
      </c>
      <c r="BF485" s="225">
        <f>IF(N485="snížená",J485,0)</f>
        <v>0</v>
      </c>
      <c r="BG485" s="225">
        <f>IF(N485="zákl. přenesená",J485,0)</f>
        <v>0</v>
      </c>
      <c r="BH485" s="225">
        <f>IF(N485="sníž. přenesená",J485,0)</f>
        <v>0</v>
      </c>
      <c r="BI485" s="225">
        <f>IF(N485="nulová",J485,0)</f>
        <v>0</v>
      </c>
      <c r="BJ485" s="18" t="s">
        <v>77</v>
      </c>
      <c r="BK485" s="225">
        <f>ROUND(I485*H485,2)</f>
        <v>0</v>
      </c>
      <c r="BL485" s="18" t="s">
        <v>282</v>
      </c>
      <c r="BM485" s="224" t="s">
        <v>2903</v>
      </c>
    </row>
    <row r="486" s="1" customFormat="1" ht="36" customHeight="1">
      <c r="B486" s="39"/>
      <c r="C486" s="213" t="s">
        <v>2904</v>
      </c>
      <c r="D486" s="213" t="s">
        <v>211</v>
      </c>
      <c r="E486" s="214" t="s">
        <v>2905</v>
      </c>
      <c r="F486" s="215" t="s">
        <v>2906</v>
      </c>
      <c r="G486" s="216" t="s">
        <v>352</v>
      </c>
      <c r="H486" s="217">
        <v>1</v>
      </c>
      <c r="I486" s="218"/>
      <c r="J486" s="219">
        <f>ROUND(I486*H486,2)</f>
        <v>0</v>
      </c>
      <c r="K486" s="215" t="s">
        <v>2001</v>
      </c>
      <c r="L486" s="44"/>
      <c r="M486" s="220" t="s">
        <v>20</v>
      </c>
      <c r="N486" s="221" t="s">
        <v>41</v>
      </c>
      <c r="O486" s="84"/>
      <c r="P486" s="222">
        <f>O486*H486</f>
        <v>0</v>
      </c>
      <c r="Q486" s="222">
        <v>0</v>
      </c>
      <c r="R486" s="222">
        <f>Q486*H486</f>
        <v>0</v>
      </c>
      <c r="S486" s="222">
        <v>0</v>
      </c>
      <c r="T486" s="223">
        <f>S486*H486</f>
        <v>0</v>
      </c>
      <c r="AR486" s="224" t="s">
        <v>282</v>
      </c>
      <c r="AT486" s="224" t="s">
        <v>211</v>
      </c>
      <c r="AU486" s="224" t="s">
        <v>77</v>
      </c>
      <c r="AY486" s="18" t="s">
        <v>210</v>
      </c>
      <c r="BE486" s="225">
        <f>IF(N486="základní",J486,0)</f>
        <v>0</v>
      </c>
      <c r="BF486" s="225">
        <f>IF(N486="snížená",J486,0)</f>
        <v>0</v>
      </c>
      <c r="BG486" s="225">
        <f>IF(N486="zákl. přenesená",J486,0)</f>
        <v>0</v>
      </c>
      <c r="BH486" s="225">
        <f>IF(N486="sníž. přenesená",J486,0)</f>
        <v>0</v>
      </c>
      <c r="BI486" s="225">
        <f>IF(N486="nulová",J486,0)</f>
        <v>0</v>
      </c>
      <c r="BJ486" s="18" t="s">
        <v>77</v>
      </c>
      <c r="BK486" s="225">
        <f>ROUND(I486*H486,2)</f>
        <v>0</v>
      </c>
      <c r="BL486" s="18" t="s">
        <v>282</v>
      </c>
      <c r="BM486" s="224" t="s">
        <v>2907</v>
      </c>
    </row>
    <row r="487" s="1" customFormat="1" ht="48" customHeight="1">
      <c r="B487" s="39"/>
      <c r="C487" s="213" t="s">
        <v>2337</v>
      </c>
      <c r="D487" s="213" t="s">
        <v>211</v>
      </c>
      <c r="E487" s="214" t="s">
        <v>2908</v>
      </c>
      <c r="F487" s="215" t="s">
        <v>2909</v>
      </c>
      <c r="G487" s="216" t="s">
        <v>352</v>
      </c>
      <c r="H487" s="217">
        <v>1</v>
      </c>
      <c r="I487" s="218"/>
      <c r="J487" s="219">
        <f>ROUND(I487*H487,2)</f>
        <v>0</v>
      </c>
      <c r="K487" s="215" t="s">
        <v>2001</v>
      </c>
      <c r="L487" s="44"/>
      <c r="M487" s="220" t="s">
        <v>20</v>
      </c>
      <c r="N487" s="221" t="s">
        <v>41</v>
      </c>
      <c r="O487" s="84"/>
      <c r="P487" s="222">
        <f>O487*H487</f>
        <v>0</v>
      </c>
      <c r="Q487" s="222">
        <v>0</v>
      </c>
      <c r="R487" s="222">
        <f>Q487*H487</f>
        <v>0</v>
      </c>
      <c r="S487" s="222">
        <v>0</v>
      </c>
      <c r="T487" s="223">
        <f>S487*H487</f>
        <v>0</v>
      </c>
      <c r="AR487" s="224" t="s">
        <v>282</v>
      </c>
      <c r="AT487" s="224" t="s">
        <v>211</v>
      </c>
      <c r="AU487" s="224" t="s">
        <v>77</v>
      </c>
      <c r="AY487" s="18" t="s">
        <v>210</v>
      </c>
      <c r="BE487" s="225">
        <f>IF(N487="základní",J487,0)</f>
        <v>0</v>
      </c>
      <c r="BF487" s="225">
        <f>IF(N487="snížená",J487,0)</f>
        <v>0</v>
      </c>
      <c r="BG487" s="225">
        <f>IF(N487="zákl. přenesená",J487,0)</f>
        <v>0</v>
      </c>
      <c r="BH487" s="225">
        <f>IF(N487="sníž. přenesená",J487,0)</f>
        <v>0</v>
      </c>
      <c r="BI487" s="225">
        <f>IF(N487="nulová",J487,0)</f>
        <v>0</v>
      </c>
      <c r="BJ487" s="18" t="s">
        <v>77</v>
      </c>
      <c r="BK487" s="225">
        <f>ROUND(I487*H487,2)</f>
        <v>0</v>
      </c>
      <c r="BL487" s="18" t="s">
        <v>282</v>
      </c>
      <c r="BM487" s="224" t="s">
        <v>2910</v>
      </c>
    </row>
    <row r="488" s="1" customFormat="1" ht="72" customHeight="1">
      <c r="B488" s="39"/>
      <c r="C488" s="213" t="s">
        <v>2911</v>
      </c>
      <c r="D488" s="213" t="s">
        <v>211</v>
      </c>
      <c r="E488" s="214" t="s">
        <v>2912</v>
      </c>
      <c r="F488" s="215" t="s">
        <v>2913</v>
      </c>
      <c r="G488" s="216" t="s">
        <v>352</v>
      </c>
      <c r="H488" s="217">
        <v>21</v>
      </c>
      <c r="I488" s="218"/>
      <c r="J488" s="219">
        <f>ROUND(I488*H488,2)</f>
        <v>0</v>
      </c>
      <c r="K488" s="215" t="s">
        <v>2001</v>
      </c>
      <c r="L488" s="44"/>
      <c r="M488" s="220" t="s">
        <v>20</v>
      </c>
      <c r="N488" s="221" t="s">
        <v>41</v>
      </c>
      <c r="O488" s="84"/>
      <c r="P488" s="222">
        <f>O488*H488</f>
        <v>0</v>
      </c>
      <c r="Q488" s="222">
        <v>0</v>
      </c>
      <c r="R488" s="222">
        <f>Q488*H488</f>
        <v>0</v>
      </c>
      <c r="S488" s="222">
        <v>0</v>
      </c>
      <c r="T488" s="223">
        <f>S488*H488</f>
        <v>0</v>
      </c>
      <c r="AR488" s="224" t="s">
        <v>282</v>
      </c>
      <c r="AT488" s="224" t="s">
        <v>211</v>
      </c>
      <c r="AU488" s="224" t="s">
        <v>77</v>
      </c>
      <c r="AY488" s="18" t="s">
        <v>210</v>
      </c>
      <c r="BE488" s="225">
        <f>IF(N488="základní",J488,0)</f>
        <v>0</v>
      </c>
      <c r="BF488" s="225">
        <f>IF(N488="snížená",J488,0)</f>
        <v>0</v>
      </c>
      <c r="BG488" s="225">
        <f>IF(N488="zákl. přenesená",J488,0)</f>
        <v>0</v>
      </c>
      <c r="BH488" s="225">
        <f>IF(N488="sníž. přenesená",J488,0)</f>
        <v>0</v>
      </c>
      <c r="BI488" s="225">
        <f>IF(N488="nulová",J488,0)</f>
        <v>0</v>
      </c>
      <c r="BJ488" s="18" t="s">
        <v>77</v>
      </c>
      <c r="BK488" s="225">
        <f>ROUND(I488*H488,2)</f>
        <v>0</v>
      </c>
      <c r="BL488" s="18" t="s">
        <v>282</v>
      </c>
      <c r="BM488" s="224" t="s">
        <v>2914</v>
      </c>
    </row>
    <row r="489" s="1" customFormat="1" ht="48" customHeight="1">
      <c r="B489" s="39"/>
      <c r="C489" s="213" t="s">
        <v>2341</v>
      </c>
      <c r="D489" s="213" t="s">
        <v>211</v>
      </c>
      <c r="E489" s="214" t="s">
        <v>2915</v>
      </c>
      <c r="F489" s="215" t="s">
        <v>2916</v>
      </c>
      <c r="G489" s="216" t="s">
        <v>352</v>
      </c>
      <c r="H489" s="217">
        <v>3</v>
      </c>
      <c r="I489" s="218"/>
      <c r="J489" s="219">
        <f>ROUND(I489*H489,2)</f>
        <v>0</v>
      </c>
      <c r="K489" s="215" t="s">
        <v>2001</v>
      </c>
      <c r="L489" s="44"/>
      <c r="M489" s="220" t="s">
        <v>20</v>
      </c>
      <c r="N489" s="221" t="s">
        <v>41</v>
      </c>
      <c r="O489" s="84"/>
      <c r="P489" s="222">
        <f>O489*H489</f>
        <v>0</v>
      </c>
      <c r="Q489" s="222">
        <v>0</v>
      </c>
      <c r="R489" s="222">
        <f>Q489*H489</f>
        <v>0</v>
      </c>
      <c r="S489" s="222">
        <v>0</v>
      </c>
      <c r="T489" s="223">
        <f>S489*H489</f>
        <v>0</v>
      </c>
      <c r="AR489" s="224" t="s">
        <v>282</v>
      </c>
      <c r="AT489" s="224" t="s">
        <v>211</v>
      </c>
      <c r="AU489" s="224" t="s">
        <v>77</v>
      </c>
      <c r="AY489" s="18" t="s">
        <v>210</v>
      </c>
      <c r="BE489" s="225">
        <f>IF(N489="základní",J489,0)</f>
        <v>0</v>
      </c>
      <c r="BF489" s="225">
        <f>IF(N489="snížená",J489,0)</f>
        <v>0</v>
      </c>
      <c r="BG489" s="225">
        <f>IF(N489="zákl. přenesená",J489,0)</f>
        <v>0</v>
      </c>
      <c r="BH489" s="225">
        <f>IF(N489="sníž. přenesená",J489,0)</f>
        <v>0</v>
      </c>
      <c r="BI489" s="225">
        <f>IF(N489="nulová",J489,0)</f>
        <v>0</v>
      </c>
      <c r="BJ489" s="18" t="s">
        <v>77</v>
      </c>
      <c r="BK489" s="225">
        <f>ROUND(I489*H489,2)</f>
        <v>0</v>
      </c>
      <c r="BL489" s="18" t="s">
        <v>282</v>
      </c>
      <c r="BM489" s="224" t="s">
        <v>2917</v>
      </c>
    </row>
    <row r="490" s="1" customFormat="1" ht="72" customHeight="1">
      <c r="B490" s="39"/>
      <c r="C490" s="213" t="s">
        <v>2918</v>
      </c>
      <c r="D490" s="213" t="s">
        <v>211</v>
      </c>
      <c r="E490" s="214" t="s">
        <v>2919</v>
      </c>
      <c r="F490" s="215" t="s">
        <v>2920</v>
      </c>
      <c r="G490" s="216" t="s">
        <v>352</v>
      </c>
      <c r="H490" s="217">
        <v>23</v>
      </c>
      <c r="I490" s="218"/>
      <c r="J490" s="219">
        <f>ROUND(I490*H490,2)</f>
        <v>0</v>
      </c>
      <c r="K490" s="215" t="s">
        <v>2001</v>
      </c>
      <c r="L490" s="44"/>
      <c r="M490" s="220" t="s">
        <v>20</v>
      </c>
      <c r="N490" s="221" t="s">
        <v>41</v>
      </c>
      <c r="O490" s="84"/>
      <c r="P490" s="222">
        <f>O490*H490</f>
        <v>0</v>
      </c>
      <c r="Q490" s="222">
        <v>0</v>
      </c>
      <c r="R490" s="222">
        <f>Q490*H490</f>
        <v>0</v>
      </c>
      <c r="S490" s="222">
        <v>0</v>
      </c>
      <c r="T490" s="223">
        <f>S490*H490</f>
        <v>0</v>
      </c>
      <c r="AR490" s="224" t="s">
        <v>282</v>
      </c>
      <c r="AT490" s="224" t="s">
        <v>211</v>
      </c>
      <c r="AU490" s="224" t="s">
        <v>77</v>
      </c>
      <c r="AY490" s="18" t="s">
        <v>210</v>
      </c>
      <c r="BE490" s="225">
        <f>IF(N490="základní",J490,0)</f>
        <v>0</v>
      </c>
      <c r="BF490" s="225">
        <f>IF(N490="snížená",J490,0)</f>
        <v>0</v>
      </c>
      <c r="BG490" s="225">
        <f>IF(N490="zákl. přenesená",J490,0)</f>
        <v>0</v>
      </c>
      <c r="BH490" s="225">
        <f>IF(N490="sníž. přenesená",J490,0)</f>
        <v>0</v>
      </c>
      <c r="BI490" s="225">
        <f>IF(N490="nulová",J490,0)</f>
        <v>0</v>
      </c>
      <c r="BJ490" s="18" t="s">
        <v>77</v>
      </c>
      <c r="BK490" s="225">
        <f>ROUND(I490*H490,2)</f>
        <v>0</v>
      </c>
      <c r="BL490" s="18" t="s">
        <v>282</v>
      </c>
      <c r="BM490" s="224" t="s">
        <v>2921</v>
      </c>
    </row>
    <row r="491" s="1" customFormat="1" ht="48" customHeight="1">
      <c r="B491" s="39"/>
      <c r="C491" s="213" t="s">
        <v>2344</v>
      </c>
      <c r="D491" s="213" t="s">
        <v>211</v>
      </c>
      <c r="E491" s="214" t="s">
        <v>2922</v>
      </c>
      <c r="F491" s="215" t="s">
        <v>2923</v>
      </c>
      <c r="G491" s="216" t="s">
        <v>352</v>
      </c>
      <c r="H491" s="217">
        <v>3</v>
      </c>
      <c r="I491" s="218"/>
      <c r="J491" s="219">
        <f>ROUND(I491*H491,2)</f>
        <v>0</v>
      </c>
      <c r="K491" s="215" t="s">
        <v>2001</v>
      </c>
      <c r="L491" s="44"/>
      <c r="M491" s="220" t="s">
        <v>20</v>
      </c>
      <c r="N491" s="221" t="s">
        <v>41</v>
      </c>
      <c r="O491" s="84"/>
      <c r="P491" s="222">
        <f>O491*H491</f>
        <v>0</v>
      </c>
      <c r="Q491" s="222">
        <v>0</v>
      </c>
      <c r="R491" s="222">
        <f>Q491*H491</f>
        <v>0</v>
      </c>
      <c r="S491" s="222">
        <v>0</v>
      </c>
      <c r="T491" s="223">
        <f>S491*H491</f>
        <v>0</v>
      </c>
      <c r="AR491" s="224" t="s">
        <v>282</v>
      </c>
      <c r="AT491" s="224" t="s">
        <v>211</v>
      </c>
      <c r="AU491" s="224" t="s">
        <v>77</v>
      </c>
      <c r="AY491" s="18" t="s">
        <v>210</v>
      </c>
      <c r="BE491" s="225">
        <f>IF(N491="základní",J491,0)</f>
        <v>0</v>
      </c>
      <c r="BF491" s="225">
        <f>IF(N491="snížená",J491,0)</f>
        <v>0</v>
      </c>
      <c r="BG491" s="225">
        <f>IF(N491="zákl. přenesená",J491,0)</f>
        <v>0</v>
      </c>
      <c r="BH491" s="225">
        <f>IF(N491="sníž. přenesená",J491,0)</f>
        <v>0</v>
      </c>
      <c r="BI491" s="225">
        <f>IF(N491="nulová",J491,0)</f>
        <v>0</v>
      </c>
      <c r="BJ491" s="18" t="s">
        <v>77</v>
      </c>
      <c r="BK491" s="225">
        <f>ROUND(I491*H491,2)</f>
        <v>0</v>
      </c>
      <c r="BL491" s="18" t="s">
        <v>282</v>
      </c>
      <c r="BM491" s="224" t="s">
        <v>2924</v>
      </c>
    </row>
    <row r="492" s="1" customFormat="1" ht="36" customHeight="1">
      <c r="B492" s="39"/>
      <c r="C492" s="213" t="s">
        <v>2925</v>
      </c>
      <c r="D492" s="213" t="s">
        <v>211</v>
      </c>
      <c r="E492" s="214" t="s">
        <v>2926</v>
      </c>
      <c r="F492" s="215" t="s">
        <v>2927</v>
      </c>
      <c r="G492" s="216" t="s">
        <v>352</v>
      </c>
      <c r="H492" s="217">
        <v>1</v>
      </c>
      <c r="I492" s="218"/>
      <c r="J492" s="219">
        <f>ROUND(I492*H492,2)</f>
        <v>0</v>
      </c>
      <c r="K492" s="215" t="s">
        <v>2001</v>
      </c>
      <c r="L492" s="44"/>
      <c r="M492" s="220" t="s">
        <v>20</v>
      </c>
      <c r="N492" s="221" t="s">
        <v>41</v>
      </c>
      <c r="O492" s="84"/>
      <c r="P492" s="222">
        <f>O492*H492</f>
        <v>0</v>
      </c>
      <c r="Q492" s="222">
        <v>0</v>
      </c>
      <c r="R492" s="222">
        <f>Q492*H492</f>
        <v>0</v>
      </c>
      <c r="S492" s="222">
        <v>0</v>
      </c>
      <c r="T492" s="223">
        <f>S492*H492</f>
        <v>0</v>
      </c>
      <c r="AR492" s="224" t="s">
        <v>282</v>
      </c>
      <c r="AT492" s="224" t="s">
        <v>211</v>
      </c>
      <c r="AU492" s="224" t="s">
        <v>77</v>
      </c>
      <c r="AY492" s="18" t="s">
        <v>210</v>
      </c>
      <c r="BE492" s="225">
        <f>IF(N492="základní",J492,0)</f>
        <v>0</v>
      </c>
      <c r="BF492" s="225">
        <f>IF(N492="snížená",J492,0)</f>
        <v>0</v>
      </c>
      <c r="BG492" s="225">
        <f>IF(N492="zákl. přenesená",J492,0)</f>
        <v>0</v>
      </c>
      <c r="BH492" s="225">
        <f>IF(N492="sníž. přenesená",J492,0)</f>
        <v>0</v>
      </c>
      <c r="BI492" s="225">
        <f>IF(N492="nulová",J492,0)</f>
        <v>0</v>
      </c>
      <c r="BJ492" s="18" t="s">
        <v>77</v>
      </c>
      <c r="BK492" s="225">
        <f>ROUND(I492*H492,2)</f>
        <v>0</v>
      </c>
      <c r="BL492" s="18" t="s">
        <v>282</v>
      </c>
      <c r="BM492" s="224" t="s">
        <v>2928</v>
      </c>
    </row>
    <row r="493" s="1" customFormat="1" ht="48" customHeight="1">
      <c r="B493" s="39"/>
      <c r="C493" s="213" t="s">
        <v>2348</v>
      </c>
      <c r="D493" s="213" t="s">
        <v>211</v>
      </c>
      <c r="E493" s="214" t="s">
        <v>2929</v>
      </c>
      <c r="F493" s="215" t="s">
        <v>2930</v>
      </c>
      <c r="G493" s="216" t="s">
        <v>352</v>
      </c>
      <c r="H493" s="217">
        <v>2</v>
      </c>
      <c r="I493" s="218"/>
      <c r="J493" s="219">
        <f>ROUND(I493*H493,2)</f>
        <v>0</v>
      </c>
      <c r="K493" s="215" t="s">
        <v>2001</v>
      </c>
      <c r="L493" s="44"/>
      <c r="M493" s="220" t="s">
        <v>20</v>
      </c>
      <c r="N493" s="221" t="s">
        <v>41</v>
      </c>
      <c r="O493" s="84"/>
      <c r="P493" s="222">
        <f>O493*H493</f>
        <v>0</v>
      </c>
      <c r="Q493" s="222">
        <v>0</v>
      </c>
      <c r="R493" s="222">
        <f>Q493*H493</f>
        <v>0</v>
      </c>
      <c r="S493" s="222">
        <v>0</v>
      </c>
      <c r="T493" s="223">
        <f>S493*H493</f>
        <v>0</v>
      </c>
      <c r="AR493" s="224" t="s">
        <v>282</v>
      </c>
      <c r="AT493" s="224" t="s">
        <v>211</v>
      </c>
      <c r="AU493" s="224" t="s">
        <v>77</v>
      </c>
      <c r="AY493" s="18" t="s">
        <v>210</v>
      </c>
      <c r="BE493" s="225">
        <f>IF(N493="základní",J493,0)</f>
        <v>0</v>
      </c>
      <c r="BF493" s="225">
        <f>IF(N493="snížená",J493,0)</f>
        <v>0</v>
      </c>
      <c r="BG493" s="225">
        <f>IF(N493="zákl. přenesená",J493,0)</f>
        <v>0</v>
      </c>
      <c r="BH493" s="225">
        <f>IF(N493="sníž. přenesená",J493,0)</f>
        <v>0</v>
      </c>
      <c r="BI493" s="225">
        <f>IF(N493="nulová",J493,0)</f>
        <v>0</v>
      </c>
      <c r="BJ493" s="18" t="s">
        <v>77</v>
      </c>
      <c r="BK493" s="225">
        <f>ROUND(I493*H493,2)</f>
        <v>0</v>
      </c>
      <c r="BL493" s="18" t="s">
        <v>282</v>
      </c>
      <c r="BM493" s="224" t="s">
        <v>2931</v>
      </c>
    </row>
    <row r="494" s="1" customFormat="1" ht="24" customHeight="1">
      <c r="B494" s="39"/>
      <c r="C494" s="213" t="s">
        <v>2932</v>
      </c>
      <c r="D494" s="213" t="s">
        <v>211</v>
      </c>
      <c r="E494" s="214" t="s">
        <v>2933</v>
      </c>
      <c r="F494" s="215" t="s">
        <v>2934</v>
      </c>
      <c r="G494" s="216" t="s">
        <v>291</v>
      </c>
      <c r="H494" s="217">
        <v>1.8</v>
      </c>
      <c r="I494" s="218"/>
      <c r="J494" s="219">
        <f>ROUND(I494*H494,2)</f>
        <v>0</v>
      </c>
      <c r="K494" s="215" t="s">
        <v>2001</v>
      </c>
      <c r="L494" s="44"/>
      <c r="M494" s="220" t="s">
        <v>20</v>
      </c>
      <c r="N494" s="221" t="s">
        <v>41</v>
      </c>
      <c r="O494" s="84"/>
      <c r="P494" s="222">
        <f>O494*H494</f>
        <v>0</v>
      </c>
      <c r="Q494" s="222">
        <v>0</v>
      </c>
      <c r="R494" s="222">
        <f>Q494*H494</f>
        <v>0</v>
      </c>
      <c r="S494" s="222">
        <v>0</v>
      </c>
      <c r="T494" s="223">
        <f>S494*H494</f>
        <v>0</v>
      </c>
      <c r="AR494" s="224" t="s">
        <v>282</v>
      </c>
      <c r="AT494" s="224" t="s">
        <v>211</v>
      </c>
      <c r="AU494" s="224" t="s">
        <v>77</v>
      </c>
      <c r="AY494" s="18" t="s">
        <v>210</v>
      </c>
      <c r="BE494" s="225">
        <f>IF(N494="základní",J494,0)</f>
        <v>0</v>
      </c>
      <c r="BF494" s="225">
        <f>IF(N494="snížená",J494,0)</f>
        <v>0</v>
      </c>
      <c r="BG494" s="225">
        <f>IF(N494="zákl. přenesená",J494,0)</f>
        <v>0</v>
      </c>
      <c r="BH494" s="225">
        <f>IF(N494="sníž. přenesená",J494,0)</f>
        <v>0</v>
      </c>
      <c r="BI494" s="225">
        <f>IF(N494="nulová",J494,0)</f>
        <v>0</v>
      </c>
      <c r="BJ494" s="18" t="s">
        <v>77</v>
      </c>
      <c r="BK494" s="225">
        <f>ROUND(I494*H494,2)</f>
        <v>0</v>
      </c>
      <c r="BL494" s="18" t="s">
        <v>282</v>
      </c>
      <c r="BM494" s="224" t="s">
        <v>2935</v>
      </c>
    </row>
    <row r="495" s="1" customFormat="1" ht="24" customHeight="1">
      <c r="B495" s="39"/>
      <c r="C495" s="213" t="s">
        <v>2351</v>
      </c>
      <c r="D495" s="213" t="s">
        <v>211</v>
      </c>
      <c r="E495" s="214" t="s">
        <v>2936</v>
      </c>
      <c r="F495" s="215" t="s">
        <v>2937</v>
      </c>
      <c r="G495" s="216" t="s">
        <v>555</v>
      </c>
      <c r="H495" s="217">
        <v>5</v>
      </c>
      <c r="I495" s="218"/>
      <c r="J495" s="219">
        <f>ROUND(I495*H495,2)</f>
        <v>0</v>
      </c>
      <c r="K495" s="215" t="s">
        <v>2001</v>
      </c>
      <c r="L495" s="44"/>
      <c r="M495" s="220" t="s">
        <v>20</v>
      </c>
      <c r="N495" s="221" t="s">
        <v>41</v>
      </c>
      <c r="O495" s="84"/>
      <c r="P495" s="222">
        <f>O495*H495</f>
        <v>0</v>
      </c>
      <c r="Q495" s="222">
        <v>0</v>
      </c>
      <c r="R495" s="222">
        <f>Q495*H495</f>
        <v>0</v>
      </c>
      <c r="S495" s="222">
        <v>0</v>
      </c>
      <c r="T495" s="223">
        <f>S495*H495</f>
        <v>0</v>
      </c>
      <c r="AR495" s="224" t="s">
        <v>282</v>
      </c>
      <c r="AT495" s="224" t="s">
        <v>211</v>
      </c>
      <c r="AU495" s="224" t="s">
        <v>77</v>
      </c>
      <c r="AY495" s="18" t="s">
        <v>210</v>
      </c>
      <c r="BE495" s="225">
        <f>IF(N495="základní",J495,0)</f>
        <v>0</v>
      </c>
      <c r="BF495" s="225">
        <f>IF(N495="snížená",J495,0)</f>
        <v>0</v>
      </c>
      <c r="BG495" s="225">
        <f>IF(N495="zákl. přenesená",J495,0)</f>
        <v>0</v>
      </c>
      <c r="BH495" s="225">
        <f>IF(N495="sníž. přenesená",J495,0)</f>
        <v>0</v>
      </c>
      <c r="BI495" s="225">
        <f>IF(N495="nulová",J495,0)</f>
        <v>0</v>
      </c>
      <c r="BJ495" s="18" t="s">
        <v>77</v>
      </c>
      <c r="BK495" s="225">
        <f>ROUND(I495*H495,2)</f>
        <v>0</v>
      </c>
      <c r="BL495" s="18" t="s">
        <v>282</v>
      </c>
      <c r="BM495" s="224" t="s">
        <v>2938</v>
      </c>
    </row>
    <row r="496" s="1" customFormat="1" ht="96" customHeight="1">
      <c r="B496" s="39"/>
      <c r="C496" s="213" t="s">
        <v>2939</v>
      </c>
      <c r="D496" s="213" t="s">
        <v>211</v>
      </c>
      <c r="E496" s="214" t="s">
        <v>2940</v>
      </c>
      <c r="F496" s="215" t="s">
        <v>2941</v>
      </c>
      <c r="G496" s="216" t="s">
        <v>2664</v>
      </c>
      <c r="H496" s="217">
        <v>3</v>
      </c>
      <c r="I496" s="218"/>
      <c r="J496" s="219">
        <f>ROUND(I496*H496,2)</f>
        <v>0</v>
      </c>
      <c r="K496" s="215" t="s">
        <v>2942</v>
      </c>
      <c r="L496" s="44"/>
      <c r="M496" s="220" t="s">
        <v>20</v>
      </c>
      <c r="N496" s="221" t="s">
        <v>41</v>
      </c>
      <c r="O496" s="84"/>
      <c r="P496" s="222">
        <f>O496*H496</f>
        <v>0</v>
      </c>
      <c r="Q496" s="222">
        <v>0</v>
      </c>
      <c r="R496" s="222">
        <f>Q496*H496</f>
        <v>0</v>
      </c>
      <c r="S496" s="222">
        <v>0</v>
      </c>
      <c r="T496" s="223">
        <f>S496*H496</f>
        <v>0</v>
      </c>
      <c r="AR496" s="224" t="s">
        <v>282</v>
      </c>
      <c r="AT496" s="224" t="s">
        <v>211</v>
      </c>
      <c r="AU496" s="224" t="s">
        <v>77</v>
      </c>
      <c r="AY496" s="18" t="s">
        <v>210</v>
      </c>
      <c r="BE496" s="225">
        <f>IF(N496="základní",J496,0)</f>
        <v>0</v>
      </c>
      <c r="BF496" s="225">
        <f>IF(N496="snížená",J496,0)</f>
        <v>0</v>
      </c>
      <c r="BG496" s="225">
        <f>IF(N496="zákl. přenesená",J496,0)</f>
        <v>0</v>
      </c>
      <c r="BH496" s="225">
        <f>IF(N496="sníž. přenesená",J496,0)</f>
        <v>0</v>
      </c>
      <c r="BI496" s="225">
        <f>IF(N496="nulová",J496,0)</f>
        <v>0</v>
      </c>
      <c r="BJ496" s="18" t="s">
        <v>77</v>
      </c>
      <c r="BK496" s="225">
        <f>ROUND(I496*H496,2)</f>
        <v>0</v>
      </c>
      <c r="BL496" s="18" t="s">
        <v>282</v>
      </c>
      <c r="BM496" s="224" t="s">
        <v>2943</v>
      </c>
    </row>
    <row r="497" s="10" customFormat="1" ht="25.92" customHeight="1">
      <c r="B497" s="199"/>
      <c r="C497" s="200"/>
      <c r="D497" s="201" t="s">
        <v>69</v>
      </c>
      <c r="E497" s="202" t="s">
        <v>2871</v>
      </c>
      <c r="F497" s="202" t="s">
        <v>2872</v>
      </c>
      <c r="G497" s="200"/>
      <c r="H497" s="200"/>
      <c r="I497" s="203"/>
      <c r="J497" s="204">
        <f>BK497</f>
        <v>0</v>
      </c>
      <c r="K497" s="200"/>
      <c r="L497" s="205"/>
      <c r="M497" s="206"/>
      <c r="N497" s="207"/>
      <c r="O497" s="207"/>
      <c r="P497" s="208">
        <f>SUM(P498:P508)</f>
        <v>0</v>
      </c>
      <c r="Q497" s="207"/>
      <c r="R497" s="208">
        <f>SUM(R498:R508)</f>
        <v>0</v>
      </c>
      <c r="S497" s="207"/>
      <c r="T497" s="209">
        <f>SUM(T498:T508)</f>
        <v>0</v>
      </c>
      <c r="AR497" s="210" t="s">
        <v>79</v>
      </c>
      <c r="AT497" s="211" t="s">
        <v>69</v>
      </c>
      <c r="AU497" s="211" t="s">
        <v>16</v>
      </c>
      <c r="AY497" s="210" t="s">
        <v>210</v>
      </c>
      <c r="BK497" s="212">
        <f>SUM(BK498:BK508)</f>
        <v>0</v>
      </c>
    </row>
    <row r="498" s="1" customFormat="1" ht="48" customHeight="1">
      <c r="B498" s="39"/>
      <c r="C498" s="213" t="s">
        <v>2355</v>
      </c>
      <c r="D498" s="213" t="s">
        <v>211</v>
      </c>
      <c r="E498" s="214" t="s">
        <v>2944</v>
      </c>
      <c r="F498" s="215" t="s">
        <v>2945</v>
      </c>
      <c r="G498" s="216" t="s">
        <v>555</v>
      </c>
      <c r="H498" s="217">
        <v>16</v>
      </c>
      <c r="I498" s="218"/>
      <c r="J498" s="219">
        <f>ROUND(I498*H498,2)</f>
        <v>0</v>
      </c>
      <c r="K498" s="215" t="s">
        <v>2001</v>
      </c>
      <c r="L498" s="44"/>
      <c r="M498" s="220" t="s">
        <v>20</v>
      </c>
      <c r="N498" s="221" t="s">
        <v>41</v>
      </c>
      <c r="O498" s="84"/>
      <c r="P498" s="222">
        <f>O498*H498</f>
        <v>0</v>
      </c>
      <c r="Q498" s="222">
        <v>0</v>
      </c>
      <c r="R498" s="222">
        <f>Q498*H498</f>
        <v>0</v>
      </c>
      <c r="S498" s="222">
        <v>0</v>
      </c>
      <c r="T498" s="223">
        <f>S498*H498</f>
        <v>0</v>
      </c>
      <c r="AR498" s="224" t="s">
        <v>282</v>
      </c>
      <c r="AT498" s="224" t="s">
        <v>211</v>
      </c>
      <c r="AU498" s="224" t="s">
        <v>77</v>
      </c>
      <c r="AY498" s="18" t="s">
        <v>210</v>
      </c>
      <c r="BE498" s="225">
        <f>IF(N498="základní",J498,0)</f>
        <v>0</v>
      </c>
      <c r="BF498" s="225">
        <f>IF(N498="snížená",J498,0)</f>
        <v>0</v>
      </c>
      <c r="BG498" s="225">
        <f>IF(N498="zákl. přenesená",J498,0)</f>
        <v>0</v>
      </c>
      <c r="BH498" s="225">
        <f>IF(N498="sníž. přenesená",J498,0)</f>
        <v>0</v>
      </c>
      <c r="BI498" s="225">
        <f>IF(N498="nulová",J498,0)</f>
        <v>0</v>
      </c>
      <c r="BJ498" s="18" t="s">
        <v>77</v>
      </c>
      <c r="BK498" s="225">
        <f>ROUND(I498*H498,2)</f>
        <v>0</v>
      </c>
      <c r="BL498" s="18" t="s">
        <v>282</v>
      </c>
      <c r="BM498" s="224" t="s">
        <v>2946</v>
      </c>
    </row>
    <row r="499" s="1" customFormat="1" ht="48" customHeight="1">
      <c r="B499" s="39"/>
      <c r="C499" s="213" t="s">
        <v>2947</v>
      </c>
      <c r="D499" s="213" t="s">
        <v>211</v>
      </c>
      <c r="E499" s="214" t="s">
        <v>2948</v>
      </c>
      <c r="F499" s="215" t="s">
        <v>2949</v>
      </c>
      <c r="G499" s="216" t="s">
        <v>555</v>
      </c>
      <c r="H499" s="217">
        <v>3</v>
      </c>
      <c r="I499" s="218"/>
      <c r="J499" s="219">
        <f>ROUND(I499*H499,2)</f>
        <v>0</v>
      </c>
      <c r="K499" s="215" t="s">
        <v>2001</v>
      </c>
      <c r="L499" s="44"/>
      <c r="M499" s="220" t="s">
        <v>20</v>
      </c>
      <c r="N499" s="221" t="s">
        <v>41</v>
      </c>
      <c r="O499" s="84"/>
      <c r="P499" s="222">
        <f>O499*H499</f>
        <v>0</v>
      </c>
      <c r="Q499" s="222">
        <v>0</v>
      </c>
      <c r="R499" s="222">
        <f>Q499*H499</f>
        <v>0</v>
      </c>
      <c r="S499" s="222">
        <v>0</v>
      </c>
      <c r="T499" s="223">
        <f>S499*H499</f>
        <v>0</v>
      </c>
      <c r="AR499" s="224" t="s">
        <v>282</v>
      </c>
      <c r="AT499" s="224" t="s">
        <v>211</v>
      </c>
      <c r="AU499" s="224" t="s">
        <v>77</v>
      </c>
      <c r="AY499" s="18" t="s">
        <v>210</v>
      </c>
      <c r="BE499" s="225">
        <f>IF(N499="základní",J499,0)</f>
        <v>0</v>
      </c>
      <c r="BF499" s="225">
        <f>IF(N499="snížená",J499,0)</f>
        <v>0</v>
      </c>
      <c r="BG499" s="225">
        <f>IF(N499="zákl. přenesená",J499,0)</f>
        <v>0</v>
      </c>
      <c r="BH499" s="225">
        <f>IF(N499="sníž. přenesená",J499,0)</f>
        <v>0</v>
      </c>
      <c r="BI499" s="225">
        <f>IF(N499="nulová",J499,0)</f>
        <v>0</v>
      </c>
      <c r="BJ499" s="18" t="s">
        <v>77</v>
      </c>
      <c r="BK499" s="225">
        <f>ROUND(I499*H499,2)</f>
        <v>0</v>
      </c>
      <c r="BL499" s="18" t="s">
        <v>282</v>
      </c>
      <c r="BM499" s="224" t="s">
        <v>2950</v>
      </c>
    </row>
    <row r="500" s="1" customFormat="1" ht="36" customHeight="1">
      <c r="B500" s="39"/>
      <c r="C500" s="213" t="s">
        <v>2358</v>
      </c>
      <c r="D500" s="213" t="s">
        <v>211</v>
      </c>
      <c r="E500" s="214" t="s">
        <v>2951</v>
      </c>
      <c r="F500" s="215" t="s">
        <v>2952</v>
      </c>
      <c r="G500" s="216" t="s">
        <v>555</v>
      </c>
      <c r="H500" s="217">
        <v>1</v>
      </c>
      <c r="I500" s="218"/>
      <c r="J500" s="219">
        <f>ROUND(I500*H500,2)</f>
        <v>0</v>
      </c>
      <c r="K500" s="215" t="s">
        <v>2001</v>
      </c>
      <c r="L500" s="44"/>
      <c r="M500" s="220" t="s">
        <v>20</v>
      </c>
      <c r="N500" s="221" t="s">
        <v>41</v>
      </c>
      <c r="O500" s="84"/>
      <c r="P500" s="222">
        <f>O500*H500</f>
        <v>0</v>
      </c>
      <c r="Q500" s="222">
        <v>0</v>
      </c>
      <c r="R500" s="222">
        <f>Q500*H500</f>
        <v>0</v>
      </c>
      <c r="S500" s="222">
        <v>0</v>
      </c>
      <c r="T500" s="223">
        <f>S500*H500</f>
        <v>0</v>
      </c>
      <c r="AR500" s="224" t="s">
        <v>282</v>
      </c>
      <c r="AT500" s="224" t="s">
        <v>211</v>
      </c>
      <c r="AU500" s="224" t="s">
        <v>77</v>
      </c>
      <c r="AY500" s="18" t="s">
        <v>210</v>
      </c>
      <c r="BE500" s="225">
        <f>IF(N500="základní",J500,0)</f>
        <v>0</v>
      </c>
      <c r="BF500" s="225">
        <f>IF(N500="snížená",J500,0)</f>
        <v>0</v>
      </c>
      <c r="BG500" s="225">
        <f>IF(N500="zákl. přenesená",J500,0)</f>
        <v>0</v>
      </c>
      <c r="BH500" s="225">
        <f>IF(N500="sníž. přenesená",J500,0)</f>
        <v>0</v>
      </c>
      <c r="BI500" s="225">
        <f>IF(N500="nulová",J500,0)</f>
        <v>0</v>
      </c>
      <c r="BJ500" s="18" t="s">
        <v>77</v>
      </c>
      <c r="BK500" s="225">
        <f>ROUND(I500*H500,2)</f>
        <v>0</v>
      </c>
      <c r="BL500" s="18" t="s">
        <v>282</v>
      </c>
      <c r="BM500" s="224" t="s">
        <v>2953</v>
      </c>
    </row>
    <row r="501" s="1" customFormat="1" ht="36" customHeight="1">
      <c r="B501" s="39"/>
      <c r="C501" s="213" t="s">
        <v>2954</v>
      </c>
      <c r="D501" s="213" t="s">
        <v>211</v>
      </c>
      <c r="E501" s="214" t="s">
        <v>2955</v>
      </c>
      <c r="F501" s="215" t="s">
        <v>2956</v>
      </c>
      <c r="G501" s="216" t="s">
        <v>555</v>
      </c>
      <c r="H501" s="217">
        <v>1</v>
      </c>
      <c r="I501" s="218"/>
      <c r="J501" s="219">
        <f>ROUND(I501*H501,2)</f>
        <v>0</v>
      </c>
      <c r="K501" s="215" t="s">
        <v>2001</v>
      </c>
      <c r="L501" s="44"/>
      <c r="M501" s="220" t="s">
        <v>20</v>
      </c>
      <c r="N501" s="221" t="s">
        <v>41</v>
      </c>
      <c r="O501" s="84"/>
      <c r="P501" s="222">
        <f>O501*H501</f>
        <v>0</v>
      </c>
      <c r="Q501" s="222">
        <v>0</v>
      </c>
      <c r="R501" s="222">
        <f>Q501*H501</f>
        <v>0</v>
      </c>
      <c r="S501" s="222">
        <v>0</v>
      </c>
      <c r="T501" s="223">
        <f>S501*H501</f>
        <v>0</v>
      </c>
      <c r="AR501" s="224" t="s">
        <v>282</v>
      </c>
      <c r="AT501" s="224" t="s">
        <v>211</v>
      </c>
      <c r="AU501" s="224" t="s">
        <v>77</v>
      </c>
      <c r="AY501" s="18" t="s">
        <v>210</v>
      </c>
      <c r="BE501" s="225">
        <f>IF(N501="základní",J501,0)</f>
        <v>0</v>
      </c>
      <c r="BF501" s="225">
        <f>IF(N501="snížená",J501,0)</f>
        <v>0</v>
      </c>
      <c r="BG501" s="225">
        <f>IF(N501="zákl. přenesená",J501,0)</f>
        <v>0</v>
      </c>
      <c r="BH501" s="225">
        <f>IF(N501="sníž. přenesená",J501,0)</f>
        <v>0</v>
      </c>
      <c r="BI501" s="225">
        <f>IF(N501="nulová",J501,0)</f>
        <v>0</v>
      </c>
      <c r="BJ501" s="18" t="s">
        <v>77</v>
      </c>
      <c r="BK501" s="225">
        <f>ROUND(I501*H501,2)</f>
        <v>0</v>
      </c>
      <c r="BL501" s="18" t="s">
        <v>282</v>
      </c>
      <c r="BM501" s="224" t="s">
        <v>2957</v>
      </c>
    </row>
    <row r="502" s="1" customFormat="1" ht="36" customHeight="1">
      <c r="B502" s="39"/>
      <c r="C502" s="213" t="s">
        <v>2362</v>
      </c>
      <c r="D502" s="213" t="s">
        <v>211</v>
      </c>
      <c r="E502" s="214" t="s">
        <v>2958</v>
      </c>
      <c r="F502" s="215" t="s">
        <v>2959</v>
      </c>
      <c r="G502" s="216" t="s">
        <v>555</v>
      </c>
      <c r="H502" s="217">
        <v>2</v>
      </c>
      <c r="I502" s="218"/>
      <c r="J502" s="219">
        <f>ROUND(I502*H502,2)</f>
        <v>0</v>
      </c>
      <c r="K502" s="215" t="s">
        <v>2001</v>
      </c>
      <c r="L502" s="44"/>
      <c r="M502" s="220" t="s">
        <v>20</v>
      </c>
      <c r="N502" s="221" t="s">
        <v>41</v>
      </c>
      <c r="O502" s="84"/>
      <c r="P502" s="222">
        <f>O502*H502</f>
        <v>0</v>
      </c>
      <c r="Q502" s="222">
        <v>0</v>
      </c>
      <c r="R502" s="222">
        <f>Q502*H502</f>
        <v>0</v>
      </c>
      <c r="S502" s="222">
        <v>0</v>
      </c>
      <c r="T502" s="223">
        <f>S502*H502</f>
        <v>0</v>
      </c>
      <c r="AR502" s="224" t="s">
        <v>282</v>
      </c>
      <c r="AT502" s="224" t="s">
        <v>211</v>
      </c>
      <c r="AU502" s="224" t="s">
        <v>77</v>
      </c>
      <c r="AY502" s="18" t="s">
        <v>210</v>
      </c>
      <c r="BE502" s="225">
        <f>IF(N502="základní",J502,0)</f>
        <v>0</v>
      </c>
      <c r="BF502" s="225">
        <f>IF(N502="snížená",J502,0)</f>
        <v>0</v>
      </c>
      <c r="BG502" s="225">
        <f>IF(N502="zákl. přenesená",J502,0)</f>
        <v>0</v>
      </c>
      <c r="BH502" s="225">
        <f>IF(N502="sníž. přenesená",J502,0)</f>
        <v>0</v>
      </c>
      <c r="BI502" s="225">
        <f>IF(N502="nulová",J502,0)</f>
        <v>0</v>
      </c>
      <c r="BJ502" s="18" t="s">
        <v>77</v>
      </c>
      <c r="BK502" s="225">
        <f>ROUND(I502*H502,2)</f>
        <v>0</v>
      </c>
      <c r="BL502" s="18" t="s">
        <v>282</v>
      </c>
      <c r="BM502" s="224" t="s">
        <v>2960</v>
      </c>
    </row>
    <row r="503" s="1" customFormat="1" ht="36" customHeight="1">
      <c r="B503" s="39"/>
      <c r="C503" s="213" t="s">
        <v>2961</v>
      </c>
      <c r="D503" s="213" t="s">
        <v>211</v>
      </c>
      <c r="E503" s="214" t="s">
        <v>2962</v>
      </c>
      <c r="F503" s="215" t="s">
        <v>2963</v>
      </c>
      <c r="G503" s="216" t="s">
        <v>555</v>
      </c>
      <c r="H503" s="217">
        <v>1</v>
      </c>
      <c r="I503" s="218"/>
      <c r="J503" s="219">
        <f>ROUND(I503*H503,2)</f>
        <v>0</v>
      </c>
      <c r="K503" s="215" t="s">
        <v>2001</v>
      </c>
      <c r="L503" s="44"/>
      <c r="M503" s="220" t="s">
        <v>20</v>
      </c>
      <c r="N503" s="221" t="s">
        <v>41</v>
      </c>
      <c r="O503" s="84"/>
      <c r="P503" s="222">
        <f>O503*H503</f>
        <v>0</v>
      </c>
      <c r="Q503" s="222">
        <v>0</v>
      </c>
      <c r="R503" s="222">
        <f>Q503*H503</f>
        <v>0</v>
      </c>
      <c r="S503" s="222">
        <v>0</v>
      </c>
      <c r="T503" s="223">
        <f>S503*H503</f>
        <v>0</v>
      </c>
      <c r="AR503" s="224" t="s">
        <v>282</v>
      </c>
      <c r="AT503" s="224" t="s">
        <v>211</v>
      </c>
      <c r="AU503" s="224" t="s">
        <v>77</v>
      </c>
      <c r="AY503" s="18" t="s">
        <v>210</v>
      </c>
      <c r="BE503" s="225">
        <f>IF(N503="základní",J503,0)</f>
        <v>0</v>
      </c>
      <c r="BF503" s="225">
        <f>IF(N503="snížená",J503,0)</f>
        <v>0</v>
      </c>
      <c r="BG503" s="225">
        <f>IF(N503="zákl. přenesená",J503,0)</f>
        <v>0</v>
      </c>
      <c r="BH503" s="225">
        <f>IF(N503="sníž. přenesená",J503,0)</f>
        <v>0</v>
      </c>
      <c r="BI503" s="225">
        <f>IF(N503="nulová",J503,0)</f>
        <v>0</v>
      </c>
      <c r="BJ503" s="18" t="s">
        <v>77</v>
      </c>
      <c r="BK503" s="225">
        <f>ROUND(I503*H503,2)</f>
        <v>0</v>
      </c>
      <c r="BL503" s="18" t="s">
        <v>282</v>
      </c>
      <c r="BM503" s="224" t="s">
        <v>2964</v>
      </c>
    </row>
    <row r="504" s="1" customFormat="1" ht="36" customHeight="1">
      <c r="B504" s="39"/>
      <c r="C504" s="213" t="s">
        <v>2365</v>
      </c>
      <c r="D504" s="213" t="s">
        <v>211</v>
      </c>
      <c r="E504" s="214" t="s">
        <v>2965</v>
      </c>
      <c r="F504" s="215" t="s">
        <v>2966</v>
      </c>
      <c r="G504" s="216" t="s">
        <v>555</v>
      </c>
      <c r="H504" s="217">
        <v>1</v>
      </c>
      <c r="I504" s="218"/>
      <c r="J504" s="219">
        <f>ROUND(I504*H504,2)</f>
        <v>0</v>
      </c>
      <c r="K504" s="215" t="s">
        <v>2001</v>
      </c>
      <c r="L504" s="44"/>
      <c r="M504" s="220" t="s">
        <v>20</v>
      </c>
      <c r="N504" s="221" t="s">
        <v>41</v>
      </c>
      <c r="O504" s="84"/>
      <c r="P504" s="222">
        <f>O504*H504</f>
        <v>0</v>
      </c>
      <c r="Q504" s="222">
        <v>0</v>
      </c>
      <c r="R504" s="222">
        <f>Q504*H504</f>
        <v>0</v>
      </c>
      <c r="S504" s="222">
        <v>0</v>
      </c>
      <c r="T504" s="223">
        <f>S504*H504</f>
        <v>0</v>
      </c>
      <c r="AR504" s="224" t="s">
        <v>282</v>
      </c>
      <c r="AT504" s="224" t="s">
        <v>211</v>
      </c>
      <c r="AU504" s="224" t="s">
        <v>77</v>
      </c>
      <c r="AY504" s="18" t="s">
        <v>210</v>
      </c>
      <c r="BE504" s="225">
        <f>IF(N504="základní",J504,0)</f>
        <v>0</v>
      </c>
      <c r="BF504" s="225">
        <f>IF(N504="snížená",J504,0)</f>
        <v>0</v>
      </c>
      <c r="BG504" s="225">
        <f>IF(N504="zákl. přenesená",J504,0)</f>
        <v>0</v>
      </c>
      <c r="BH504" s="225">
        <f>IF(N504="sníž. přenesená",J504,0)</f>
        <v>0</v>
      </c>
      <c r="BI504" s="225">
        <f>IF(N504="nulová",J504,0)</f>
        <v>0</v>
      </c>
      <c r="BJ504" s="18" t="s">
        <v>77</v>
      </c>
      <c r="BK504" s="225">
        <f>ROUND(I504*H504,2)</f>
        <v>0</v>
      </c>
      <c r="BL504" s="18" t="s">
        <v>282</v>
      </c>
      <c r="BM504" s="224" t="s">
        <v>2967</v>
      </c>
    </row>
    <row r="505" s="1" customFormat="1" ht="36" customHeight="1">
      <c r="B505" s="39"/>
      <c r="C505" s="213" t="s">
        <v>2968</v>
      </c>
      <c r="D505" s="213" t="s">
        <v>211</v>
      </c>
      <c r="E505" s="214" t="s">
        <v>2969</v>
      </c>
      <c r="F505" s="215" t="s">
        <v>2970</v>
      </c>
      <c r="G505" s="216" t="s">
        <v>555</v>
      </c>
      <c r="H505" s="217">
        <v>1</v>
      </c>
      <c r="I505" s="218"/>
      <c r="J505" s="219">
        <f>ROUND(I505*H505,2)</f>
        <v>0</v>
      </c>
      <c r="K505" s="215" t="s">
        <v>2001</v>
      </c>
      <c r="L505" s="44"/>
      <c r="M505" s="220" t="s">
        <v>20</v>
      </c>
      <c r="N505" s="221" t="s">
        <v>41</v>
      </c>
      <c r="O505" s="84"/>
      <c r="P505" s="222">
        <f>O505*H505</f>
        <v>0</v>
      </c>
      <c r="Q505" s="222">
        <v>0</v>
      </c>
      <c r="R505" s="222">
        <f>Q505*H505</f>
        <v>0</v>
      </c>
      <c r="S505" s="222">
        <v>0</v>
      </c>
      <c r="T505" s="223">
        <f>S505*H505</f>
        <v>0</v>
      </c>
      <c r="AR505" s="224" t="s">
        <v>282</v>
      </c>
      <c r="AT505" s="224" t="s">
        <v>211</v>
      </c>
      <c r="AU505" s="224" t="s">
        <v>77</v>
      </c>
      <c r="AY505" s="18" t="s">
        <v>210</v>
      </c>
      <c r="BE505" s="225">
        <f>IF(N505="základní",J505,0)</f>
        <v>0</v>
      </c>
      <c r="BF505" s="225">
        <f>IF(N505="snížená",J505,0)</f>
        <v>0</v>
      </c>
      <c r="BG505" s="225">
        <f>IF(N505="zákl. přenesená",J505,0)</f>
        <v>0</v>
      </c>
      <c r="BH505" s="225">
        <f>IF(N505="sníž. přenesená",J505,0)</f>
        <v>0</v>
      </c>
      <c r="BI505" s="225">
        <f>IF(N505="nulová",J505,0)</f>
        <v>0</v>
      </c>
      <c r="BJ505" s="18" t="s">
        <v>77</v>
      </c>
      <c r="BK505" s="225">
        <f>ROUND(I505*H505,2)</f>
        <v>0</v>
      </c>
      <c r="BL505" s="18" t="s">
        <v>282</v>
      </c>
      <c r="BM505" s="224" t="s">
        <v>2971</v>
      </c>
    </row>
    <row r="506" s="1" customFormat="1" ht="36" customHeight="1">
      <c r="B506" s="39"/>
      <c r="C506" s="213" t="s">
        <v>2369</v>
      </c>
      <c r="D506" s="213" t="s">
        <v>211</v>
      </c>
      <c r="E506" s="214" t="s">
        <v>2972</v>
      </c>
      <c r="F506" s="215" t="s">
        <v>2973</v>
      </c>
      <c r="G506" s="216" t="s">
        <v>555</v>
      </c>
      <c r="H506" s="217">
        <v>1</v>
      </c>
      <c r="I506" s="218"/>
      <c r="J506" s="219">
        <f>ROUND(I506*H506,2)</f>
        <v>0</v>
      </c>
      <c r="K506" s="215" t="s">
        <v>2001</v>
      </c>
      <c r="L506" s="44"/>
      <c r="M506" s="220" t="s">
        <v>20</v>
      </c>
      <c r="N506" s="221" t="s">
        <v>41</v>
      </c>
      <c r="O506" s="84"/>
      <c r="P506" s="222">
        <f>O506*H506</f>
        <v>0</v>
      </c>
      <c r="Q506" s="222">
        <v>0</v>
      </c>
      <c r="R506" s="222">
        <f>Q506*H506</f>
        <v>0</v>
      </c>
      <c r="S506" s="222">
        <v>0</v>
      </c>
      <c r="T506" s="223">
        <f>S506*H506</f>
        <v>0</v>
      </c>
      <c r="AR506" s="224" t="s">
        <v>282</v>
      </c>
      <c r="AT506" s="224" t="s">
        <v>211</v>
      </c>
      <c r="AU506" s="224" t="s">
        <v>77</v>
      </c>
      <c r="AY506" s="18" t="s">
        <v>210</v>
      </c>
      <c r="BE506" s="225">
        <f>IF(N506="základní",J506,0)</f>
        <v>0</v>
      </c>
      <c r="BF506" s="225">
        <f>IF(N506="snížená",J506,0)</f>
        <v>0</v>
      </c>
      <c r="BG506" s="225">
        <f>IF(N506="zákl. přenesená",J506,0)</f>
        <v>0</v>
      </c>
      <c r="BH506" s="225">
        <f>IF(N506="sníž. přenesená",J506,0)</f>
        <v>0</v>
      </c>
      <c r="BI506" s="225">
        <f>IF(N506="nulová",J506,0)</f>
        <v>0</v>
      </c>
      <c r="BJ506" s="18" t="s">
        <v>77</v>
      </c>
      <c r="BK506" s="225">
        <f>ROUND(I506*H506,2)</f>
        <v>0</v>
      </c>
      <c r="BL506" s="18" t="s">
        <v>282</v>
      </c>
      <c r="BM506" s="224" t="s">
        <v>2974</v>
      </c>
    </row>
    <row r="507" s="1" customFormat="1" ht="48" customHeight="1">
      <c r="B507" s="39"/>
      <c r="C507" s="213" t="s">
        <v>2975</v>
      </c>
      <c r="D507" s="213" t="s">
        <v>211</v>
      </c>
      <c r="E507" s="214" t="s">
        <v>2976</v>
      </c>
      <c r="F507" s="215" t="s">
        <v>2977</v>
      </c>
      <c r="G507" s="216" t="s">
        <v>555</v>
      </c>
      <c r="H507" s="217">
        <v>1</v>
      </c>
      <c r="I507" s="218"/>
      <c r="J507" s="219">
        <f>ROUND(I507*H507,2)</f>
        <v>0</v>
      </c>
      <c r="K507" s="215" t="s">
        <v>2001</v>
      </c>
      <c r="L507" s="44"/>
      <c r="M507" s="220" t="s">
        <v>20</v>
      </c>
      <c r="N507" s="221" t="s">
        <v>41</v>
      </c>
      <c r="O507" s="84"/>
      <c r="P507" s="222">
        <f>O507*H507</f>
        <v>0</v>
      </c>
      <c r="Q507" s="222">
        <v>0</v>
      </c>
      <c r="R507" s="222">
        <f>Q507*H507</f>
        <v>0</v>
      </c>
      <c r="S507" s="222">
        <v>0</v>
      </c>
      <c r="T507" s="223">
        <f>S507*H507</f>
        <v>0</v>
      </c>
      <c r="AR507" s="224" t="s">
        <v>282</v>
      </c>
      <c r="AT507" s="224" t="s">
        <v>211</v>
      </c>
      <c r="AU507" s="224" t="s">
        <v>77</v>
      </c>
      <c r="AY507" s="18" t="s">
        <v>210</v>
      </c>
      <c r="BE507" s="225">
        <f>IF(N507="základní",J507,0)</f>
        <v>0</v>
      </c>
      <c r="BF507" s="225">
        <f>IF(N507="snížená",J507,0)</f>
        <v>0</v>
      </c>
      <c r="BG507" s="225">
        <f>IF(N507="zákl. přenesená",J507,0)</f>
        <v>0</v>
      </c>
      <c r="BH507" s="225">
        <f>IF(N507="sníž. přenesená",J507,0)</f>
        <v>0</v>
      </c>
      <c r="BI507" s="225">
        <f>IF(N507="nulová",J507,0)</f>
        <v>0</v>
      </c>
      <c r="BJ507" s="18" t="s">
        <v>77</v>
      </c>
      <c r="BK507" s="225">
        <f>ROUND(I507*H507,2)</f>
        <v>0</v>
      </c>
      <c r="BL507" s="18" t="s">
        <v>282</v>
      </c>
      <c r="BM507" s="224" t="s">
        <v>2978</v>
      </c>
    </row>
    <row r="508" s="1" customFormat="1" ht="48" customHeight="1">
      <c r="B508" s="39"/>
      <c r="C508" s="213" t="s">
        <v>2372</v>
      </c>
      <c r="D508" s="213" t="s">
        <v>211</v>
      </c>
      <c r="E508" s="214" t="s">
        <v>2979</v>
      </c>
      <c r="F508" s="215" t="s">
        <v>2980</v>
      </c>
      <c r="G508" s="216" t="s">
        <v>555</v>
      </c>
      <c r="H508" s="217">
        <v>1</v>
      </c>
      <c r="I508" s="218"/>
      <c r="J508" s="219">
        <f>ROUND(I508*H508,2)</f>
        <v>0</v>
      </c>
      <c r="K508" s="215" t="s">
        <v>2001</v>
      </c>
      <c r="L508" s="44"/>
      <c r="M508" s="220" t="s">
        <v>20</v>
      </c>
      <c r="N508" s="221" t="s">
        <v>41</v>
      </c>
      <c r="O508" s="84"/>
      <c r="P508" s="222">
        <f>O508*H508</f>
        <v>0</v>
      </c>
      <c r="Q508" s="222">
        <v>0</v>
      </c>
      <c r="R508" s="222">
        <f>Q508*H508</f>
        <v>0</v>
      </c>
      <c r="S508" s="222">
        <v>0</v>
      </c>
      <c r="T508" s="223">
        <f>S508*H508</f>
        <v>0</v>
      </c>
      <c r="AR508" s="224" t="s">
        <v>282</v>
      </c>
      <c r="AT508" s="224" t="s">
        <v>211</v>
      </c>
      <c r="AU508" s="224" t="s">
        <v>77</v>
      </c>
      <c r="AY508" s="18" t="s">
        <v>210</v>
      </c>
      <c r="BE508" s="225">
        <f>IF(N508="základní",J508,0)</f>
        <v>0</v>
      </c>
      <c r="BF508" s="225">
        <f>IF(N508="snížená",J508,0)</f>
        <v>0</v>
      </c>
      <c r="BG508" s="225">
        <f>IF(N508="zákl. přenesená",J508,0)</f>
        <v>0</v>
      </c>
      <c r="BH508" s="225">
        <f>IF(N508="sníž. přenesená",J508,0)</f>
        <v>0</v>
      </c>
      <c r="BI508" s="225">
        <f>IF(N508="nulová",J508,0)</f>
        <v>0</v>
      </c>
      <c r="BJ508" s="18" t="s">
        <v>77</v>
      </c>
      <c r="BK508" s="225">
        <f>ROUND(I508*H508,2)</f>
        <v>0</v>
      </c>
      <c r="BL508" s="18" t="s">
        <v>282</v>
      </c>
      <c r="BM508" s="224" t="s">
        <v>2981</v>
      </c>
    </row>
    <row r="509" s="10" customFormat="1" ht="25.92" customHeight="1">
      <c r="B509" s="199"/>
      <c r="C509" s="200"/>
      <c r="D509" s="201" t="s">
        <v>69</v>
      </c>
      <c r="E509" s="202" t="s">
        <v>2982</v>
      </c>
      <c r="F509" s="202" t="s">
        <v>2983</v>
      </c>
      <c r="G509" s="200"/>
      <c r="H509" s="200"/>
      <c r="I509" s="203"/>
      <c r="J509" s="204">
        <f>BK509</f>
        <v>0</v>
      </c>
      <c r="K509" s="200"/>
      <c r="L509" s="205"/>
      <c r="M509" s="206"/>
      <c r="N509" s="207"/>
      <c r="O509" s="207"/>
      <c r="P509" s="208">
        <f>SUM(P510:P521)</f>
        <v>0</v>
      </c>
      <c r="Q509" s="207"/>
      <c r="R509" s="208">
        <f>SUM(R510:R521)</f>
        <v>0</v>
      </c>
      <c r="S509" s="207"/>
      <c r="T509" s="209">
        <f>SUM(T510:T521)</f>
        <v>0</v>
      </c>
      <c r="AR509" s="210" t="s">
        <v>79</v>
      </c>
      <c r="AT509" s="211" t="s">
        <v>69</v>
      </c>
      <c r="AU509" s="211" t="s">
        <v>16</v>
      </c>
      <c r="AY509" s="210" t="s">
        <v>210</v>
      </c>
      <c r="BK509" s="212">
        <f>SUM(BK510:BK521)</f>
        <v>0</v>
      </c>
    </row>
    <row r="510" s="1" customFormat="1" ht="16.5" customHeight="1">
      <c r="B510" s="39"/>
      <c r="C510" s="213" t="s">
        <v>2984</v>
      </c>
      <c r="D510" s="213" t="s">
        <v>211</v>
      </c>
      <c r="E510" s="214" t="s">
        <v>2985</v>
      </c>
      <c r="F510" s="215" t="s">
        <v>2986</v>
      </c>
      <c r="G510" s="216" t="s">
        <v>911</v>
      </c>
      <c r="H510" s="217">
        <v>38.549999999999997</v>
      </c>
      <c r="I510" s="218"/>
      <c r="J510" s="219">
        <f>ROUND(I510*H510,2)</f>
        <v>0</v>
      </c>
      <c r="K510" s="215" t="s">
        <v>1995</v>
      </c>
      <c r="L510" s="44"/>
      <c r="M510" s="220" t="s">
        <v>20</v>
      </c>
      <c r="N510" s="221" t="s">
        <v>41</v>
      </c>
      <c r="O510" s="84"/>
      <c r="P510" s="222">
        <f>O510*H510</f>
        <v>0</v>
      </c>
      <c r="Q510" s="222">
        <v>0</v>
      </c>
      <c r="R510" s="222">
        <f>Q510*H510</f>
        <v>0</v>
      </c>
      <c r="S510" s="222">
        <v>0</v>
      </c>
      <c r="T510" s="223">
        <f>S510*H510</f>
        <v>0</v>
      </c>
      <c r="AR510" s="224" t="s">
        <v>282</v>
      </c>
      <c r="AT510" s="224" t="s">
        <v>211</v>
      </c>
      <c r="AU510" s="224" t="s">
        <v>77</v>
      </c>
      <c r="AY510" s="18" t="s">
        <v>210</v>
      </c>
      <c r="BE510" s="225">
        <f>IF(N510="základní",J510,0)</f>
        <v>0</v>
      </c>
      <c r="BF510" s="225">
        <f>IF(N510="snížená",J510,0)</f>
        <v>0</v>
      </c>
      <c r="BG510" s="225">
        <f>IF(N510="zákl. přenesená",J510,0)</f>
        <v>0</v>
      </c>
      <c r="BH510" s="225">
        <f>IF(N510="sníž. přenesená",J510,0)</f>
        <v>0</v>
      </c>
      <c r="BI510" s="225">
        <f>IF(N510="nulová",J510,0)</f>
        <v>0</v>
      </c>
      <c r="BJ510" s="18" t="s">
        <v>77</v>
      </c>
      <c r="BK510" s="225">
        <f>ROUND(I510*H510,2)</f>
        <v>0</v>
      </c>
      <c r="BL510" s="18" t="s">
        <v>282</v>
      </c>
      <c r="BM510" s="224" t="s">
        <v>2987</v>
      </c>
    </row>
    <row r="511" s="1" customFormat="1" ht="36" customHeight="1">
      <c r="B511" s="39"/>
      <c r="C511" s="213" t="s">
        <v>2376</v>
      </c>
      <c r="D511" s="213" t="s">
        <v>211</v>
      </c>
      <c r="E511" s="214" t="s">
        <v>2988</v>
      </c>
      <c r="F511" s="215" t="s">
        <v>2989</v>
      </c>
      <c r="G511" s="216" t="s">
        <v>291</v>
      </c>
      <c r="H511" s="217">
        <v>15.300000000000001</v>
      </c>
      <c r="I511" s="218"/>
      <c r="J511" s="219">
        <f>ROUND(I511*H511,2)</f>
        <v>0</v>
      </c>
      <c r="K511" s="215" t="s">
        <v>2001</v>
      </c>
      <c r="L511" s="44"/>
      <c r="M511" s="220" t="s">
        <v>20</v>
      </c>
      <c r="N511" s="221" t="s">
        <v>41</v>
      </c>
      <c r="O511" s="84"/>
      <c r="P511" s="222">
        <f>O511*H511</f>
        <v>0</v>
      </c>
      <c r="Q511" s="222">
        <v>0</v>
      </c>
      <c r="R511" s="222">
        <f>Q511*H511</f>
        <v>0</v>
      </c>
      <c r="S511" s="222">
        <v>0</v>
      </c>
      <c r="T511" s="223">
        <f>S511*H511</f>
        <v>0</v>
      </c>
      <c r="AR511" s="224" t="s">
        <v>282</v>
      </c>
      <c r="AT511" s="224" t="s">
        <v>211</v>
      </c>
      <c r="AU511" s="224" t="s">
        <v>77</v>
      </c>
      <c r="AY511" s="18" t="s">
        <v>210</v>
      </c>
      <c r="BE511" s="225">
        <f>IF(N511="základní",J511,0)</f>
        <v>0</v>
      </c>
      <c r="BF511" s="225">
        <f>IF(N511="snížená",J511,0)</f>
        <v>0</v>
      </c>
      <c r="BG511" s="225">
        <f>IF(N511="zákl. přenesená",J511,0)</f>
        <v>0</v>
      </c>
      <c r="BH511" s="225">
        <f>IF(N511="sníž. přenesená",J511,0)</f>
        <v>0</v>
      </c>
      <c r="BI511" s="225">
        <f>IF(N511="nulová",J511,0)</f>
        <v>0</v>
      </c>
      <c r="BJ511" s="18" t="s">
        <v>77</v>
      </c>
      <c r="BK511" s="225">
        <f>ROUND(I511*H511,2)</f>
        <v>0</v>
      </c>
      <c r="BL511" s="18" t="s">
        <v>282</v>
      </c>
      <c r="BM511" s="224" t="s">
        <v>2990</v>
      </c>
    </row>
    <row r="512" s="1" customFormat="1" ht="36" customHeight="1">
      <c r="B512" s="39"/>
      <c r="C512" s="213" t="s">
        <v>2991</v>
      </c>
      <c r="D512" s="213" t="s">
        <v>211</v>
      </c>
      <c r="E512" s="214" t="s">
        <v>2992</v>
      </c>
      <c r="F512" s="215" t="s">
        <v>2993</v>
      </c>
      <c r="G512" s="216" t="s">
        <v>352</v>
      </c>
      <c r="H512" s="217">
        <v>25</v>
      </c>
      <c r="I512" s="218"/>
      <c r="J512" s="219">
        <f>ROUND(I512*H512,2)</f>
        <v>0</v>
      </c>
      <c r="K512" s="215" t="s">
        <v>2001</v>
      </c>
      <c r="L512" s="44"/>
      <c r="M512" s="220" t="s">
        <v>20</v>
      </c>
      <c r="N512" s="221" t="s">
        <v>41</v>
      </c>
      <c r="O512" s="84"/>
      <c r="P512" s="222">
        <f>O512*H512</f>
        <v>0</v>
      </c>
      <c r="Q512" s="222">
        <v>0</v>
      </c>
      <c r="R512" s="222">
        <f>Q512*H512</f>
        <v>0</v>
      </c>
      <c r="S512" s="222">
        <v>0</v>
      </c>
      <c r="T512" s="223">
        <f>S512*H512</f>
        <v>0</v>
      </c>
      <c r="AR512" s="224" t="s">
        <v>282</v>
      </c>
      <c r="AT512" s="224" t="s">
        <v>211</v>
      </c>
      <c r="AU512" s="224" t="s">
        <v>77</v>
      </c>
      <c r="AY512" s="18" t="s">
        <v>210</v>
      </c>
      <c r="BE512" s="225">
        <f>IF(N512="základní",J512,0)</f>
        <v>0</v>
      </c>
      <c r="BF512" s="225">
        <f>IF(N512="snížená",J512,0)</f>
        <v>0</v>
      </c>
      <c r="BG512" s="225">
        <f>IF(N512="zákl. přenesená",J512,0)</f>
        <v>0</v>
      </c>
      <c r="BH512" s="225">
        <f>IF(N512="sníž. přenesená",J512,0)</f>
        <v>0</v>
      </c>
      <c r="BI512" s="225">
        <f>IF(N512="nulová",J512,0)</f>
        <v>0</v>
      </c>
      <c r="BJ512" s="18" t="s">
        <v>77</v>
      </c>
      <c r="BK512" s="225">
        <f>ROUND(I512*H512,2)</f>
        <v>0</v>
      </c>
      <c r="BL512" s="18" t="s">
        <v>282</v>
      </c>
      <c r="BM512" s="224" t="s">
        <v>2994</v>
      </c>
    </row>
    <row r="513" s="1" customFormat="1" ht="36" customHeight="1">
      <c r="B513" s="39"/>
      <c r="C513" s="213" t="s">
        <v>2379</v>
      </c>
      <c r="D513" s="213" t="s">
        <v>211</v>
      </c>
      <c r="E513" s="214" t="s">
        <v>2995</v>
      </c>
      <c r="F513" s="215" t="s">
        <v>2996</v>
      </c>
      <c r="G513" s="216" t="s">
        <v>2664</v>
      </c>
      <c r="H513" s="217">
        <v>1</v>
      </c>
      <c r="I513" s="218"/>
      <c r="J513" s="219">
        <f>ROUND(I513*H513,2)</f>
        <v>0</v>
      </c>
      <c r="K513" s="215" t="s">
        <v>2001</v>
      </c>
      <c r="L513" s="44"/>
      <c r="M513" s="220" t="s">
        <v>20</v>
      </c>
      <c r="N513" s="221" t="s">
        <v>41</v>
      </c>
      <c r="O513" s="84"/>
      <c r="P513" s="222">
        <f>O513*H513</f>
        <v>0</v>
      </c>
      <c r="Q513" s="222">
        <v>0</v>
      </c>
      <c r="R513" s="222">
        <f>Q513*H513</f>
        <v>0</v>
      </c>
      <c r="S513" s="222">
        <v>0</v>
      </c>
      <c r="T513" s="223">
        <f>S513*H513</f>
        <v>0</v>
      </c>
      <c r="AR513" s="224" t="s">
        <v>282</v>
      </c>
      <c r="AT513" s="224" t="s">
        <v>211</v>
      </c>
      <c r="AU513" s="224" t="s">
        <v>77</v>
      </c>
      <c r="AY513" s="18" t="s">
        <v>210</v>
      </c>
      <c r="BE513" s="225">
        <f>IF(N513="základní",J513,0)</f>
        <v>0</v>
      </c>
      <c r="BF513" s="225">
        <f>IF(N513="snížená",J513,0)</f>
        <v>0</v>
      </c>
      <c r="BG513" s="225">
        <f>IF(N513="zákl. přenesená",J513,0)</f>
        <v>0</v>
      </c>
      <c r="BH513" s="225">
        <f>IF(N513="sníž. přenesená",J513,0)</f>
        <v>0</v>
      </c>
      <c r="BI513" s="225">
        <f>IF(N513="nulová",J513,0)</f>
        <v>0</v>
      </c>
      <c r="BJ513" s="18" t="s">
        <v>77</v>
      </c>
      <c r="BK513" s="225">
        <f>ROUND(I513*H513,2)</f>
        <v>0</v>
      </c>
      <c r="BL513" s="18" t="s">
        <v>282</v>
      </c>
      <c r="BM513" s="224" t="s">
        <v>2997</v>
      </c>
    </row>
    <row r="514" s="1" customFormat="1" ht="48" customHeight="1">
      <c r="B514" s="39"/>
      <c r="C514" s="213" t="s">
        <v>2998</v>
      </c>
      <c r="D514" s="213" t="s">
        <v>211</v>
      </c>
      <c r="E514" s="214" t="s">
        <v>2999</v>
      </c>
      <c r="F514" s="215" t="s">
        <v>3000</v>
      </c>
      <c r="G514" s="216" t="s">
        <v>2664</v>
      </c>
      <c r="H514" s="217">
        <v>1</v>
      </c>
      <c r="I514" s="218"/>
      <c r="J514" s="219">
        <f>ROUND(I514*H514,2)</f>
        <v>0</v>
      </c>
      <c r="K514" s="215" t="s">
        <v>2001</v>
      </c>
      <c r="L514" s="44"/>
      <c r="M514" s="220" t="s">
        <v>20</v>
      </c>
      <c r="N514" s="221" t="s">
        <v>41</v>
      </c>
      <c r="O514" s="84"/>
      <c r="P514" s="222">
        <f>O514*H514</f>
        <v>0</v>
      </c>
      <c r="Q514" s="222">
        <v>0</v>
      </c>
      <c r="R514" s="222">
        <f>Q514*H514</f>
        <v>0</v>
      </c>
      <c r="S514" s="222">
        <v>0</v>
      </c>
      <c r="T514" s="223">
        <f>S514*H514</f>
        <v>0</v>
      </c>
      <c r="AR514" s="224" t="s">
        <v>282</v>
      </c>
      <c r="AT514" s="224" t="s">
        <v>211</v>
      </c>
      <c r="AU514" s="224" t="s">
        <v>77</v>
      </c>
      <c r="AY514" s="18" t="s">
        <v>210</v>
      </c>
      <c r="BE514" s="225">
        <f>IF(N514="základní",J514,0)</f>
        <v>0</v>
      </c>
      <c r="BF514" s="225">
        <f>IF(N514="snížená",J514,0)</f>
        <v>0</v>
      </c>
      <c r="BG514" s="225">
        <f>IF(N514="zákl. přenesená",J514,0)</f>
        <v>0</v>
      </c>
      <c r="BH514" s="225">
        <f>IF(N514="sníž. přenesená",J514,0)</f>
        <v>0</v>
      </c>
      <c r="BI514" s="225">
        <f>IF(N514="nulová",J514,0)</f>
        <v>0</v>
      </c>
      <c r="BJ514" s="18" t="s">
        <v>77</v>
      </c>
      <c r="BK514" s="225">
        <f>ROUND(I514*H514,2)</f>
        <v>0</v>
      </c>
      <c r="BL514" s="18" t="s">
        <v>282</v>
      </c>
      <c r="BM514" s="224" t="s">
        <v>3001</v>
      </c>
    </row>
    <row r="515" s="1" customFormat="1" ht="24" customHeight="1">
      <c r="B515" s="39"/>
      <c r="C515" s="213" t="s">
        <v>2383</v>
      </c>
      <c r="D515" s="213" t="s">
        <v>211</v>
      </c>
      <c r="E515" s="214" t="s">
        <v>3002</v>
      </c>
      <c r="F515" s="215" t="s">
        <v>3003</v>
      </c>
      <c r="G515" s="216" t="s">
        <v>911</v>
      </c>
      <c r="H515" s="217">
        <v>2.1000000000000001</v>
      </c>
      <c r="I515" s="218"/>
      <c r="J515" s="219">
        <f>ROUND(I515*H515,2)</f>
        <v>0</v>
      </c>
      <c r="K515" s="215" t="s">
        <v>2001</v>
      </c>
      <c r="L515" s="44"/>
      <c r="M515" s="220" t="s">
        <v>20</v>
      </c>
      <c r="N515" s="221" t="s">
        <v>41</v>
      </c>
      <c r="O515" s="84"/>
      <c r="P515" s="222">
        <f>O515*H515</f>
        <v>0</v>
      </c>
      <c r="Q515" s="222">
        <v>0</v>
      </c>
      <c r="R515" s="222">
        <f>Q515*H515</f>
        <v>0</v>
      </c>
      <c r="S515" s="222">
        <v>0</v>
      </c>
      <c r="T515" s="223">
        <f>S515*H515</f>
        <v>0</v>
      </c>
      <c r="AR515" s="224" t="s">
        <v>282</v>
      </c>
      <c r="AT515" s="224" t="s">
        <v>211</v>
      </c>
      <c r="AU515" s="224" t="s">
        <v>77</v>
      </c>
      <c r="AY515" s="18" t="s">
        <v>210</v>
      </c>
      <c r="BE515" s="225">
        <f>IF(N515="základní",J515,0)</f>
        <v>0</v>
      </c>
      <c r="BF515" s="225">
        <f>IF(N515="snížená",J515,0)</f>
        <v>0</v>
      </c>
      <c r="BG515" s="225">
        <f>IF(N515="zákl. přenesená",J515,0)</f>
        <v>0</v>
      </c>
      <c r="BH515" s="225">
        <f>IF(N515="sníž. přenesená",J515,0)</f>
        <v>0</v>
      </c>
      <c r="BI515" s="225">
        <f>IF(N515="nulová",J515,0)</f>
        <v>0</v>
      </c>
      <c r="BJ515" s="18" t="s">
        <v>77</v>
      </c>
      <c r="BK515" s="225">
        <f>ROUND(I515*H515,2)</f>
        <v>0</v>
      </c>
      <c r="BL515" s="18" t="s">
        <v>282</v>
      </c>
      <c r="BM515" s="224" t="s">
        <v>3004</v>
      </c>
    </row>
    <row r="516" s="1" customFormat="1" ht="36" customHeight="1">
      <c r="B516" s="39"/>
      <c r="C516" s="213" t="s">
        <v>3005</v>
      </c>
      <c r="D516" s="213" t="s">
        <v>211</v>
      </c>
      <c r="E516" s="214" t="s">
        <v>3006</v>
      </c>
      <c r="F516" s="215" t="s">
        <v>3007</v>
      </c>
      <c r="G516" s="216" t="s">
        <v>911</v>
      </c>
      <c r="H516" s="217">
        <v>81.299999999999997</v>
      </c>
      <c r="I516" s="218"/>
      <c r="J516" s="219">
        <f>ROUND(I516*H516,2)</f>
        <v>0</v>
      </c>
      <c r="K516" s="215" t="s">
        <v>1995</v>
      </c>
      <c r="L516" s="44"/>
      <c r="M516" s="220" t="s">
        <v>20</v>
      </c>
      <c r="N516" s="221" t="s">
        <v>41</v>
      </c>
      <c r="O516" s="84"/>
      <c r="P516" s="222">
        <f>O516*H516</f>
        <v>0</v>
      </c>
      <c r="Q516" s="222">
        <v>0</v>
      </c>
      <c r="R516" s="222">
        <f>Q516*H516</f>
        <v>0</v>
      </c>
      <c r="S516" s="222">
        <v>0</v>
      </c>
      <c r="T516" s="223">
        <f>S516*H516</f>
        <v>0</v>
      </c>
      <c r="AR516" s="224" t="s">
        <v>282</v>
      </c>
      <c r="AT516" s="224" t="s">
        <v>211</v>
      </c>
      <c r="AU516" s="224" t="s">
        <v>77</v>
      </c>
      <c r="AY516" s="18" t="s">
        <v>210</v>
      </c>
      <c r="BE516" s="225">
        <f>IF(N516="základní",J516,0)</f>
        <v>0</v>
      </c>
      <c r="BF516" s="225">
        <f>IF(N516="snížená",J516,0)</f>
        <v>0</v>
      </c>
      <c r="BG516" s="225">
        <f>IF(N516="zákl. přenesená",J516,0)</f>
        <v>0</v>
      </c>
      <c r="BH516" s="225">
        <f>IF(N516="sníž. přenesená",J516,0)</f>
        <v>0</v>
      </c>
      <c r="BI516" s="225">
        <f>IF(N516="nulová",J516,0)</f>
        <v>0</v>
      </c>
      <c r="BJ516" s="18" t="s">
        <v>77</v>
      </c>
      <c r="BK516" s="225">
        <f>ROUND(I516*H516,2)</f>
        <v>0</v>
      </c>
      <c r="BL516" s="18" t="s">
        <v>282</v>
      </c>
      <c r="BM516" s="224" t="s">
        <v>3008</v>
      </c>
    </row>
    <row r="517" s="1" customFormat="1" ht="16.5" customHeight="1">
      <c r="B517" s="39"/>
      <c r="C517" s="213" t="s">
        <v>2386</v>
      </c>
      <c r="D517" s="213" t="s">
        <v>211</v>
      </c>
      <c r="E517" s="214" t="s">
        <v>3009</v>
      </c>
      <c r="F517" s="215" t="s">
        <v>3010</v>
      </c>
      <c r="G517" s="216" t="s">
        <v>911</v>
      </c>
      <c r="H517" s="217">
        <v>33.799999999999997</v>
      </c>
      <c r="I517" s="218"/>
      <c r="J517" s="219">
        <f>ROUND(I517*H517,2)</f>
        <v>0</v>
      </c>
      <c r="K517" s="215" t="s">
        <v>1995</v>
      </c>
      <c r="L517" s="44"/>
      <c r="M517" s="220" t="s">
        <v>20</v>
      </c>
      <c r="N517" s="221" t="s">
        <v>41</v>
      </c>
      <c r="O517" s="84"/>
      <c r="P517" s="222">
        <f>O517*H517</f>
        <v>0</v>
      </c>
      <c r="Q517" s="222">
        <v>0</v>
      </c>
      <c r="R517" s="222">
        <f>Q517*H517</f>
        <v>0</v>
      </c>
      <c r="S517" s="222">
        <v>0</v>
      </c>
      <c r="T517" s="223">
        <f>S517*H517</f>
        <v>0</v>
      </c>
      <c r="AR517" s="224" t="s">
        <v>282</v>
      </c>
      <c r="AT517" s="224" t="s">
        <v>211</v>
      </c>
      <c r="AU517" s="224" t="s">
        <v>77</v>
      </c>
      <c r="AY517" s="18" t="s">
        <v>210</v>
      </c>
      <c r="BE517" s="225">
        <f>IF(N517="základní",J517,0)</f>
        <v>0</v>
      </c>
      <c r="BF517" s="225">
        <f>IF(N517="snížená",J517,0)</f>
        <v>0</v>
      </c>
      <c r="BG517" s="225">
        <f>IF(N517="zákl. přenesená",J517,0)</f>
        <v>0</v>
      </c>
      <c r="BH517" s="225">
        <f>IF(N517="sníž. přenesená",J517,0)</f>
        <v>0</v>
      </c>
      <c r="BI517" s="225">
        <f>IF(N517="nulová",J517,0)</f>
        <v>0</v>
      </c>
      <c r="BJ517" s="18" t="s">
        <v>77</v>
      </c>
      <c r="BK517" s="225">
        <f>ROUND(I517*H517,2)</f>
        <v>0</v>
      </c>
      <c r="BL517" s="18" t="s">
        <v>282</v>
      </c>
      <c r="BM517" s="224" t="s">
        <v>3011</v>
      </c>
    </row>
    <row r="518" s="1" customFormat="1" ht="24" customHeight="1">
      <c r="B518" s="39"/>
      <c r="C518" s="213" t="s">
        <v>3012</v>
      </c>
      <c r="D518" s="213" t="s">
        <v>211</v>
      </c>
      <c r="E518" s="214" t="s">
        <v>3013</v>
      </c>
      <c r="F518" s="215" t="s">
        <v>3014</v>
      </c>
      <c r="G518" s="216" t="s">
        <v>555</v>
      </c>
      <c r="H518" s="217">
        <v>86</v>
      </c>
      <c r="I518" s="218"/>
      <c r="J518" s="219">
        <f>ROUND(I518*H518,2)</f>
        <v>0</v>
      </c>
      <c r="K518" s="215" t="s">
        <v>2001</v>
      </c>
      <c r="L518" s="44"/>
      <c r="M518" s="220" t="s">
        <v>20</v>
      </c>
      <c r="N518" s="221" t="s">
        <v>41</v>
      </c>
      <c r="O518" s="84"/>
      <c r="P518" s="222">
        <f>O518*H518</f>
        <v>0</v>
      </c>
      <c r="Q518" s="222">
        <v>0</v>
      </c>
      <c r="R518" s="222">
        <f>Q518*H518</f>
        <v>0</v>
      </c>
      <c r="S518" s="222">
        <v>0</v>
      </c>
      <c r="T518" s="223">
        <f>S518*H518</f>
        <v>0</v>
      </c>
      <c r="AR518" s="224" t="s">
        <v>282</v>
      </c>
      <c r="AT518" s="224" t="s">
        <v>211</v>
      </c>
      <c r="AU518" s="224" t="s">
        <v>77</v>
      </c>
      <c r="AY518" s="18" t="s">
        <v>210</v>
      </c>
      <c r="BE518" s="225">
        <f>IF(N518="základní",J518,0)</f>
        <v>0</v>
      </c>
      <c r="BF518" s="225">
        <f>IF(N518="snížená",J518,0)</f>
        <v>0</v>
      </c>
      <c r="BG518" s="225">
        <f>IF(N518="zákl. přenesená",J518,0)</f>
        <v>0</v>
      </c>
      <c r="BH518" s="225">
        <f>IF(N518="sníž. přenesená",J518,0)</f>
        <v>0</v>
      </c>
      <c r="BI518" s="225">
        <f>IF(N518="nulová",J518,0)</f>
        <v>0</v>
      </c>
      <c r="BJ518" s="18" t="s">
        <v>77</v>
      </c>
      <c r="BK518" s="225">
        <f>ROUND(I518*H518,2)</f>
        <v>0</v>
      </c>
      <c r="BL518" s="18" t="s">
        <v>282</v>
      </c>
      <c r="BM518" s="224" t="s">
        <v>3015</v>
      </c>
    </row>
    <row r="519" s="1" customFormat="1" ht="24" customHeight="1">
      <c r="B519" s="39"/>
      <c r="C519" s="213" t="s">
        <v>2390</v>
      </c>
      <c r="D519" s="213" t="s">
        <v>211</v>
      </c>
      <c r="E519" s="214" t="s">
        <v>3016</v>
      </c>
      <c r="F519" s="215" t="s">
        <v>3017</v>
      </c>
      <c r="G519" s="216" t="s">
        <v>291</v>
      </c>
      <c r="H519" s="217">
        <v>18.239999999999998</v>
      </c>
      <c r="I519" s="218"/>
      <c r="J519" s="219">
        <f>ROUND(I519*H519,2)</f>
        <v>0</v>
      </c>
      <c r="K519" s="215" t="s">
        <v>1995</v>
      </c>
      <c r="L519" s="44"/>
      <c r="M519" s="220" t="s">
        <v>20</v>
      </c>
      <c r="N519" s="221" t="s">
        <v>41</v>
      </c>
      <c r="O519" s="84"/>
      <c r="P519" s="222">
        <f>O519*H519</f>
        <v>0</v>
      </c>
      <c r="Q519" s="222">
        <v>0</v>
      </c>
      <c r="R519" s="222">
        <f>Q519*H519</f>
        <v>0</v>
      </c>
      <c r="S519" s="222">
        <v>0</v>
      </c>
      <c r="T519" s="223">
        <f>S519*H519</f>
        <v>0</v>
      </c>
      <c r="AR519" s="224" t="s">
        <v>282</v>
      </c>
      <c r="AT519" s="224" t="s">
        <v>211</v>
      </c>
      <c r="AU519" s="224" t="s">
        <v>77</v>
      </c>
      <c r="AY519" s="18" t="s">
        <v>210</v>
      </c>
      <c r="BE519" s="225">
        <f>IF(N519="základní",J519,0)</f>
        <v>0</v>
      </c>
      <c r="BF519" s="225">
        <f>IF(N519="snížená",J519,0)</f>
        <v>0</v>
      </c>
      <c r="BG519" s="225">
        <f>IF(N519="zákl. přenesená",J519,0)</f>
        <v>0</v>
      </c>
      <c r="BH519" s="225">
        <f>IF(N519="sníž. přenesená",J519,0)</f>
        <v>0</v>
      </c>
      <c r="BI519" s="225">
        <f>IF(N519="nulová",J519,0)</f>
        <v>0</v>
      </c>
      <c r="BJ519" s="18" t="s">
        <v>77</v>
      </c>
      <c r="BK519" s="225">
        <f>ROUND(I519*H519,2)</f>
        <v>0</v>
      </c>
      <c r="BL519" s="18" t="s">
        <v>282</v>
      </c>
      <c r="BM519" s="224" t="s">
        <v>3018</v>
      </c>
    </row>
    <row r="520" s="1" customFormat="1" ht="24" customHeight="1">
      <c r="B520" s="39"/>
      <c r="C520" s="213" t="s">
        <v>3019</v>
      </c>
      <c r="D520" s="213" t="s">
        <v>211</v>
      </c>
      <c r="E520" s="214" t="s">
        <v>3020</v>
      </c>
      <c r="F520" s="215" t="s">
        <v>3021</v>
      </c>
      <c r="G520" s="216" t="s">
        <v>2000</v>
      </c>
      <c r="H520" s="217">
        <v>200</v>
      </c>
      <c r="I520" s="218"/>
      <c r="J520" s="219">
        <f>ROUND(I520*H520,2)</f>
        <v>0</v>
      </c>
      <c r="K520" s="215" t="s">
        <v>1995</v>
      </c>
      <c r="L520" s="44"/>
      <c r="M520" s="220" t="s">
        <v>20</v>
      </c>
      <c r="N520" s="221" t="s">
        <v>41</v>
      </c>
      <c r="O520" s="84"/>
      <c r="P520" s="222">
        <f>O520*H520</f>
        <v>0</v>
      </c>
      <c r="Q520" s="222">
        <v>0</v>
      </c>
      <c r="R520" s="222">
        <f>Q520*H520</f>
        <v>0</v>
      </c>
      <c r="S520" s="222">
        <v>0</v>
      </c>
      <c r="T520" s="223">
        <f>S520*H520</f>
        <v>0</v>
      </c>
      <c r="AR520" s="224" t="s">
        <v>282</v>
      </c>
      <c r="AT520" s="224" t="s">
        <v>211</v>
      </c>
      <c r="AU520" s="224" t="s">
        <v>77</v>
      </c>
      <c r="AY520" s="18" t="s">
        <v>210</v>
      </c>
      <c r="BE520" s="225">
        <f>IF(N520="základní",J520,0)</f>
        <v>0</v>
      </c>
      <c r="BF520" s="225">
        <f>IF(N520="snížená",J520,0)</f>
        <v>0</v>
      </c>
      <c r="BG520" s="225">
        <f>IF(N520="zákl. přenesená",J520,0)</f>
        <v>0</v>
      </c>
      <c r="BH520" s="225">
        <f>IF(N520="sníž. přenesená",J520,0)</f>
        <v>0</v>
      </c>
      <c r="BI520" s="225">
        <f>IF(N520="nulová",J520,0)</f>
        <v>0</v>
      </c>
      <c r="BJ520" s="18" t="s">
        <v>77</v>
      </c>
      <c r="BK520" s="225">
        <f>ROUND(I520*H520,2)</f>
        <v>0</v>
      </c>
      <c r="BL520" s="18" t="s">
        <v>282</v>
      </c>
      <c r="BM520" s="224" t="s">
        <v>3022</v>
      </c>
    </row>
    <row r="521" s="1" customFormat="1" ht="36" customHeight="1">
      <c r="B521" s="39"/>
      <c r="C521" s="213" t="s">
        <v>2393</v>
      </c>
      <c r="D521" s="213" t="s">
        <v>211</v>
      </c>
      <c r="E521" s="214" t="s">
        <v>3023</v>
      </c>
      <c r="F521" s="215" t="s">
        <v>3024</v>
      </c>
      <c r="G521" s="216" t="s">
        <v>2000</v>
      </c>
      <c r="H521" s="217">
        <v>175</v>
      </c>
      <c r="I521" s="218"/>
      <c r="J521" s="219">
        <f>ROUND(I521*H521,2)</f>
        <v>0</v>
      </c>
      <c r="K521" s="215" t="s">
        <v>2001</v>
      </c>
      <c r="L521" s="44"/>
      <c r="M521" s="220" t="s">
        <v>20</v>
      </c>
      <c r="N521" s="221" t="s">
        <v>41</v>
      </c>
      <c r="O521" s="84"/>
      <c r="P521" s="222">
        <f>O521*H521</f>
        <v>0</v>
      </c>
      <c r="Q521" s="222">
        <v>0</v>
      </c>
      <c r="R521" s="222">
        <f>Q521*H521</f>
        <v>0</v>
      </c>
      <c r="S521" s="222">
        <v>0</v>
      </c>
      <c r="T521" s="223">
        <f>S521*H521</f>
        <v>0</v>
      </c>
      <c r="AR521" s="224" t="s">
        <v>282</v>
      </c>
      <c r="AT521" s="224" t="s">
        <v>211</v>
      </c>
      <c r="AU521" s="224" t="s">
        <v>77</v>
      </c>
      <c r="AY521" s="18" t="s">
        <v>210</v>
      </c>
      <c r="BE521" s="225">
        <f>IF(N521="základní",J521,0)</f>
        <v>0</v>
      </c>
      <c r="BF521" s="225">
        <f>IF(N521="snížená",J521,0)</f>
        <v>0</v>
      </c>
      <c r="BG521" s="225">
        <f>IF(N521="zákl. přenesená",J521,0)</f>
        <v>0</v>
      </c>
      <c r="BH521" s="225">
        <f>IF(N521="sníž. přenesená",J521,0)</f>
        <v>0</v>
      </c>
      <c r="BI521" s="225">
        <f>IF(N521="nulová",J521,0)</f>
        <v>0</v>
      </c>
      <c r="BJ521" s="18" t="s">
        <v>77</v>
      </c>
      <c r="BK521" s="225">
        <f>ROUND(I521*H521,2)</f>
        <v>0</v>
      </c>
      <c r="BL521" s="18" t="s">
        <v>282</v>
      </c>
      <c r="BM521" s="224" t="s">
        <v>3025</v>
      </c>
    </row>
    <row r="522" s="10" customFormat="1" ht="25.92" customHeight="1">
      <c r="B522" s="199"/>
      <c r="C522" s="200"/>
      <c r="D522" s="201" t="s">
        <v>69</v>
      </c>
      <c r="E522" s="202" t="s">
        <v>3026</v>
      </c>
      <c r="F522" s="202" t="s">
        <v>3027</v>
      </c>
      <c r="G522" s="200"/>
      <c r="H522" s="200"/>
      <c r="I522" s="203"/>
      <c r="J522" s="204">
        <f>BK522</f>
        <v>0</v>
      </c>
      <c r="K522" s="200"/>
      <c r="L522" s="205"/>
      <c r="M522" s="206"/>
      <c r="N522" s="207"/>
      <c r="O522" s="207"/>
      <c r="P522" s="208">
        <f>SUM(P523:P527)</f>
        <v>0</v>
      </c>
      <c r="Q522" s="207"/>
      <c r="R522" s="208">
        <f>SUM(R523:R527)</f>
        <v>0</v>
      </c>
      <c r="S522" s="207"/>
      <c r="T522" s="209">
        <f>SUM(T523:T527)</f>
        <v>0</v>
      </c>
      <c r="AR522" s="210" t="s">
        <v>79</v>
      </c>
      <c r="AT522" s="211" t="s">
        <v>69</v>
      </c>
      <c r="AU522" s="211" t="s">
        <v>16</v>
      </c>
      <c r="AY522" s="210" t="s">
        <v>210</v>
      </c>
      <c r="BK522" s="212">
        <f>SUM(BK523:BK527)</f>
        <v>0</v>
      </c>
    </row>
    <row r="523" s="1" customFormat="1" ht="16.5" customHeight="1">
      <c r="B523" s="39"/>
      <c r="C523" s="241" t="s">
        <v>3028</v>
      </c>
      <c r="D523" s="241" t="s">
        <v>263</v>
      </c>
      <c r="E523" s="242" t="s">
        <v>3029</v>
      </c>
      <c r="F523" s="243" t="s">
        <v>3030</v>
      </c>
      <c r="G523" s="244" t="s">
        <v>911</v>
      </c>
      <c r="H523" s="245">
        <v>352.62</v>
      </c>
      <c r="I523" s="246"/>
      <c r="J523" s="247">
        <f>ROUND(I523*H523,2)</f>
        <v>0</v>
      </c>
      <c r="K523" s="243" t="s">
        <v>2001</v>
      </c>
      <c r="L523" s="248"/>
      <c r="M523" s="249" t="s">
        <v>20</v>
      </c>
      <c r="N523" s="250" t="s">
        <v>41</v>
      </c>
      <c r="O523" s="84"/>
      <c r="P523" s="222">
        <f>O523*H523</f>
        <v>0</v>
      </c>
      <c r="Q523" s="222">
        <v>0</v>
      </c>
      <c r="R523" s="222">
        <f>Q523*H523</f>
        <v>0</v>
      </c>
      <c r="S523" s="222">
        <v>0</v>
      </c>
      <c r="T523" s="223">
        <f>S523*H523</f>
        <v>0</v>
      </c>
      <c r="AR523" s="224" t="s">
        <v>303</v>
      </c>
      <c r="AT523" s="224" t="s">
        <v>263</v>
      </c>
      <c r="AU523" s="224" t="s">
        <v>77</v>
      </c>
      <c r="AY523" s="18" t="s">
        <v>210</v>
      </c>
      <c r="BE523" s="225">
        <f>IF(N523="základní",J523,0)</f>
        <v>0</v>
      </c>
      <c r="BF523" s="225">
        <f>IF(N523="snížená",J523,0)</f>
        <v>0</v>
      </c>
      <c r="BG523" s="225">
        <f>IF(N523="zákl. přenesená",J523,0)</f>
        <v>0</v>
      </c>
      <c r="BH523" s="225">
        <f>IF(N523="sníž. přenesená",J523,0)</f>
        <v>0</v>
      </c>
      <c r="BI523" s="225">
        <f>IF(N523="nulová",J523,0)</f>
        <v>0</v>
      </c>
      <c r="BJ523" s="18" t="s">
        <v>77</v>
      </c>
      <c r="BK523" s="225">
        <f>ROUND(I523*H523,2)</f>
        <v>0</v>
      </c>
      <c r="BL523" s="18" t="s">
        <v>282</v>
      </c>
      <c r="BM523" s="224" t="s">
        <v>3031</v>
      </c>
    </row>
    <row r="524" s="1" customFormat="1" ht="16.5" customHeight="1">
      <c r="B524" s="39"/>
      <c r="C524" s="213" t="s">
        <v>2397</v>
      </c>
      <c r="D524" s="213" t="s">
        <v>211</v>
      </c>
      <c r="E524" s="214" t="s">
        <v>3032</v>
      </c>
      <c r="F524" s="215" t="s">
        <v>3033</v>
      </c>
      <c r="G524" s="216" t="s">
        <v>911</v>
      </c>
      <c r="H524" s="217">
        <v>215.77000000000001</v>
      </c>
      <c r="I524" s="218"/>
      <c r="J524" s="219">
        <f>ROUND(I524*H524,2)</f>
        <v>0</v>
      </c>
      <c r="K524" s="215" t="s">
        <v>1995</v>
      </c>
      <c r="L524" s="44"/>
      <c r="M524" s="220" t="s">
        <v>20</v>
      </c>
      <c r="N524" s="221" t="s">
        <v>41</v>
      </c>
      <c r="O524" s="84"/>
      <c r="P524" s="222">
        <f>O524*H524</f>
        <v>0</v>
      </c>
      <c r="Q524" s="222">
        <v>0</v>
      </c>
      <c r="R524" s="222">
        <f>Q524*H524</f>
        <v>0</v>
      </c>
      <c r="S524" s="222">
        <v>0</v>
      </c>
      <c r="T524" s="223">
        <f>S524*H524</f>
        <v>0</v>
      </c>
      <c r="AR524" s="224" t="s">
        <v>282</v>
      </c>
      <c r="AT524" s="224" t="s">
        <v>211</v>
      </c>
      <c r="AU524" s="224" t="s">
        <v>77</v>
      </c>
      <c r="AY524" s="18" t="s">
        <v>210</v>
      </c>
      <c r="BE524" s="225">
        <f>IF(N524="základní",J524,0)</f>
        <v>0</v>
      </c>
      <c r="BF524" s="225">
        <f>IF(N524="snížená",J524,0)</f>
        <v>0</v>
      </c>
      <c r="BG524" s="225">
        <f>IF(N524="zákl. přenesená",J524,0)</f>
        <v>0</v>
      </c>
      <c r="BH524" s="225">
        <f>IF(N524="sníž. přenesená",J524,0)</f>
        <v>0</v>
      </c>
      <c r="BI524" s="225">
        <f>IF(N524="nulová",J524,0)</f>
        <v>0</v>
      </c>
      <c r="BJ524" s="18" t="s">
        <v>77</v>
      </c>
      <c r="BK524" s="225">
        <f>ROUND(I524*H524,2)</f>
        <v>0</v>
      </c>
      <c r="BL524" s="18" t="s">
        <v>282</v>
      </c>
      <c r="BM524" s="224" t="s">
        <v>3034</v>
      </c>
    </row>
    <row r="525" s="1" customFormat="1" ht="24" customHeight="1">
      <c r="B525" s="39"/>
      <c r="C525" s="213" t="s">
        <v>3035</v>
      </c>
      <c r="D525" s="213" t="s">
        <v>211</v>
      </c>
      <c r="E525" s="214" t="s">
        <v>3036</v>
      </c>
      <c r="F525" s="215" t="s">
        <v>3037</v>
      </c>
      <c r="G525" s="216" t="s">
        <v>911</v>
      </c>
      <c r="H525" s="217">
        <v>287</v>
      </c>
      <c r="I525" s="218"/>
      <c r="J525" s="219">
        <f>ROUND(I525*H525,2)</f>
        <v>0</v>
      </c>
      <c r="K525" s="215" t="s">
        <v>1995</v>
      </c>
      <c r="L525" s="44"/>
      <c r="M525" s="220" t="s">
        <v>20</v>
      </c>
      <c r="N525" s="221" t="s">
        <v>41</v>
      </c>
      <c r="O525" s="84"/>
      <c r="P525" s="222">
        <f>O525*H525</f>
        <v>0</v>
      </c>
      <c r="Q525" s="222">
        <v>0</v>
      </c>
      <c r="R525" s="222">
        <f>Q525*H525</f>
        <v>0</v>
      </c>
      <c r="S525" s="222">
        <v>0</v>
      </c>
      <c r="T525" s="223">
        <f>S525*H525</f>
        <v>0</v>
      </c>
      <c r="AR525" s="224" t="s">
        <v>282</v>
      </c>
      <c r="AT525" s="224" t="s">
        <v>211</v>
      </c>
      <c r="AU525" s="224" t="s">
        <v>77</v>
      </c>
      <c r="AY525" s="18" t="s">
        <v>210</v>
      </c>
      <c r="BE525" s="225">
        <f>IF(N525="základní",J525,0)</f>
        <v>0</v>
      </c>
      <c r="BF525" s="225">
        <f>IF(N525="snížená",J525,0)</f>
        <v>0</v>
      </c>
      <c r="BG525" s="225">
        <f>IF(N525="zákl. přenesená",J525,0)</f>
        <v>0</v>
      </c>
      <c r="BH525" s="225">
        <f>IF(N525="sníž. přenesená",J525,0)</f>
        <v>0</v>
      </c>
      <c r="BI525" s="225">
        <f>IF(N525="nulová",J525,0)</f>
        <v>0</v>
      </c>
      <c r="BJ525" s="18" t="s">
        <v>77</v>
      </c>
      <c r="BK525" s="225">
        <f>ROUND(I525*H525,2)</f>
        <v>0</v>
      </c>
      <c r="BL525" s="18" t="s">
        <v>282</v>
      </c>
      <c r="BM525" s="224" t="s">
        <v>3038</v>
      </c>
    </row>
    <row r="526" s="1" customFormat="1" ht="24" customHeight="1">
      <c r="B526" s="39"/>
      <c r="C526" s="213" t="s">
        <v>2400</v>
      </c>
      <c r="D526" s="213" t="s">
        <v>211</v>
      </c>
      <c r="E526" s="214" t="s">
        <v>3039</v>
      </c>
      <c r="F526" s="215" t="s">
        <v>3040</v>
      </c>
      <c r="G526" s="216" t="s">
        <v>291</v>
      </c>
      <c r="H526" s="217">
        <v>196.30000000000001</v>
      </c>
      <c r="I526" s="218"/>
      <c r="J526" s="219">
        <f>ROUND(I526*H526,2)</f>
        <v>0</v>
      </c>
      <c r="K526" s="215" t="s">
        <v>1995</v>
      </c>
      <c r="L526" s="44"/>
      <c r="M526" s="220" t="s">
        <v>20</v>
      </c>
      <c r="N526" s="221" t="s">
        <v>41</v>
      </c>
      <c r="O526" s="84"/>
      <c r="P526" s="222">
        <f>O526*H526</f>
        <v>0</v>
      </c>
      <c r="Q526" s="222">
        <v>0</v>
      </c>
      <c r="R526" s="222">
        <f>Q526*H526</f>
        <v>0</v>
      </c>
      <c r="S526" s="222">
        <v>0</v>
      </c>
      <c r="T526" s="223">
        <f>S526*H526</f>
        <v>0</v>
      </c>
      <c r="AR526" s="224" t="s">
        <v>282</v>
      </c>
      <c r="AT526" s="224" t="s">
        <v>211</v>
      </c>
      <c r="AU526" s="224" t="s">
        <v>77</v>
      </c>
      <c r="AY526" s="18" t="s">
        <v>210</v>
      </c>
      <c r="BE526" s="225">
        <f>IF(N526="základní",J526,0)</f>
        <v>0</v>
      </c>
      <c r="BF526" s="225">
        <f>IF(N526="snížená",J526,0)</f>
        <v>0</v>
      </c>
      <c r="BG526" s="225">
        <f>IF(N526="zákl. přenesená",J526,0)</f>
        <v>0</v>
      </c>
      <c r="BH526" s="225">
        <f>IF(N526="sníž. přenesená",J526,0)</f>
        <v>0</v>
      </c>
      <c r="BI526" s="225">
        <f>IF(N526="nulová",J526,0)</f>
        <v>0</v>
      </c>
      <c r="BJ526" s="18" t="s">
        <v>77</v>
      </c>
      <c r="BK526" s="225">
        <f>ROUND(I526*H526,2)</f>
        <v>0</v>
      </c>
      <c r="BL526" s="18" t="s">
        <v>282</v>
      </c>
      <c r="BM526" s="224" t="s">
        <v>3041</v>
      </c>
    </row>
    <row r="527" s="1" customFormat="1" ht="24" customHeight="1">
      <c r="B527" s="39"/>
      <c r="C527" s="213" t="s">
        <v>3042</v>
      </c>
      <c r="D527" s="213" t="s">
        <v>211</v>
      </c>
      <c r="E527" s="214" t="s">
        <v>3043</v>
      </c>
      <c r="F527" s="215" t="s">
        <v>3044</v>
      </c>
      <c r="G527" s="216" t="s">
        <v>291</v>
      </c>
      <c r="H527" s="217">
        <v>350</v>
      </c>
      <c r="I527" s="218"/>
      <c r="J527" s="219">
        <f>ROUND(I527*H527,2)</f>
        <v>0</v>
      </c>
      <c r="K527" s="215" t="s">
        <v>1995</v>
      </c>
      <c r="L527" s="44"/>
      <c r="M527" s="220" t="s">
        <v>20</v>
      </c>
      <c r="N527" s="221" t="s">
        <v>41</v>
      </c>
      <c r="O527" s="84"/>
      <c r="P527" s="222">
        <f>O527*H527</f>
        <v>0</v>
      </c>
      <c r="Q527" s="222">
        <v>0</v>
      </c>
      <c r="R527" s="222">
        <f>Q527*H527</f>
        <v>0</v>
      </c>
      <c r="S527" s="222">
        <v>0</v>
      </c>
      <c r="T527" s="223">
        <f>S527*H527</f>
        <v>0</v>
      </c>
      <c r="AR527" s="224" t="s">
        <v>282</v>
      </c>
      <c r="AT527" s="224" t="s">
        <v>211</v>
      </c>
      <c r="AU527" s="224" t="s">
        <v>77</v>
      </c>
      <c r="AY527" s="18" t="s">
        <v>210</v>
      </c>
      <c r="BE527" s="225">
        <f>IF(N527="základní",J527,0)</f>
        <v>0</v>
      </c>
      <c r="BF527" s="225">
        <f>IF(N527="snížená",J527,0)</f>
        <v>0</v>
      </c>
      <c r="BG527" s="225">
        <f>IF(N527="zákl. přenesená",J527,0)</f>
        <v>0</v>
      </c>
      <c r="BH527" s="225">
        <f>IF(N527="sníž. přenesená",J527,0)</f>
        <v>0</v>
      </c>
      <c r="BI527" s="225">
        <f>IF(N527="nulová",J527,0)</f>
        <v>0</v>
      </c>
      <c r="BJ527" s="18" t="s">
        <v>77</v>
      </c>
      <c r="BK527" s="225">
        <f>ROUND(I527*H527,2)</f>
        <v>0</v>
      </c>
      <c r="BL527" s="18" t="s">
        <v>282</v>
      </c>
      <c r="BM527" s="224" t="s">
        <v>3045</v>
      </c>
    </row>
    <row r="528" s="10" customFormat="1" ht="25.92" customHeight="1">
      <c r="B528" s="199"/>
      <c r="C528" s="200"/>
      <c r="D528" s="201" t="s">
        <v>69</v>
      </c>
      <c r="E528" s="202" t="s">
        <v>3046</v>
      </c>
      <c r="F528" s="202" t="s">
        <v>3047</v>
      </c>
      <c r="G528" s="200"/>
      <c r="H528" s="200"/>
      <c r="I528" s="203"/>
      <c r="J528" s="204">
        <f>BK528</f>
        <v>0</v>
      </c>
      <c r="K528" s="200"/>
      <c r="L528" s="205"/>
      <c r="M528" s="206"/>
      <c r="N528" s="207"/>
      <c r="O528" s="207"/>
      <c r="P528" s="208">
        <f>SUM(P529:P532)</f>
        <v>0</v>
      </c>
      <c r="Q528" s="207"/>
      <c r="R528" s="208">
        <f>SUM(R529:R532)</f>
        <v>0</v>
      </c>
      <c r="S528" s="207"/>
      <c r="T528" s="209">
        <f>SUM(T529:T532)</f>
        <v>0</v>
      </c>
      <c r="AR528" s="210" t="s">
        <v>79</v>
      </c>
      <c r="AT528" s="211" t="s">
        <v>69</v>
      </c>
      <c r="AU528" s="211" t="s">
        <v>16</v>
      </c>
      <c r="AY528" s="210" t="s">
        <v>210</v>
      </c>
      <c r="BK528" s="212">
        <f>SUM(BK529:BK532)</f>
        <v>0</v>
      </c>
    </row>
    <row r="529" s="1" customFormat="1" ht="36" customHeight="1">
      <c r="B529" s="39"/>
      <c r="C529" s="241" t="s">
        <v>2404</v>
      </c>
      <c r="D529" s="241" t="s">
        <v>263</v>
      </c>
      <c r="E529" s="242" t="s">
        <v>3048</v>
      </c>
      <c r="F529" s="243" t="s">
        <v>3049</v>
      </c>
      <c r="G529" s="244" t="s">
        <v>352</v>
      </c>
      <c r="H529" s="245">
        <v>36</v>
      </c>
      <c r="I529" s="246"/>
      <c r="J529" s="247">
        <f>ROUND(I529*H529,2)</f>
        <v>0</v>
      </c>
      <c r="K529" s="243" t="s">
        <v>2001</v>
      </c>
      <c r="L529" s="248"/>
      <c r="M529" s="249" t="s">
        <v>20</v>
      </c>
      <c r="N529" s="250" t="s">
        <v>41</v>
      </c>
      <c r="O529" s="84"/>
      <c r="P529" s="222">
        <f>O529*H529</f>
        <v>0</v>
      </c>
      <c r="Q529" s="222">
        <v>0</v>
      </c>
      <c r="R529" s="222">
        <f>Q529*H529</f>
        <v>0</v>
      </c>
      <c r="S529" s="222">
        <v>0</v>
      </c>
      <c r="T529" s="223">
        <f>S529*H529</f>
        <v>0</v>
      </c>
      <c r="AR529" s="224" t="s">
        <v>303</v>
      </c>
      <c r="AT529" s="224" t="s">
        <v>263</v>
      </c>
      <c r="AU529" s="224" t="s">
        <v>77</v>
      </c>
      <c r="AY529" s="18" t="s">
        <v>210</v>
      </c>
      <c r="BE529" s="225">
        <f>IF(N529="základní",J529,0)</f>
        <v>0</v>
      </c>
      <c r="BF529" s="225">
        <f>IF(N529="snížená",J529,0)</f>
        <v>0</v>
      </c>
      <c r="BG529" s="225">
        <f>IF(N529="zákl. přenesená",J529,0)</f>
        <v>0</v>
      </c>
      <c r="BH529" s="225">
        <f>IF(N529="sníž. přenesená",J529,0)</f>
        <v>0</v>
      </c>
      <c r="BI529" s="225">
        <f>IF(N529="nulová",J529,0)</f>
        <v>0</v>
      </c>
      <c r="BJ529" s="18" t="s">
        <v>77</v>
      </c>
      <c r="BK529" s="225">
        <f>ROUND(I529*H529,2)</f>
        <v>0</v>
      </c>
      <c r="BL529" s="18" t="s">
        <v>282</v>
      </c>
      <c r="BM529" s="224" t="s">
        <v>3050</v>
      </c>
    </row>
    <row r="530" s="1" customFormat="1" ht="36" customHeight="1">
      <c r="B530" s="39"/>
      <c r="C530" s="241" t="s">
        <v>3051</v>
      </c>
      <c r="D530" s="241" t="s">
        <v>263</v>
      </c>
      <c r="E530" s="242" t="s">
        <v>3052</v>
      </c>
      <c r="F530" s="243" t="s">
        <v>3053</v>
      </c>
      <c r="G530" s="244" t="s">
        <v>352</v>
      </c>
      <c r="H530" s="245">
        <v>4</v>
      </c>
      <c r="I530" s="246"/>
      <c r="J530" s="247">
        <f>ROUND(I530*H530,2)</f>
        <v>0</v>
      </c>
      <c r="K530" s="243" t="s">
        <v>2001</v>
      </c>
      <c r="L530" s="248"/>
      <c r="M530" s="249" t="s">
        <v>20</v>
      </c>
      <c r="N530" s="250" t="s">
        <v>41</v>
      </c>
      <c r="O530" s="84"/>
      <c r="P530" s="222">
        <f>O530*H530</f>
        <v>0</v>
      </c>
      <c r="Q530" s="222">
        <v>0</v>
      </c>
      <c r="R530" s="222">
        <f>Q530*H530</f>
        <v>0</v>
      </c>
      <c r="S530" s="222">
        <v>0</v>
      </c>
      <c r="T530" s="223">
        <f>S530*H530</f>
        <v>0</v>
      </c>
      <c r="AR530" s="224" t="s">
        <v>303</v>
      </c>
      <c r="AT530" s="224" t="s">
        <v>263</v>
      </c>
      <c r="AU530" s="224" t="s">
        <v>77</v>
      </c>
      <c r="AY530" s="18" t="s">
        <v>210</v>
      </c>
      <c r="BE530" s="225">
        <f>IF(N530="základní",J530,0)</f>
        <v>0</v>
      </c>
      <c r="BF530" s="225">
        <f>IF(N530="snížená",J530,0)</f>
        <v>0</v>
      </c>
      <c r="BG530" s="225">
        <f>IF(N530="zákl. přenesená",J530,0)</f>
        <v>0</v>
      </c>
      <c r="BH530" s="225">
        <f>IF(N530="sníž. přenesená",J530,0)</f>
        <v>0</v>
      </c>
      <c r="BI530" s="225">
        <f>IF(N530="nulová",J530,0)</f>
        <v>0</v>
      </c>
      <c r="BJ530" s="18" t="s">
        <v>77</v>
      </c>
      <c r="BK530" s="225">
        <f>ROUND(I530*H530,2)</f>
        <v>0</v>
      </c>
      <c r="BL530" s="18" t="s">
        <v>282</v>
      </c>
      <c r="BM530" s="224" t="s">
        <v>3054</v>
      </c>
    </row>
    <row r="531" s="1" customFormat="1" ht="24" customHeight="1">
      <c r="B531" s="39"/>
      <c r="C531" s="241" t="s">
        <v>2407</v>
      </c>
      <c r="D531" s="241" t="s">
        <v>263</v>
      </c>
      <c r="E531" s="242" t="s">
        <v>3055</v>
      </c>
      <c r="F531" s="243" t="s">
        <v>3056</v>
      </c>
      <c r="G531" s="244" t="s">
        <v>352</v>
      </c>
      <c r="H531" s="245">
        <v>4</v>
      </c>
      <c r="I531" s="246"/>
      <c r="J531" s="247">
        <f>ROUND(I531*H531,2)</f>
        <v>0</v>
      </c>
      <c r="K531" s="243" t="s">
        <v>2001</v>
      </c>
      <c r="L531" s="248"/>
      <c r="M531" s="249" t="s">
        <v>20</v>
      </c>
      <c r="N531" s="250" t="s">
        <v>41</v>
      </c>
      <c r="O531" s="84"/>
      <c r="P531" s="222">
        <f>O531*H531</f>
        <v>0</v>
      </c>
      <c r="Q531" s="222">
        <v>0</v>
      </c>
      <c r="R531" s="222">
        <f>Q531*H531</f>
        <v>0</v>
      </c>
      <c r="S531" s="222">
        <v>0</v>
      </c>
      <c r="T531" s="223">
        <f>S531*H531</f>
        <v>0</v>
      </c>
      <c r="AR531" s="224" t="s">
        <v>303</v>
      </c>
      <c r="AT531" s="224" t="s">
        <v>263</v>
      </c>
      <c r="AU531" s="224" t="s">
        <v>77</v>
      </c>
      <c r="AY531" s="18" t="s">
        <v>210</v>
      </c>
      <c r="BE531" s="225">
        <f>IF(N531="základní",J531,0)</f>
        <v>0</v>
      </c>
      <c r="BF531" s="225">
        <f>IF(N531="snížená",J531,0)</f>
        <v>0</v>
      </c>
      <c r="BG531" s="225">
        <f>IF(N531="zákl. přenesená",J531,0)</f>
        <v>0</v>
      </c>
      <c r="BH531" s="225">
        <f>IF(N531="sníž. přenesená",J531,0)</f>
        <v>0</v>
      </c>
      <c r="BI531" s="225">
        <f>IF(N531="nulová",J531,0)</f>
        <v>0</v>
      </c>
      <c r="BJ531" s="18" t="s">
        <v>77</v>
      </c>
      <c r="BK531" s="225">
        <f>ROUND(I531*H531,2)</f>
        <v>0</v>
      </c>
      <c r="BL531" s="18" t="s">
        <v>282</v>
      </c>
      <c r="BM531" s="224" t="s">
        <v>2539</v>
      </c>
    </row>
    <row r="532" s="1" customFormat="1" ht="24" customHeight="1">
      <c r="B532" s="39"/>
      <c r="C532" s="213" t="s">
        <v>3057</v>
      </c>
      <c r="D532" s="213" t="s">
        <v>211</v>
      </c>
      <c r="E532" s="214" t="s">
        <v>3058</v>
      </c>
      <c r="F532" s="215" t="s">
        <v>3059</v>
      </c>
      <c r="G532" s="216" t="s">
        <v>291</v>
      </c>
      <c r="H532" s="217">
        <v>48</v>
      </c>
      <c r="I532" s="218"/>
      <c r="J532" s="219">
        <f>ROUND(I532*H532,2)</f>
        <v>0</v>
      </c>
      <c r="K532" s="215" t="s">
        <v>2001</v>
      </c>
      <c r="L532" s="44"/>
      <c r="M532" s="220" t="s">
        <v>20</v>
      </c>
      <c r="N532" s="221" t="s">
        <v>41</v>
      </c>
      <c r="O532" s="84"/>
      <c r="P532" s="222">
        <f>O532*H532</f>
        <v>0</v>
      </c>
      <c r="Q532" s="222">
        <v>0</v>
      </c>
      <c r="R532" s="222">
        <f>Q532*H532</f>
        <v>0</v>
      </c>
      <c r="S532" s="222">
        <v>0</v>
      </c>
      <c r="T532" s="223">
        <f>S532*H532</f>
        <v>0</v>
      </c>
      <c r="AR532" s="224" t="s">
        <v>282</v>
      </c>
      <c r="AT532" s="224" t="s">
        <v>211</v>
      </c>
      <c r="AU532" s="224" t="s">
        <v>77</v>
      </c>
      <c r="AY532" s="18" t="s">
        <v>210</v>
      </c>
      <c r="BE532" s="225">
        <f>IF(N532="základní",J532,0)</f>
        <v>0</v>
      </c>
      <c r="BF532" s="225">
        <f>IF(N532="snížená",J532,0)</f>
        <v>0</v>
      </c>
      <c r="BG532" s="225">
        <f>IF(N532="zákl. přenesená",J532,0)</f>
        <v>0</v>
      </c>
      <c r="BH532" s="225">
        <f>IF(N532="sníž. přenesená",J532,0)</f>
        <v>0</v>
      </c>
      <c r="BI532" s="225">
        <f>IF(N532="nulová",J532,0)</f>
        <v>0</v>
      </c>
      <c r="BJ532" s="18" t="s">
        <v>77</v>
      </c>
      <c r="BK532" s="225">
        <f>ROUND(I532*H532,2)</f>
        <v>0</v>
      </c>
      <c r="BL532" s="18" t="s">
        <v>282</v>
      </c>
      <c r="BM532" s="224" t="s">
        <v>2737</v>
      </c>
    </row>
    <row r="533" s="10" customFormat="1" ht="25.92" customHeight="1">
      <c r="B533" s="199"/>
      <c r="C533" s="200"/>
      <c r="D533" s="201" t="s">
        <v>69</v>
      </c>
      <c r="E533" s="202" t="s">
        <v>3060</v>
      </c>
      <c r="F533" s="202" t="s">
        <v>3061</v>
      </c>
      <c r="G533" s="200"/>
      <c r="H533" s="200"/>
      <c r="I533" s="203"/>
      <c r="J533" s="204">
        <f>BK533</f>
        <v>0</v>
      </c>
      <c r="K533" s="200"/>
      <c r="L533" s="205"/>
      <c r="M533" s="206"/>
      <c r="N533" s="207"/>
      <c r="O533" s="207"/>
      <c r="P533" s="208">
        <f>SUM(P534:P537)</f>
        <v>0</v>
      </c>
      <c r="Q533" s="207"/>
      <c r="R533" s="208">
        <f>SUM(R534:R537)</f>
        <v>0</v>
      </c>
      <c r="S533" s="207"/>
      <c r="T533" s="209">
        <f>SUM(T534:T537)</f>
        <v>0</v>
      </c>
      <c r="AR533" s="210" t="s">
        <v>79</v>
      </c>
      <c r="AT533" s="211" t="s">
        <v>69</v>
      </c>
      <c r="AU533" s="211" t="s">
        <v>16</v>
      </c>
      <c r="AY533" s="210" t="s">
        <v>210</v>
      </c>
      <c r="BK533" s="212">
        <f>SUM(BK534:BK537)</f>
        <v>0</v>
      </c>
    </row>
    <row r="534" s="1" customFormat="1" ht="36" customHeight="1">
      <c r="B534" s="39"/>
      <c r="C534" s="213" t="s">
        <v>2411</v>
      </c>
      <c r="D534" s="213" t="s">
        <v>211</v>
      </c>
      <c r="E534" s="214" t="s">
        <v>3062</v>
      </c>
      <c r="F534" s="215" t="s">
        <v>3063</v>
      </c>
      <c r="G534" s="216" t="s">
        <v>291</v>
      </c>
      <c r="H534" s="217">
        <v>15.08</v>
      </c>
      <c r="I534" s="218"/>
      <c r="J534" s="219">
        <f>ROUND(I534*H534,2)</f>
        <v>0</v>
      </c>
      <c r="K534" s="215" t="s">
        <v>2001</v>
      </c>
      <c r="L534" s="44"/>
      <c r="M534" s="220" t="s">
        <v>20</v>
      </c>
      <c r="N534" s="221" t="s">
        <v>41</v>
      </c>
      <c r="O534" s="84"/>
      <c r="P534" s="222">
        <f>O534*H534</f>
        <v>0</v>
      </c>
      <c r="Q534" s="222">
        <v>0</v>
      </c>
      <c r="R534" s="222">
        <f>Q534*H534</f>
        <v>0</v>
      </c>
      <c r="S534" s="222">
        <v>0</v>
      </c>
      <c r="T534" s="223">
        <f>S534*H534</f>
        <v>0</v>
      </c>
      <c r="AR534" s="224" t="s">
        <v>282</v>
      </c>
      <c r="AT534" s="224" t="s">
        <v>211</v>
      </c>
      <c r="AU534" s="224" t="s">
        <v>77</v>
      </c>
      <c r="AY534" s="18" t="s">
        <v>210</v>
      </c>
      <c r="BE534" s="225">
        <f>IF(N534="základní",J534,0)</f>
        <v>0</v>
      </c>
      <c r="BF534" s="225">
        <f>IF(N534="snížená",J534,0)</f>
        <v>0</v>
      </c>
      <c r="BG534" s="225">
        <f>IF(N534="zákl. přenesená",J534,0)</f>
        <v>0</v>
      </c>
      <c r="BH534" s="225">
        <f>IF(N534="sníž. přenesená",J534,0)</f>
        <v>0</v>
      </c>
      <c r="BI534" s="225">
        <f>IF(N534="nulová",J534,0)</f>
        <v>0</v>
      </c>
      <c r="BJ534" s="18" t="s">
        <v>77</v>
      </c>
      <c r="BK534" s="225">
        <f>ROUND(I534*H534,2)</f>
        <v>0</v>
      </c>
      <c r="BL534" s="18" t="s">
        <v>282</v>
      </c>
      <c r="BM534" s="224" t="s">
        <v>3064</v>
      </c>
    </row>
    <row r="535" s="1" customFormat="1" ht="16.5" customHeight="1">
      <c r="B535" s="39"/>
      <c r="C535" s="213" t="s">
        <v>3065</v>
      </c>
      <c r="D535" s="213" t="s">
        <v>211</v>
      </c>
      <c r="E535" s="214" t="s">
        <v>3066</v>
      </c>
      <c r="F535" s="215" t="s">
        <v>3067</v>
      </c>
      <c r="G535" s="216" t="s">
        <v>291</v>
      </c>
      <c r="H535" s="217">
        <v>13.08</v>
      </c>
      <c r="I535" s="218"/>
      <c r="J535" s="219">
        <f>ROUND(I535*H535,2)</f>
        <v>0</v>
      </c>
      <c r="K535" s="215" t="s">
        <v>1995</v>
      </c>
      <c r="L535" s="44"/>
      <c r="M535" s="220" t="s">
        <v>20</v>
      </c>
      <c r="N535" s="221" t="s">
        <v>41</v>
      </c>
      <c r="O535" s="84"/>
      <c r="P535" s="222">
        <f>O535*H535</f>
        <v>0</v>
      </c>
      <c r="Q535" s="222">
        <v>0</v>
      </c>
      <c r="R535" s="222">
        <f>Q535*H535</f>
        <v>0</v>
      </c>
      <c r="S535" s="222">
        <v>0</v>
      </c>
      <c r="T535" s="223">
        <f>S535*H535</f>
        <v>0</v>
      </c>
      <c r="AR535" s="224" t="s">
        <v>282</v>
      </c>
      <c r="AT535" s="224" t="s">
        <v>211</v>
      </c>
      <c r="AU535" s="224" t="s">
        <v>77</v>
      </c>
      <c r="AY535" s="18" t="s">
        <v>210</v>
      </c>
      <c r="BE535" s="225">
        <f>IF(N535="základní",J535,0)</f>
        <v>0</v>
      </c>
      <c r="BF535" s="225">
        <f>IF(N535="snížená",J535,0)</f>
        <v>0</v>
      </c>
      <c r="BG535" s="225">
        <f>IF(N535="zákl. přenesená",J535,0)</f>
        <v>0</v>
      </c>
      <c r="BH535" s="225">
        <f>IF(N535="sníž. přenesená",J535,0)</f>
        <v>0</v>
      </c>
      <c r="BI535" s="225">
        <f>IF(N535="nulová",J535,0)</f>
        <v>0</v>
      </c>
      <c r="BJ535" s="18" t="s">
        <v>77</v>
      </c>
      <c r="BK535" s="225">
        <f>ROUND(I535*H535,2)</f>
        <v>0</v>
      </c>
      <c r="BL535" s="18" t="s">
        <v>282</v>
      </c>
      <c r="BM535" s="224" t="s">
        <v>3068</v>
      </c>
    </row>
    <row r="536" s="1" customFormat="1" ht="24" customHeight="1">
      <c r="B536" s="39"/>
      <c r="C536" s="213" t="s">
        <v>2414</v>
      </c>
      <c r="D536" s="213" t="s">
        <v>211</v>
      </c>
      <c r="E536" s="214" t="s">
        <v>3069</v>
      </c>
      <c r="F536" s="215" t="s">
        <v>3070</v>
      </c>
      <c r="G536" s="216" t="s">
        <v>911</v>
      </c>
      <c r="H536" s="217">
        <v>2.6499999999999999</v>
      </c>
      <c r="I536" s="218"/>
      <c r="J536" s="219">
        <f>ROUND(I536*H536,2)</f>
        <v>0</v>
      </c>
      <c r="K536" s="215" t="s">
        <v>2001</v>
      </c>
      <c r="L536" s="44"/>
      <c r="M536" s="220" t="s">
        <v>20</v>
      </c>
      <c r="N536" s="221" t="s">
        <v>41</v>
      </c>
      <c r="O536" s="84"/>
      <c r="P536" s="222">
        <f>O536*H536</f>
        <v>0</v>
      </c>
      <c r="Q536" s="222">
        <v>0</v>
      </c>
      <c r="R536" s="222">
        <f>Q536*H536</f>
        <v>0</v>
      </c>
      <c r="S536" s="222">
        <v>0</v>
      </c>
      <c r="T536" s="223">
        <f>S536*H536</f>
        <v>0</v>
      </c>
      <c r="AR536" s="224" t="s">
        <v>282</v>
      </c>
      <c r="AT536" s="224" t="s">
        <v>211</v>
      </c>
      <c r="AU536" s="224" t="s">
        <v>77</v>
      </c>
      <c r="AY536" s="18" t="s">
        <v>210</v>
      </c>
      <c r="BE536" s="225">
        <f>IF(N536="základní",J536,0)</f>
        <v>0</v>
      </c>
      <c r="BF536" s="225">
        <f>IF(N536="snížená",J536,0)</f>
        <v>0</v>
      </c>
      <c r="BG536" s="225">
        <f>IF(N536="zákl. přenesená",J536,0)</f>
        <v>0</v>
      </c>
      <c r="BH536" s="225">
        <f>IF(N536="sníž. přenesená",J536,0)</f>
        <v>0</v>
      </c>
      <c r="BI536" s="225">
        <f>IF(N536="nulová",J536,0)</f>
        <v>0</v>
      </c>
      <c r="BJ536" s="18" t="s">
        <v>77</v>
      </c>
      <c r="BK536" s="225">
        <f>ROUND(I536*H536,2)</f>
        <v>0</v>
      </c>
      <c r="BL536" s="18" t="s">
        <v>282</v>
      </c>
      <c r="BM536" s="224" t="s">
        <v>3071</v>
      </c>
    </row>
    <row r="537" s="1" customFormat="1" ht="16.5" customHeight="1">
      <c r="B537" s="39"/>
      <c r="C537" s="213" t="s">
        <v>3072</v>
      </c>
      <c r="D537" s="213" t="s">
        <v>211</v>
      </c>
      <c r="E537" s="214" t="s">
        <v>3073</v>
      </c>
      <c r="F537" s="215" t="s">
        <v>3074</v>
      </c>
      <c r="G537" s="216" t="s">
        <v>911</v>
      </c>
      <c r="H537" s="217">
        <v>2.6499999999999999</v>
      </c>
      <c r="I537" s="218"/>
      <c r="J537" s="219">
        <f>ROUND(I537*H537,2)</f>
        <v>0</v>
      </c>
      <c r="K537" s="215" t="s">
        <v>1995</v>
      </c>
      <c r="L537" s="44"/>
      <c r="M537" s="220" t="s">
        <v>20</v>
      </c>
      <c r="N537" s="221" t="s">
        <v>41</v>
      </c>
      <c r="O537" s="84"/>
      <c r="P537" s="222">
        <f>O537*H537</f>
        <v>0</v>
      </c>
      <c r="Q537" s="222">
        <v>0</v>
      </c>
      <c r="R537" s="222">
        <f>Q537*H537</f>
        <v>0</v>
      </c>
      <c r="S537" s="222">
        <v>0</v>
      </c>
      <c r="T537" s="223">
        <f>S537*H537</f>
        <v>0</v>
      </c>
      <c r="AR537" s="224" t="s">
        <v>282</v>
      </c>
      <c r="AT537" s="224" t="s">
        <v>211</v>
      </c>
      <c r="AU537" s="224" t="s">
        <v>77</v>
      </c>
      <c r="AY537" s="18" t="s">
        <v>210</v>
      </c>
      <c r="BE537" s="225">
        <f>IF(N537="základní",J537,0)</f>
        <v>0</v>
      </c>
      <c r="BF537" s="225">
        <f>IF(N537="snížená",J537,0)</f>
        <v>0</v>
      </c>
      <c r="BG537" s="225">
        <f>IF(N537="zákl. přenesená",J537,0)</f>
        <v>0</v>
      </c>
      <c r="BH537" s="225">
        <f>IF(N537="sníž. přenesená",J537,0)</f>
        <v>0</v>
      </c>
      <c r="BI537" s="225">
        <f>IF(N537="nulová",J537,0)</f>
        <v>0</v>
      </c>
      <c r="BJ537" s="18" t="s">
        <v>77</v>
      </c>
      <c r="BK537" s="225">
        <f>ROUND(I537*H537,2)</f>
        <v>0</v>
      </c>
      <c r="BL537" s="18" t="s">
        <v>282</v>
      </c>
      <c r="BM537" s="224" t="s">
        <v>382</v>
      </c>
    </row>
    <row r="538" s="10" customFormat="1" ht="25.92" customHeight="1">
      <c r="B538" s="199"/>
      <c r="C538" s="200"/>
      <c r="D538" s="201" t="s">
        <v>69</v>
      </c>
      <c r="E538" s="202" t="s">
        <v>3075</v>
      </c>
      <c r="F538" s="202" t="s">
        <v>3076</v>
      </c>
      <c r="G538" s="200"/>
      <c r="H538" s="200"/>
      <c r="I538" s="203"/>
      <c r="J538" s="204">
        <f>BK538</f>
        <v>0</v>
      </c>
      <c r="K538" s="200"/>
      <c r="L538" s="205"/>
      <c r="M538" s="206"/>
      <c r="N538" s="207"/>
      <c r="O538" s="207"/>
      <c r="P538" s="208">
        <f>SUM(P539:P545)</f>
        <v>0</v>
      </c>
      <c r="Q538" s="207"/>
      <c r="R538" s="208">
        <f>SUM(R539:R545)</f>
        <v>0</v>
      </c>
      <c r="S538" s="207"/>
      <c r="T538" s="209">
        <f>SUM(T539:T545)</f>
        <v>0</v>
      </c>
      <c r="AR538" s="210" t="s">
        <v>79</v>
      </c>
      <c r="AT538" s="211" t="s">
        <v>69</v>
      </c>
      <c r="AU538" s="211" t="s">
        <v>16</v>
      </c>
      <c r="AY538" s="210" t="s">
        <v>210</v>
      </c>
      <c r="BK538" s="212">
        <f>SUM(BK539:BK545)</f>
        <v>0</v>
      </c>
    </row>
    <row r="539" s="1" customFormat="1" ht="16.5" customHeight="1">
      <c r="B539" s="39"/>
      <c r="C539" s="241" t="s">
        <v>2418</v>
      </c>
      <c r="D539" s="241" t="s">
        <v>263</v>
      </c>
      <c r="E539" s="242" t="s">
        <v>3077</v>
      </c>
      <c r="F539" s="243" t="s">
        <v>3078</v>
      </c>
      <c r="G539" s="244" t="s">
        <v>911</v>
      </c>
      <c r="H539" s="245">
        <v>81.730000000000004</v>
      </c>
      <c r="I539" s="246"/>
      <c r="J539" s="247">
        <f>ROUND(I539*H539,2)</f>
        <v>0</v>
      </c>
      <c r="K539" s="243" t="s">
        <v>2001</v>
      </c>
      <c r="L539" s="248"/>
      <c r="M539" s="249" t="s">
        <v>20</v>
      </c>
      <c r="N539" s="250" t="s">
        <v>41</v>
      </c>
      <c r="O539" s="84"/>
      <c r="P539" s="222">
        <f>O539*H539</f>
        <v>0</v>
      </c>
      <c r="Q539" s="222">
        <v>0</v>
      </c>
      <c r="R539" s="222">
        <f>Q539*H539</f>
        <v>0</v>
      </c>
      <c r="S539" s="222">
        <v>0</v>
      </c>
      <c r="T539" s="223">
        <f>S539*H539</f>
        <v>0</v>
      </c>
      <c r="AR539" s="224" t="s">
        <v>303</v>
      </c>
      <c r="AT539" s="224" t="s">
        <v>263</v>
      </c>
      <c r="AU539" s="224" t="s">
        <v>77</v>
      </c>
      <c r="AY539" s="18" t="s">
        <v>210</v>
      </c>
      <c r="BE539" s="225">
        <f>IF(N539="základní",J539,0)</f>
        <v>0</v>
      </c>
      <c r="BF539" s="225">
        <f>IF(N539="snížená",J539,0)</f>
        <v>0</v>
      </c>
      <c r="BG539" s="225">
        <f>IF(N539="zákl. přenesená",J539,0)</f>
        <v>0</v>
      </c>
      <c r="BH539" s="225">
        <f>IF(N539="sníž. přenesená",J539,0)</f>
        <v>0</v>
      </c>
      <c r="BI539" s="225">
        <f>IF(N539="nulová",J539,0)</f>
        <v>0</v>
      </c>
      <c r="BJ539" s="18" t="s">
        <v>77</v>
      </c>
      <c r="BK539" s="225">
        <f>ROUND(I539*H539,2)</f>
        <v>0</v>
      </c>
      <c r="BL539" s="18" t="s">
        <v>282</v>
      </c>
      <c r="BM539" s="224" t="s">
        <v>517</v>
      </c>
    </row>
    <row r="540" s="1" customFormat="1" ht="16.5" customHeight="1">
      <c r="B540" s="39"/>
      <c r="C540" s="241" t="s">
        <v>3079</v>
      </c>
      <c r="D540" s="241" t="s">
        <v>263</v>
      </c>
      <c r="E540" s="242" t="s">
        <v>3080</v>
      </c>
      <c r="F540" s="243" t="s">
        <v>3081</v>
      </c>
      <c r="G540" s="244" t="s">
        <v>911</v>
      </c>
      <c r="H540" s="245">
        <v>506.10000000000002</v>
      </c>
      <c r="I540" s="246"/>
      <c r="J540" s="247">
        <f>ROUND(I540*H540,2)</f>
        <v>0</v>
      </c>
      <c r="K540" s="243" t="s">
        <v>2001</v>
      </c>
      <c r="L540" s="248"/>
      <c r="M540" s="249" t="s">
        <v>20</v>
      </c>
      <c r="N540" s="250" t="s">
        <v>41</v>
      </c>
      <c r="O540" s="84"/>
      <c r="P540" s="222">
        <f>O540*H540</f>
        <v>0</v>
      </c>
      <c r="Q540" s="222">
        <v>0</v>
      </c>
      <c r="R540" s="222">
        <f>Q540*H540</f>
        <v>0</v>
      </c>
      <c r="S540" s="222">
        <v>0</v>
      </c>
      <c r="T540" s="223">
        <f>S540*H540</f>
        <v>0</v>
      </c>
      <c r="AR540" s="224" t="s">
        <v>303</v>
      </c>
      <c r="AT540" s="224" t="s">
        <v>263</v>
      </c>
      <c r="AU540" s="224" t="s">
        <v>77</v>
      </c>
      <c r="AY540" s="18" t="s">
        <v>210</v>
      </c>
      <c r="BE540" s="225">
        <f>IF(N540="základní",J540,0)</f>
        <v>0</v>
      </c>
      <c r="BF540" s="225">
        <f>IF(N540="snížená",J540,0)</f>
        <v>0</v>
      </c>
      <c r="BG540" s="225">
        <f>IF(N540="zákl. přenesená",J540,0)</f>
        <v>0</v>
      </c>
      <c r="BH540" s="225">
        <f>IF(N540="sníž. přenesená",J540,0)</f>
        <v>0</v>
      </c>
      <c r="BI540" s="225">
        <f>IF(N540="nulová",J540,0)</f>
        <v>0</v>
      </c>
      <c r="BJ540" s="18" t="s">
        <v>77</v>
      </c>
      <c r="BK540" s="225">
        <f>ROUND(I540*H540,2)</f>
        <v>0</v>
      </c>
      <c r="BL540" s="18" t="s">
        <v>282</v>
      </c>
      <c r="BM540" s="224" t="s">
        <v>3082</v>
      </c>
    </row>
    <row r="541" s="1" customFormat="1" ht="36" customHeight="1">
      <c r="B541" s="39"/>
      <c r="C541" s="213" t="s">
        <v>2421</v>
      </c>
      <c r="D541" s="213" t="s">
        <v>211</v>
      </c>
      <c r="E541" s="214" t="s">
        <v>3083</v>
      </c>
      <c r="F541" s="215" t="s">
        <v>3084</v>
      </c>
      <c r="G541" s="216" t="s">
        <v>291</v>
      </c>
      <c r="H541" s="217">
        <v>330.10000000000002</v>
      </c>
      <c r="I541" s="218"/>
      <c r="J541" s="219">
        <f>ROUND(I541*H541,2)</f>
        <v>0</v>
      </c>
      <c r="K541" s="215" t="s">
        <v>2001</v>
      </c>
      <c r="L541" s="44"/>
      <c r="M541" s="220" t="s">
        <v>20</v>
      </c>
      <c r="N541" s="221" t="s">
        <v>41</v>
      </c>
      <c r="O541" s="84"/>
      <c r="P541" s="222">
        <f>O541*H541</f>
        <v>0</v>
      </c>
      <c r="Q541" s="222">
        <v>0</v>
      </c>
      <c r="R541" s="222">
        <f>Q541*H541</f>
        <v>0</v>
      </c>
      <c r="S541" s="222">
        <v>0</v>
      </c>
      <c r="T541" s="223">
        <f>S541*H541</f>
        <v>0</v>
      </c>
      <c r="AR541" s="224" t="s">
        <v>282</v>
      </c>
      <c r="AT541" s="224" t="s">
        <v>211</v>
      </c>
      <c r="AU541" s="224" t="s">
        <v>77</v>
      </c>
      <c r="AY541" s="18" t="s">
        <v>210</v>
      </c>
      <c r="BE541" s="225">
        <f>IF(N541="základní",J541,0)</f>
        <v>0</v>
      </c>
      <c r="BF541" s="225">
        <f>IF(N541="snížená",J541,0)</f>
        <v>0</v>
      </c>
      <c r="BG541" s="225">
        <f>IF(N541="zákl. přenesená",J541,0)</f>
        <v>0</v>
      </c>
      <c r="BH541" s="225">
        <f>IF(N541="sníž. přenesená",J541,0)</f>
        <v>0</v>
      </c>
      <c r="BI541" s="225">
        <f>IF(N541="nulová",J541,0)</f>
        <v>0</v>
      </c>
      <c r="BJ541" s="18" t="s">
        <v>77</v>
      </c>
      <c r="BK541" s="225">
        <f>ROUND(I541*H541,2)</f>
        <v>0</v>
      </c>
      <c r="BL541" s="18" t="s">
        <v>282</v>
      </c>
      <c r="BM541" s="224" t="s">
        <v>599</v>
      </c>
    </row>
    <row r="542" s="1" customFormat="1" ht="24" customHeight="1">
      <c r="B542" s="39"/>
      <c r="C542" s="213" t="s">
        <v>3085</v>
      </c>
      <c r="D542" s="213" t="s">
        <v>211</v>
      </c>
      <c r="E542" s="214" t="s">
        <v>3086</v>
      </c>
      <c r="F542" s="215" t="s">
        <v>3087</v>
      </c>
      <c r="G542" s="216" t="s">
        <v>911</v>
      </c>
      <c r="H542" s="217">
        <v>74.299999999999997</v>
      </c>
      <c r="I542" s="218"/>
      <c r="J542" s="219">
        <f>ROUND(I542*H542,2)</f>
        <v>0</v>
      </c>
      <c r="K542" s="215" t="s">
        <v>2001</v>
      </c>
      <c r="L542" s="44"/>
      <c r="M542" s="220" t="s">
        <v>20</v>
      </c>
      <c r="N542" s="221" t="s">
        <v>41</v>
      </c>
      <c r="O542" s="84"/>
      <c r="P542" s="222">
        <f>O542*H542</f>
        <v>0</v>
      </c>
      <c r="Q542" s="222">
        <v>0</v>
      </c>
      <c r="R542" s="222">
        <f>Q542*H542</f>
        <v>0</v>
      </c>
      <c r="S542" s="222">
        <v>0</v>
      </c>
      <c r="T542" s="223">
        <f>S542*H542</f>
        <v>0</v>
      </c>
      <c r="AR542" s="224" t="s">
        <v>282</v>
      </c>
      <c r="AT542" s="224" t="s">
        <v>211</v>
      </c>
      <c r="AU542" s="224" t="s">
        <v>77</v>
      </c>
      <c r="AY542" s="18" t="s">
        <v>210</v>
      </c>
      <c r="BE542" s="225">
        <f>IF(N542="základní",J542,0)</f>
        <v>0</v>
      </c>
      <c r="BF542" s="225">
        <f>IF(N542="snížená",J542,0)</f>
        <v>0</v>
      </c>
      <c r="BG542" s="225">
        <f>IF(N542="zákl. přenesená",J542,0)</f>
        <v>0</v>
      </c>
      <c r="BH542" s="225">
        <f>IF(N542="sníž. přenesená",J542,0)</f>
        <v>0</v>
      </c>
      <c r="BI542" s="225">
        <f>IF(N542="nulová",J542,0)</f>
        <v>0</v>
      </c>
      <c r="BJ542" s="18" t="s">
        <v>77</v>
      </c>
      <c r="BK542" s="225">
        <f>ROUND(I542*H542,2)</f>
        <v>0</v>
      </c>
      <c r="BL542" s="18" t="s">
        <v>282</v>
      </c>
      <c r="BM542" s="224" t="s">
        <v>3088</v>
      </c>
    </row>
    <row r="543" s="1" customFormat="1" ht="16.5" customHeight="1">
      <c r="B543" s="39"/>
      <c r="C543" s="213" t="s">
        <v>2425</v>
      </c>
      <c r="D543" s="213" t="s">
        <v>211</v>
      </c>
      <c r="E543" s="214" t="s">
        <v>3089</v>
      </c>
      <c r="F543" s="215" t="s">
        <v>3090</v>
      </c>
      <c r="G543" s="216" t="s">
        <v>911</v>
      </c>
      <c r="H543" s="217">
        <v>503.88</v>
      </c>
      <c r="I543" s="218"/>
      <c r="J543" s="219">
        <f>ROUND(I543*H543,2)</f>
        <v>0</v>
      </c>
      <c r="K543" s="215" t="s">
        <v>1995</v>
      </c>
      <c r="L543" s="44"/>
      <c r="M543" s="220" t="s">
        <v>20</v>
      </c>
      <c r="N543" s="221" t="s">
        <v>41</v>
      </c>
      <c r="O543" s="84"/>
      <c r="P543" s="222">
        <f>O543*H543</f>
        <v>0</v>
      </c>
      <c r="Q543" s="222">
        <v>0</v>
      </c>
      <c r="R543" s="222">
        <f>Q543*H543</f>
        <v>0</v>
      </c>
      <c r="S543" s="222">
        <v>0</v>
      </c>
      <c r="T543" s="223">
        <f>S543*H543</f>
        <v>0</v>
      </c>
      <c r="AR543" s="224" t="s">
        <v>282</v>
      </c>
      <c r="AT543" s="224" t="s">
        <v>211</v>
      </c>
      <c r="AU543" s="224" t="s">
        <v>77</v>
      </c>
      <c r="AY543" s="18" t="s">
        <v>210</v>
      </c>
      <c r="BE543" s="225">
        <f>IF(N543="základní",J543,0)</f>
        <v>0</v>
      </c>
      <c r="BF543" s="225">
        <f>IF(N543="snížená",J543,0)</f>
        <v>0</v>
      </c>
      <c r="BG543" s="225">
        <f>IF(N543="zákl. přenesená",J543,0)</f>
        <v>0</v>
      </c>
      <c r="BH543" s="225">
        <f>IF(N543="sníž. přenesená",J543,0)</f>
        <v>0</v>
      </c>
      <c r="BI543" s="225">
        <f>IF(N543="nulová",J543,0)</f>
        <v>0</v>
      </c>
      <c r="BJ543" s="18" t="s">
        <v>77</v>
      </c>
      <c r="BK543" s="225">
        <f>ROUND(I543*H543,2)</f>
        <v>0</v>
      </c>
      <c r="BL543" s="18" t="s">
        <v>282</v>
      </c>
      <c r="BM543" s="224" t="s">
        <v>3091</v>
      </c>
    </row>
    <row r="544" s="1" customFormat="1" ht="24" customHeight="1">
      <c r="B544" s="39"/>
      <c r="C544" s="213" t="s">
        <v>3092</v>
      </c>
      <c r="D544" s="213" t="s">
        <v>211</v>
      </c>
      <c r="E544" s="214" t="s">
        <v>3093</v>
      </c>
      <c r="F544" s="215" t="s">
        <v>3094</v>
      </c>
      <c r="G544" s="216" t="s">
        <v>911</v>
      </c>
      <c r="H544" s="217">
        <v>482</v>
      </c>
      <c r="I544" s="218"/>
      <c r="J544" s="219">
        <f>ROUND(I544*H544,2)</f>
        <v>0</v>
      </c>
      <c r="K544" s="215" t="s">
        <v>1995</v>
      </c>
      <c r="L544" s="44"/>
      <c r="M544" s="220" t="s">
        <v>20</v>
      </c>
      <c r="N544" s="221" t="s">
        <v>41</v>
      </c>
      <c r="O544" s="84"/>
      <c r="P544" s="222">
        <f>O544*H544</f>
        <v>0</v>
      </c>
      <c r="Q544" s="222">
        <v>0</v>
      </c>
      <c r="R544" s="222">
        <f>Q544*H544</f>
        <v>0</v>
      </c>
      <c r="S544" s="222">
        <v>0</v>
      </c>
      <c r="T544" s="223">
        <f>S544*H544</f>
        <v>0</v>
      </c>
      <c r="AR544" s="224" t="s">
        <v>282</v>
      </c>
      <c r="AT544" s="224" t="s">
        <v>211</v>
      </c>
      <c r="AU544" s="224" t="s">
        <v>77</v>
      </c>
      <c r="AY544" s="18" t="s">
        <v>210</v>
      </c>
      <c r="BE544" s="225">
        <f>IF(N544="základní",J544,0)</f>
        <v>0</v>
      </c>
      <c r="BF544" s="225">
        <f>IF(N544="snížená",J544,0)</f>
        <v>0</v>
      </c>
      <c r="BG544" s="225">
        <f>IF(N544="zákl. přenesená",J544,0)</f>
        <v>0</v>
      </c>
      <c r="BH544" s="225">
        <f>IF(N544="sníž. přenesená",J544,0)</f>
        <v>0</v>
      </c>
      <c r="BI544" s="225">
        <f>IF(N544="nulová",J544,0)</f>
        <v>0</v>
      </c>
      <c r="BJ544" s="18" t="s">
        <v>77</v>
      </c>
      <c r="BK544" s="225">
        <f>ROUND(I544*H544,2)</f>
        <v>0</v>
      </c>
      <c r="BL544" s="18" t="s">
        <v>282</v>
      </c>
      <c r="BM544" s="224" t="s">
        <v>608</v>
      </c>
    </row>
    <row r="545" s="1" customFormat="1" ht="24" customHeight="1">
      <c r="B545" s="39"/>
      <c r="C545" s="213" t="s">
        <v>2428</v>
      </c>
      <c r="D545" s="213" t="s">
        <v>211</v>
      </c>
      <c r="E545" s="214" t="s">
        <v>3095</v>
      </c>
      <c r="F545" s="215" t="s">
        <v>3096</v>
      </c>
      <c r="G545" s="216" t="s">
        <v>911</v>
      </c>
      <c r="H545" s="217">
        <v>482</v>
      </c>
      <c r="I545" s="218"/>
      <c r="J545" s="219">
        <f>ROUND(I545*H545,2)</f>
        <v>0</v>
      </c>
      <c r="K545" s="215" t="s">
        <v>1995</v>
      </c>
      <c r="L545" s="44"/>
      <c r="M545" s="220" t="s">
        <v>20</v>
      </c>
      <c r="N545" s="221" t="s">
        <v>41</v>
      </c>
      <c r="O545" s="84"/>
      <c r="P545" s="222">
        <f>O545*H545</f>
        <v>0</v>
      </c>
      <c r="Q545" s="222">
        <v>0</v>
      </c>
      <c r="R545" s="222">
        <f>Q545*H545</f>
        <v>0</v>
      </c>
      <c r="S545" s="222">
        <v>0</v>
      </c>
      <c r="T545" s="223">
        <f>S545*H545</f>
        <v>0</v>
      </c>
      <c r="AR545" s="224" t="s">
        <v>282</v>
      </c>
      <c r="AT545" s="224" t="s">
        <v>211</v>
      </c>
      <c r="AU545" s="224" t="s">
        <v>77</v>
      </c>
      <c r="AY545" s="18" t="s">
        <v>210</v>
      </c>
      <c r="BE545" s="225">
        <f>IF(N545="základní",J545,0)</f>
        <v>0</v>
      </c>
      <c r="BF545" s="225">
        <f>IF(N545="snížená",J545,0)</f>
        <v>0</v>
      </c>
      <c r="BG545" s="225">
        <f>IF(N545="zákl. přenesená",J545,0)</f>
        <v>0</v>
      </c>
      <c r="BH545" s="225">
        <f>IF(N545="sníž. přenesená",J545,0)</f>
        <v>0</v>
      </c>
      <c r="BI545" s="225">
        <f>IF(N545="nulová",J545,0)</f>
        <v>0</v>
      </c>
      <c r="BJ545" s="18" t="s">
        <v>77</v>
      </c>
      <c r="BK545" s="225">
        <f>ROUND(I545*H545,2)</f>
        <v>0</v>
      </c>
      <c r="BL545" s="18" t="s">
        <v>282</v>
      </c>
      <c r="BM545" s="224" t="s">
        <v>614</v>
      </c>
    </row>
    <row r="546" s="10" customFormat="1" ht="25.92" customHeight="1">
      <c r="B546" s="199"/>
      <c r="C546" s="200"/>
      <c r="D546" s="201" t="s">
        <v>69</v>
      </c>
      <c r="E546" s="202" t="s">
        <v>3097</v>
      </c>
      <c r="F546" s="202" t="s">
        <v>3098</v>
      </c>
      <c r="G546" s="200"/>
      <c r="H546" s="200"/>
      <c r="I546" s="203"/>
      <c r="J546" s="204">
        <f>BK546</f>
        <v>0</v>
      </c>
      <c r="K546" s="200"/>
      <c r="L546" s="205"/>
      <c r="M546" s="206"/>
      <c r="N546" s="207"/>
      <c r="O546" s="207"/>
      <c r="P546" s="208">
        <f>P547</f>
        <v>0</v>
      </c>
      <c r="Q546" s="207"/>
      <c r="R546" s="208">
        <f>R547</f>
        <v>0</v>
      </c>
      <c r="S546" s="207"/>
      <c r="T546" s="209">
        <f>T547</f>
        <v>0</v>
      </c>
      <c r="AR546" s="210" t="s">
        <v>79</v>
      </c>
      <c r="AT546" s="211" t="s">
        <v>69</v>
      </c>
      <c r="AU546" s="211" t="s">
        <v>16</v>
      </c>
      <c r="AY546" s="210" t="s">
        <v>210</v>
      </c>
      <c r="BK546" s="212">
        <f>BK547</f>
        <v>0</v>
      </c>
    </row>
    <row r="547" s="1" customFormat="1" ht="16.5" customHeight="1">
      <c r="B547" s="39"/>
      <c r="C547" s="213" t="s">
        <v>3099</v>
      </c>
      <c r="D547" s="213" t="s">
        <v>211</v>
      </c>
      <c r="E547" s="214" t="s">
        <v>3100</v>
      </c>
      <c r="F547" s="215" t="s">
        <v>3101</v>
      </c>
      <c r="G547" s="216" t="s">
        <v>911</v>
      </c>
      <c r="H547" s="217">
        <v>20.5</v>
      </c>
      <c r="I547" s="218"/>
      <c r="J547" s="219">
        <f>ROUND(I547*H547,2)</f>
        <v>0</v>
      </c>
      <c r="K547" s="215" t="s">
        <v>2001</v>
      </c>
      <c r="L547" s="44"/>
      <c r="M547" s="220" t="s">
        <v>20</v>
      </c>
      <c r="N547" s="221" t="s">
        <v>41</v>
      </c>
      <c r="O547" s="84"/>
      <c r="P547" s="222">
        <f>O547*H547</f>
        <v>0</v>
      </c>
      <c r="Q547" s="222">
        <v>0</v>
      </c>
      <c r="R547" s="222">
        <f>Q547*H547</f>
        <v>0</v>
      </c>
      <c r="S547" s="222">
        <v>0</v>
      </c>
      <c r="T547" s="223">
        <f>S547*H547</f>
        <v>0</v>
      </c>
      <c r="AR547" s="224" t="s">
        <v>282</v>
      </c>
      <c r="AT547" s="224" t="s">
        <v>211</v>
      </c>
      <c r="AU547" s="224" t="s">
        <v>77</v>
      </c>
      <c r="AY547" s="18" t="s">
        <v>210</v>
      </c>
      <c r="BE547" s="225">
        <f>IF(N547="základní",J547,0)</f>
        <v>0</v>
      </c>
      <c r="BF547" s="225">
        <f>IF(N547="snížená",J547,0)</f>
        <v>0</v>
      </c>
      <c r="BG547" s="225">
        <f>IF(N547="zákl. přenesená",J547,0)</f>
        <v>0</v>
      </c>
      <c r="BH547" s="225">
        <f>IF(N547="sníž. přenesená",J547,0)</f>
        <v>0</v>
      </c>
      <c r="BI547" s="225">
        <f>IF(N547="nulová",J547,0)</f>
        <v>0</v>
      </c>
      <c r="BJ547" s="18" t="s">
        <v>77</v>
      </c>
      <c r="BK547" s="225">
        <f>ROUND(I547*H547,2)</f>
        <v>0</v>
      </c>
      <c r="BL547" s="18" t="s">
        <v>282</v>
      </c>
      <c r="BM547" s="224" t="s">
        <v>3102</v>
      </c>
    </row>
    <row r="548" s="10" customFormat="1" ht="25.92" customHeight="1">
      <c r="B548" s="199"/>
      <c r="C548" s="200"/>
      <c r="D548" s="201" t="s">
        <v>69</v>
      </c>
      <c r="E548" s="202" t="s">
        <v>3103</v>
      </c>
      <c r="F548" s="202" t="s">
        <v>3104</v>
      </c>
      <c r="G548" s="200"/>
      <c r="H548" s="200"/>
      <c r="I548" s="203"/>
      <c r="J548" s="204">
        <f>BK548</f>
        <v>0</v>
      </c>
      <c r="K548" s="200"/>
      <c r="L548" s="205"/>
      <c r="M548" s="206"/>
      <c r="N548" s="207"/>
      <c r="O548" s="207"/>
      <c r="P548" s="208">
        <f>SUM(P549:P557)</f>
        <v>0</v>
      </c>
      <c r="Q548" s="207"/>
      <c r="R548" s="208">
        <f>SUM(R549:R557)</f>
        <v>0</v>
      </c>
      <c r="S548" s="207"/>
      <c r="T548" s="209">
        <f>SUM(T549:T557)</f>
        <v>0</v>
      </c>
      <c r="AR548" s="210" t="s">
        <v>79</v>
      </c>
      <c r="AT548" s="211" t="s">
        <v>69</v>
      </c>
      <c r="AU548" s="211" t="s">
        <v>16</v>
      </c>
      <c r="AY548" s="210" t="s">
        <v>210</v>
      </c>
      <c r="BK548" s="212">
        <f>SUM(BK549:BK557)</f>
        <v>0</v>
      </c>
    </row>
    <row r="549" s="1" customFormat="1" ht="16.5" customHeight="1">
      <c r="B549" s="39"/>
      <c r="C549" s="241" t="s">
        <v>2433</v>
      </c>
      <c r="D549" s="241" t="s">
        <v>263</v>
      </c>
      <c r="E549" s="242" t="s">
        <v>3105</v>
      </c>
      <c r="F549" s="243" t="s">
        <v>3106</v>
      </c>
      <c r="G549" s="244" t="s">
        <v>291</v>
      </c>
      <c r="H549" s="245">
        <v>103.95</v>
      </c>
      <c r="I549" s="246"/>
      <c r="J549" s="247">
        <f>ROUND(I549*H549,2)</f>
        <v>0</v>
      </c>
      <c r="K549" s="243" t="s">
        <v>2001</v>
      </c>
      <c r="L549" s="248"/>
      <c r="M549" s="249" t="s">
        <v>20</v>
      </c>
      <c r="N549" s="250" t="s">
        <v>41</v>
      </c>
      <c r="O549" s="84"/>
      <c r="P549" s="222">
        <f>O549*H549</f>
        <v>0</v>
      </c>
      <c r="Q549" s="222">
        <v>0</v>
      </c>
      <c r="R549" s="222">
        <f>Q549*H549</f>
        <v>0</v>
      </c>
      <c r="S549" s="222">
        <v>0</v>
      </c>
      <c r="T549" s="223">
        <f>S549*H549</f>
        <v>0</v>
      </c>
      <c r="AR549" s="224" t="s">
        <v>303</v>
      </c>
      <c r="AT549" s="224" t="s">
        <v>263</v>
      </c>
      <c r="AU549" s="224" t="s">
        <v>77</v>
      </c>
      <c r="AY549" s="18" t="s">
        <v>210</v>
      </c>
      <c r="BE549" s="225">
        <f>IF(N549="základní",J549,0)</f>
        <v>0</v>
      </c>
      <c r="BF549" s="225">
        <f>IF(N549="snížená",J549,0)</f>
        <v>0</v>
      </c>
      <c r="BG549" s="225">
        <f>IF(N549="zákl. přenesená",J549,0)</f>
        <v>0</v>
      </c>
      <c r="BH549" s="225">
        <f>IF(N549="sníž. přenesená",J549,0)</f>
        <v>0</v>
      </c>
      <c r="BI549" s="225">
        <f>IF(N549="nulová",J549,0)</f>
        <v>0</v>
      </c>
      <c r="BJ549" s="18" t="s">
        <v>77</v>
      </c>
      <c r="BK549" s="225">
        <f>ROUND(I549*H549,2)</f>
        <v>0</v>
      </c>
      <c r="BL549" s="18" t="s">
        <v>282</v>
      </c>
      <c r="BM549" s="224" t="s">
        <v>3107</v>
      </c>
    </row>
    <row r="550" s="1" customFormat="1" ht="24" customHeight="1">
      <c r="B550" s="39"/>
      <c r="C550" s="241" t="s">
        <v>3108</v>
      </c>
      <c r="D550" s="241" t="s">
        <v>263</v>
      </c>
      <c r="E550" s="242" t="s">
        <v>3109</v>
      </c>
      <c r="F550" s="243" t="s">
        <v>3110</v>
      </c>
      <c r="G550" s="244" t="s">
        <v>911</v>
      </c>
      <c r="H550" s="245">
        <v>55.549999999999997</v>
      </c>
      <c r="I550" s="246"/>
      <c r="J550" s="247">
        <f>ROUND(I550*H550,2)</f>
        <v>0</v>
      </c>
      <c r="K550" s="243" t="s">
        <v>2001</v>
      </c>
      <c r="L550" s="248"/>
      <c r="M550" s="249" t="s">
        <v>20</v>
      </c>
      <c r="N550" s="250" t="s">
        <v>41</v>
      </c>
      <c r="O550" s="84"/>
      <c r="P550" s="222">
        <f>O550*H550</f>
        <v>0</v>
      </c>
      <c r="Q550" s="222">
        <v>0</v>
      </c>
      <c r="R550" s="222">
        <f>Q550*H550</f>
        <v>0</v>
      </c>
      <c r="S550" s="222">
        <v>0</v>
      </c>
      <c r="T550" s="223">
        <f>S550*H550</f>
        <v>0</v>
      </c>
      <c r="AR550" s="224" t="s">
        <v>303</v>
      </c>
      <c r="AT550" s="224" t="s">
        <v>263</v>
      </c>
      <c r="AU550" s="224" t="s">
        <v>77</v>
      </c>
      <c r="AY550" s="18" t="s">
        <v>210</v>
      </c>
      <c r="BE550" s="225">
        <f>IF(N550="základní",J550,0)</f>
        <v>0</v>
      </c>
      <c r="BF550" s="225">
        <f>IF(N550="snížená",J550,0)</f>
        <v>0</v>
      </c>
      <c r="BG550" s="225">
        <f>IF(N550="zákl. přenesená",J550,0)</f>
        <v>0</v>
      </c>
      <c r="BH550" s="225">
        <f>IF(N550="sníž. přenesená",J550,0)</f>
        <v>0</v>
      </c>
      <c r="BI550" s="225">
        <f>IF(N550="nulová",J550,0)</f>
        <v>0</v>
      </c>
      <c r="BJ550" s="18" t="s">
        <v>77</v>
      </c>
      <c r="BK550" s="225">
        <f>ROUND(I550*H550,2)</f>
        <v>0</v>
      </c>
      <c r="BL550" s="18" t="s">
        <v>282</v>
      </c>
      <c r="BM550" s="224" t="s">
        <v>3111</v>
      </c>
    </row>
    <row r="551" s="1" customFormat="1" ht="24" customHeight="1">
      <c r="B551" s="39"/>
      <c r="C551" s="241" t="s">
        <v>2436</v>
      </c>
      <c r="D551" s="241" t="s">
        <v>263</v>
      </c>
      <c r="E551" s="242" t="s">
        <v>3112</v>
      </c>
      <c r="F551" s="243" t="s">
        <v>3113</v>
      </c>
      <c r="G551" s="244" t="s">
        <v>911</v>
      </c>
      <c r="H551" s="245">
        <v>387.60000000000002</v>
      </c>
      <c r="I551" s="246"/>
      <c r="J551" s="247">
        <f>ROUND(I551*H551,2)</f>
        <v>0</v>
      </c>
      <c r="K551" s="243" t="s">
        <v>2026</v>
      </c>
      <c r="L551" s="248"/>
      <c r="M551" s="249" t="s">
        <v>20</v>
      </c>
      <c r="N551" s="250" t="s">
        <v>41</v>
      </c>
      <c r="O551" s="84"/>
      <c r="P551" s="222">
        <f>O551*H551</f>
        <v>0</v>
      </c>
      <c r="Q551" s="222">
        <v>0</v>
      </c>
      <c r="R551" s="222">
        <f>Q551*H551</f>
        <v>0</v>
      </c>
      <c r="S551" s="222">
        <v>0</v>
      </c>
      <c r="T551" s="223">
        <f>S551*H551</f>
        <v>0</v>
      </c>
      <c r="AR551" s="224" t="s">
        <v>303</v>
      </c>
      <c r="AT551" s="224" t="s">
        <v>263</v>
      </c>
      <c r="AU551" s="224" t="s">
        <v>77</v>
      </c>
      <c r="AY551" s="18" t="s">
        <v>210</v>
      </c>
      <c r="BE551" s="225">
        <f>IF(N551="základní",J551,0)</f>
        <v>0</v>
      </c>
      <c r="BF551" s="225">
        <f>IF(N551="snížená",J551,0)</f>
        <v>0</v>
      </c>
      <c r="BG551" s="225">
        <f>IF(N551="zákl. přenesená",J551,0)</f>
        <v>0</v>
      </c>
      <c r="BH551" s="225">
        <f>IF(N551="sníž. přenesená",J551,0)</f>
        <v>0</v>
      </c>
      <c r="BI551" s="225">
        <f>IF(N551="nulová",J551,0)</f>
        <v>0</v>
      </c>
      <c r="BJ551" s="18" t="s">
        <v>77</v>
      </c>
      <c r="BK551" s="225">
        <f>ROUND(I551*H551,2)</f>
        <v>0</v>
      </c>
      <c r="BL551" s="18" t="s">
        <v>282</v>
      </c>
      <c r="BM551" s="224" t="s">
        <v>3114</v>
      </c>
    </row>
    <row r="552" s="1" customFormat="1" ht="16.5" customHeight="1">
      <c r="B552" s="39"/>
      <c r="C552" s="213" t="s">
        <v>3115</v>
      </c>
      <c r="D552" s="213" t="s">
        <v>211</v>
      </c>
      <c r="E552" s="214" t="s">
        <v>3116</v>
      </c>
      <c r="F552" s="215" t="s">
        <v>3117</v>
      </c>
      <c r="G552" s="216" t="s">
        <v>291</v>
      </c>
      <c r="H552" s="217">
        <v>99</v>
      </c>
      <c r="I552" s="218"/>
      <c r="J552" s="219">
        <f>ROUND(I552*H552,2)</f>
        <v>0</v>
      </c>
      <c r="K552" s="215" t="s">
        <v>1995</v>
      </c>
      <c r="L552" s="44"/>
      <c r="M552" s="220" t="s">
        <v>20</v>
      </c>
      <c r="N552" s="221" t="s">
        <v>41</v>
      </c>
      <c r="O552" s="84"/>
      <c r="P552" s="222">
        <f>O552*H552</f>
        <v>0</v>
      </c>
      <c r="Q552" s="222">
        <v>0</v>
      </c>
      <c r="R552" s="222">
        <f>Q552*H552</f>
        <v>0</v>
      </c>
      <c r="S552" s="222">
        <v>0</v>
      </c>
      <c r="T552" s="223">
        <f>S552*H552</f>
        <v>0</v>
      </c>
      <c r="AR552" s="224" t="s">
        <v>282</v>
      </c>
      <c r="AT552" s="224" t="s">
        <v>211</v>
      </c>
      <c r="AU552" s="224" t="s">
        <v>77</v>
      </c>
      <c r="AY552" s="18" t="s">
        <v>210</v>
      </c>
      <c r="BE552" s="225">
        <f>IF(N552="základní",J552,0)</f>
        <v>0</v>
      </c>
      <c r="BF552" s="225">
        <f>IF(N552="snížená",J552,0)</f>
        <v>0</v>
      </c>
      <c r="BG552" s="225">
        <f>IF(N552="zákl. přenesená",J552,0)</f>
        <v>0</v>
      </c>
      <c r="BH552" s="225">
        <f>IF(N552="sníž. přenesená",J552,0)</f>
        <v>0</v>
      </c>
      <c r="BI552" s="225">
        <f>IF(N552="nulová",J552,0)</f>
        <v>0</v>
      </c>
      <c r="BJ552" s="18" t="s">
        <v>77</v>
      </c>
      <c r="BK552" s="225">
        <f>ROUND(I552*H552,2)</f>
        <v>0</v>
      </c>
      <c r="BL552" s="18" t="s">
        <v>282</v>
      </c>
      <c r="BM552" s="224" t="s">
        <v>3118</v>
      </c>
    </row>
    <row r="553" s="1" customFormat="1" ht="36" customHeight="1">
      <c r="B553" s="39"/>
      <c r="C553" s="213" t="s">
        <v>2440</v>
      </c>
      <c r="D553" s="213" t="s">
        <v>211</v>
      </c>
      <c r="E553" s="214" t="s">
        <v>3119</v>
      </c>
      <c r="F553" s="215" t="s">
        <v>3120</v>
      </c>
      <c r="G553" s="216" t="s">
        <v>911</v>
      </c>
      <c r="H553" s="217">
        <v>50.5</v>
      </c>
      <c r="I553" s="218"/>
      <c r="J553" s="219">
        <f>ROUND(I553*H553,2)</f>
        <v>0</v>
      </c>
      <c r="K553" s="215" t="s">
        <v>1995</v>
      </c>
      <c r="L553" s="44"/>
      <c r="M553" s="220" t="s">
        <v>20</v>
      </c>
      <c r="N553" s="221" t="s">
        <v>41</v>
      </c>
      <c r="O553" s="84"/>
      <c r="P553" s="222">
        <f>O553*H553</f>
        <v>0</v>
      </c>
      <c r="Q553" s="222">
        <v>0</v>
      </c>
      <c r="R553" s="222">
        <f>Q553*H553</f>
        <v>0</v>
      </c>
      <c r="S553" s="222">
        <v>0</v>
      </c>
      <c r="T553" s="223">
        <f>S553*H553</f>
        <v>0</v>
      </c>
      <c r="AR553" s="224" t="s">
        <v>282</v>
      </c>
      <c r="AT553" s="224" t="s">
        <v>211</v>
      </c>
      <c r="AU553" s="224" t="s">
        <v>77</v>
      </c>
      <c r="AY553" s="18" t="s">
        <v>210</v>
      </c>
      <c r="BE553" s="225">
        <f>IF(N553="základní",J553,0)</f>
        <v>0</v>
      </c>
      <c r="BF553" s="225">
        <f>IF(N553="snížená",J553,0)</f>
        <v>0</v>
      </c>
      <c r="BG553" s="225">
        <f>IF(N553="zákl. přenesená",J553,0)</f>
        <v>0</v>
      </c>
      <c r="BH553" s="225">
        <f>IF(N553="sníž. přenesená",J553,0)</f>
        <v>0</v>
      </c>
      <c r="BI553" s="225">
        <f>IF(N553="nulová",J553,0)</f>
        <v>0</v>
      </c>
      <c r="BJ553" s="18" t="s">
        <v>77</v>
      </c>
      <c r="BK553" s="225">
        <f>ROUND(I553*H553,2)</f>
        <v>0</v>
      </c>
      <c r="BL553" s="18" t="s">
        <v>282</v>
      </c>
      <c r="BM553" s="224" t="s">
        <v>3121</v>
      </c>
    </row>
    <row r="554" s="1" customFormat="1" ht="24" customHeight="1">
      <c r="B554" s="39"/>
      <c r="C554" s="213" t="s">
        <v>3122</v>
      </c>
      <c r="D554" s="213" t="s">
        <v>211</v>
      </c>
      <c r="E554" s="214" t="s">
        <v>3123</v>
      </c>
      <c r="F554" s="215" t="s">
        <v>3124</v>
      </c>
      <c r="G554" s="216" t="s">
        <v>291</v>
      </c>
      <c r="H554" s="217">
        <v>53.100000000000001</v>
      </c>
      <c r="I554" s="218"/>
      <c r="J554" s="219">
        <f>ROUND(I554*H554,2)</f>
        <v>0</v>
      </c>
      <c r="K554" s="215" t="s">
        <v>2001</v>
      </c>
      <c r="L554" s="44"/>
      <c r="M554" s="220" t="s">
        <v>20</v>
      </c>
      <c r="N554" s="221" t="s">
        <v>41</v>
      </c>
      <c r="O554" s="84"/>
      <c r="P554" s="222">
        <f>O554*H554</f>
        <v>0</v>
      </c>
      <c r="Q554" s="222">
        <v>0</v>
      </c>
      <c r="R554" s="222">
        <f>Q554*H554</f>
        <v>0</v>
      </c>
      <c r="S554" s="222">
        <v>0</v>
      </c>
      <c r="T554" s="223">
        <f>S554*H554</f>
        <v>0</v>
      </c>
      <c r="AR554" s="224" t="s">
        <v>282</v>
      </c>
      <c r="AT554" s="224" t="s">
        <v>211</v>
      </c>
      <c r="AU554" s="224" t="s">
        <v>77</v>
      </c>
      <c r="AY554" s="18" t="s">
        <v>210</v>
      </c>
      <c r="BE554" s="225">
        <f>IF(N554="základní",J554,0)</f>
        <v>0</v>
      </c>
      <c r="BF554" s="225">
        <f>IF(N554="snížená",J554,0)</f>
        <v>0</v>
      </c>
      <c r="BG554" s="225">
        <f>IF(N554="zákl. přenesená",J554,0)</f>
        <v>0</v>
      </c>
      <c r="BH554" s="225">
        <f>IF(N554="sníž. přenesená",J554,0)</f>
        <v>0</v>
      </c>
      <c r="BI554" s="225">
        <f>IF(N554="nulová",J554,0)</f>
        <v>0</v>
      </c>
      <c r="BJ554" s="18" t="s">
        <v>77</v>
      </c>
      <c r="BK554" s="225">
        <f>ROUND(I554*H554,2)</f>
        <v>0</v>
      </c>
      <c r="BL554" s="18" t="s">
        <v>282</v>
      </c>
      <c r="BM554" s="224" t="s">
        <v>3125</v>
      </c>
    </row>
    <row r="555" s="1" customFormat="1" ht="16.5" customHeight="1">
      <c r="B555" s="39"/>
      <c r="C555" s="213" t="s">
        <v>2443</v>
      </c>
      <c r="D555" s="213" t="s">
        <v>211</v>
      </c>
      <c r="E555" s="214" t="s">
        <v>3126</v>
      </c>
      <c r="F555" s="215" t="s">
        <v>3127</v>
      </c>
      <c r="G555" s="216" t="s">
        <v>291</v>
      </c>
      <c r="H555" s="217">
        <v>17.309999999999999</v>
      </c>
      <c r="I555" s="218"/>
      <c r="J555" s="219">
        <f>ROUND(I555*H555,2)</f>
        <v>0</v>
      </c>
      <c r="K555" s="215" t="s">
        <v>1995</v>
      </c>
      <c r="L555" s="44"/>
      <c r="M555" s="220" t="s">
        <v>20</v>
      </c>
      <c r="N555" s="221" t="s">
        <v>41</v>
      </c>
      <c r="O555" s="84"/>
      <c r="P555" s="222">
        <f>O555*H555</f>
        <v>0</v>
      </c>
      <c r="Q555" s="222">
        <v>0</v>
      </c>
      <c r="R555" s="222">
        <f>Q555*H555</f>
        <v>0</v>
      </c>
      <c r="S555" s="222">
        <v>0</v>
      </c>
      <c r="T555" s="223">
        <f>S555*H555</f>
        <v>0</v>
      </c>
      <c r="AR555" s="224" t="s">
        <v>282</v>
      </c>
      <c r="AT555" s="224" t="s">
        <v>211</v>
      </c>
      <c r="AU555" s="224" t="s">
        <v>77</v>
      </c>
      <c r="AY555" s="18" t="s">
        <v>210</v>
      </c>
      <c r="BE555" s="225">
        <f>IF(N555="základní",J555,0)</f>
        <v>0</v>
      </c>
      <c r="BF555" s="225">
        <f>IF(N555="snížená",J555,0)</f>
        <v>0</v>
      </c>
      <c r="BG555" s="225">
        <f>IF(N555="zákl. přenesená",J555,0)</f>
        <v>0</v>
      </c>
      <c r="BH555" s="225">
        <f>IF(N555="sníž. přenesená",J555,0)</f>
        <v>0</v>
      </c>
      <c r="BI555" s="225">
        <f>IF(N555="nulová",J555,0)</f>
        <v>0</v>
      </c>
      <c r="BJ555" s="18" t="s">
        <v>77</v>
      </c>
      <c r="BK555" s="225">
        <f>ROUND(I555*H555,2)</f>
        <v>0</v>
      </c>
      <c r="BL555" s="18" t="s">
        <v>282</v>
      </c>
      <c r="BM555" s="224" t="s">
        <v>3128</v>
      </c>
    </row>
    <row r="556" s="1" customFormat="1" ht="24" customHeight="1">
      <c r="B556" s="39"/>
      <c r="C556" s="213" t="s">
        <v>3129</v>
      </c>
      <c r="D556" s="213" t="s">
        <v>211</v>
      </c>
      <c r="E556" s="214" t="s">
        <v>3130</v>
      </c>
      <c r="F556" s="215" t="s">
        <v>3131</v>
      </c>
      <c r="G556" s="216" t="s">
        <v>911</v>
      </c>
      <c r="H556" s="217">
        <v>348.89999999999998</v>
      </c>
      <c r="I556" s="218"/>
      <c r="J556" s="219">
        <f>ROUND(I556*H556,2)</f>
        <v>0</v>
      </c>
      <c r="K556" s="215" t="s">
        <v>1995</v>
      </c>
      <c r="L556" s="44"/>
      <c r="M556" s="220" t="s">
        <v>20</v>
      </c>
      <c r="N556" s="221" t="s">
        <v>41</v>
      </c>
      <c r="O556" s="84"/>
      <c r="P556" s="222">
        <f>O556*H556</f>
        <v>0</v>
      </c>
      <c r="Q556" s="222">
        <v>0</v>
      </c>
      <c r="R556" s="222">
        <f>Q556*H556</f>
        <v>0</v>
      </c>
      <c r="S556" s="222">
        <v>0</v>
      </c>
      <c r="T556" s="223">
        <f>S556*H556</f>
        <v>0</v>
      </c>
      <c r="AR556" s="224" t="s">
        <v>282</v>
      </c>
      <c r="AT556" s="224" t="s">
        <v>211</v>
      </c>
      <c r="AU556" s="224" t="s">
        <v>77</v>
      </c>
      <c r="AY556" s="18" t="s">
        <v>210</v>
      </c>
      <c r="BE556" s="225">
        <f>IF(N556="základní",J556,0)</f>
        <v>0</v>
      </c>
      <c r="BF556" s="225">
        <f>IF(N556="snížená",J556,0)</f>
        <v>0</v>
      </c>
      <c r="BG556" s="225">
        <f>IF(N556="zákl. přenesená",J556,0)</f>
        <v>0</v>
      </c>
      <c r="BH556" s="225">
        <f>IF(N556="sníž. přenesená",J556,0)</f>
        <v>0</v>
      </c>
      <c r="BI556" s="225">
        <f>IF(N556="nulová",J556,0)</f>
        <v>0</v>
      </c>
      <c r="BJ556" s="18" t="s">
        <v>77</v>
      </c>
      <c r="BK556" s="225">
        <f>ROUND(I556*H556,2)</f>
        <v>0</v>
      </c>
      <c r="BL556" s="18" t="s">
        <v>282</v>
      </c>
      <c r="BM556" s="224" t="s">
        <v>3132</v>
      </c>
    </row>
    <row r="557" s="1" customFormat="1" ht="24" customHeight="1">
      <c r="B557" s="39"/>
      <c r="C557" s="213" t="s">
        <v>2447</v>
      </c>
      <c r="D557" s="213" t="s">
        <v>211</v>
      </c>
      <c r="E557" s="214" t="s">
        <v>3133</v>
      </c>
      <c r="F557" s="215" t="s">
        <v>3134</v>
      </c>
      <c r="G557" s="216" t="s">
        <v>911</v>
      </c>
      <c r="H557" s="217">
        <v>348.89999999999998</v>
      </c>
      <c r="I557" s="218"/>
      <c r="J557" s="219">
        <f>ROUND(I557*H557,2)</f>
        <v>0</v>
      </c>
      <c r="K557" s="215" t="s">
        <v>1995</v>
      </c>
      <c r="L557" s="44"/>
      <c r="M557" s="220" t="s">
        <v>20</v>
      </c>
      <c r="N557" s="221" t="s">
        <v>41</v>
      </c>
      <c r="O557" s="84"/>
      <c r="P557" s="222">
        <f>O557*H557</f>
        <v>0</v>
      </c>
      <c r="Q557" s="222">
        <v>0</v>
      </c>
      <c r="R557" s="222">
        <f>Q557*H557</f>
        <v>0</v>
      </c>
      <c r="S557" s="222">
        <v>0</v>
      </c>
      <c r="T557" s="223">
        <f>S557*H557</f>
        <v>0</v>
      </c>
      <c r="AR557" s="224" t="s">
        <v>282</v>
      </c>
      <c r="AT557" s="224" t="s">
        <v>211</v>
      </c>
      <c r="AU557" s="224" t="s">
        <v>77</v>
      </c>
      <c r="AY557" s="18" t="s">
        <v>210</v>
      </c>
      <c r="BE557" s="225">
        <f>IF(N557="základní",J557,0)</f>
        <v>0</v>
      </c>
      <c r="BF557" s="225">
        <f>IF(N557="snížená",J557,0)</f>
        <v>0</v>
      </c>
      <c r="BG557" s="225">
        <f>IF(N557="zákl. přenesená",J557,0)</f>
        <v>0</v>
      </c>
      <c r="BH557" s="225">
        <f>IF(N557="sníž. přenesená",J557,0)</f>
        <v>0</v>
      </c>
      <c r="BI557" s="225">
        <f>IF(N557="nulová",J557,0)</f>
        <v>0</v>
      </c>
      <c r="BJ557" s="18" t="s">
        <v>77</v>
      </c>
      <c r="BK557" s="225">
        <f>ROUND(I557*H557,2)</f>
        <v>0</v>
      </c>
      <c r="BL557" s="18" t="s">
        <v>282</v>
      </c>
      <c r="BM557" s="224" t="s">
        <v>3135</v>
      </c>
    </row>
    <row r="558" s="10" customFormat="1" ht="25.92" customHeight="1">
      <c r="B558" s="199"/>
      <c r="C558" s="200"/>
      <c r="D558" s="201" t="s">
        <v>69</v>
      </c>
      <c r="E558" s="202" t="s">
        <v>3136</v>
      </c>
      <c r="F558" s="202" t="s">
        <v>3137</v>
      </c>
      <c r="G558" s="200"/>
      <c r="H558" s="200"/>
      <c r="I558" s="203"/>
      <c r="J558" s="204">
        <f>BK558</f>
        <v>0</v>
      </c>
      <c r="K558" s="200"/>
      <c r="L558" s="205"/>
      <c r="M558" s="206"/>
      <c r="N558" s="207"/>
      <c r="O558" s="207"/>
      <c r="P558" s="208">
        <f>P559</f>
        <v>0</v>
      </c>
      <c r="Q558" s="207"/>
      <c r="R558" s="208">
        <f>R559</f>
        <v>0</v>
      </c>
      <c r="S558" s="207"/>
      <c r="T558" s="209">
        <f>T559</f>
        <v>0</v>
      </c>
      <c r="AR558" s="210" t="s">
        <v>79</v>
      </c>
      <c r="AT558" s="211" t="s">
        <v>69</v>
      </c>
      <c r="AU558" s="211" t="s">
        <v>16</v>
      </c>
      <c r="AY558" s="210" t="s">
        <v>210</v>
      </c>
      <c r="BK558" s="212">
        <f>BK559</f>
        <v>0</v>
      </c>
    </row>
    <row r="559" s="1" customFormat="1" ht="24" customHeight="1">
      <c r="B559" s="39"/>
      <c r="C559" s="213" t="s">
        <v>3138</v>
      </c>
      <c r="D559" s="213" t="s">
        <v>211</v>
      </c>
      <c r="E559" s="214" t="s">
        <v>3139</v>
      </c>
      <c r="F559" s="215" t="s">
        <v>3140</v>
      </c>
      <c r="G559" s="216" t="s">
        <v>291</v>
      </c>
      <c r="H559" s="217">
        <v>88.519999999999996</v>
      </c>
      <c r="I559" s="218"/>
      <c r="J559" s="219">
        <f>ROUND(I559*H559,2)</f>
        <v>0</v>
      </c>
      <c r="K559" s="215" t="s">
        <v>2001</v>
      </c>
      <c r="L559" s="44"/>
      <c r="M559" s="220" t="s">
        <v>20</v>
      </c>
      <c r="N559" s="221" t="s">
        <v>41</v>
      </c>
      <c r="O559" s="84"/>
      <c r="P559" s="222">
        <f>O559*H559</f>
        <v>0</v>
      </c>
      <c r="Q559" s="222">
        <v>0</v>
      </c>
      <c r="R559" s="222">
        <f>Q559*H559</f>
        <v>0</v>
      </c>
      <c r="S559" s="222">
        <v>0</v>
      </c>
      <c r="T559" s="223">
        <f>S559*H559</f>
        <v>0</v>
      </c>
      <c r="AR559" s="224" t="s">
        <v>282</v>
      </c>
      <c r="AT559" s="224" t="s">
        <v>211</v>
      </c>
      <c r="AU559" s="224" t="s">
        <v>77</v>
      </c>
      <c r="AY559" s="18" t="s">
        <v>210</v>
      </c>
      <c r="BE559" s="225">
        <f>IF(N559="základní",J559,0)</f>
        <v>0</v>
      </c>
      <c r="BF559" s="225">
        <f>IF(N559="snížená",J559,0)</f>
        <v>0</v>
      </c>
      <c r="BG559" s="225">
        <f>IF(N559="zákl. přenesená",J559,0)</f>
        <v>0</v>
      </c>
      <c r="BH559" s="225">
        <f>IF(N559="sníž. přenesená",J559,0)</f>
        <v>0</v>
      </c>
      <c r="BI559" s="225">
        <f>IF(N559="nulová",J559,0)</f>
        <v>0</v>
      </c>
      <c r="BJ559" s="18" t="s">
        <v>77</v>
      </c>
      <c r="BK559" s="225">
        <f>ROUND(I559*H559,2)</f>
        <v>0</v>
      </c>
      <c r="BL559" s="18" t="s">
        <v>282</v>
      </c>
      <c r="BM559" s="224" t="s">
        <v>3141</v>
      </c>
    </row>
    <row r="560" s="10" customFormat="1" ht="25.92" customHeight="1">
      <c r="B560" s="199"/>
      <c r="C560" s="200"/>
      <c r="D560" s="201" t="s">
        <v>69</v>
      </c>
      <c r="E560" s="202" t="s">
        <v>619</v>
      </c>
      <c r="F560" s="202" t="s">
        <v>3142</v>
      </c>
      <c r="G560" s="200"/>
      <c r="H560" s="200"/>
      <c r="I560" s="203"/>
      <c r="J560" s="204">
        <f>BK560</f>
        <v>0</v>
      </c>
      <c r="K560" s="200"/>
      <c r="L560" s="205"/>
      <c r="M560" s="206"/>
      <c r="N560" s="207"/>
      <c r="O560" s="207"/>
      <c r="P560" s="208">
        <f>SUM(P561:P566)</f>
        <v>0</v>
      </c>
      <c r="Q560" s="207"/>
      <c r="R560" s="208">
        <f>SUM(R561:R566)</f>
        <v>0</v>
      </c>
      <c r="S560" s="207"/>
      <c r="T560" s="209">
        <f>SUM(T561:T566)</f>
        <v>0</v>
      </c>
      <c r="AR560" s="210" t="s">
        <v>79</v>
      </c>
      <c r="AT560" s="211" t="s">
        <v>69</v>
      </c>
      <c r="AU560" s="211" t="s">
        <v>16</v>
      </c>
      <c r="AY560" s="210" t="s">
        <v>210</v>
      </c>
      <c r="BK560" s="212">
        <f>SUM(BK561:BK566)</f>
        <v>0</v>
      </c>
    </row>
    <row r="561" s="1" customFormat="1" ht="24" customHeight="1">
      <c r="B561" s="39"/>
      <c r="C561" s="213" t="s">
        <v>2450</v>
      </c>
      <c r="D561" s="213" t="s">
        <v>211</v>
      </c>
      <c r="E561" s="214" t="s">
        <v>3143</v>
      </c>
      <c r="F561" s="215" t="s">
        <v>3144</v>
      </c>
      <c r="G561" s="216" t="s">
        <v>911</v>
      </c>
      <c r="H561" s="217">
        <v>64.849999999999994</v>
      </c>
      <c r="I561" s="218"/>
      <c r="J561" s="219">
        <f>ROUND(I561*H561,2)</f>
        <v>0</v>
      </c>
      <c r="K561" s="215" t="s">
        <v>2001</v>
      </c>
      <c r="L561" s="44"/>
      <c r="M561" s="220" t="s">
        <v>20</v>
      </c>
      <c r="N561" s="221" t="s">
        <v>41</v>
      </c>
      <c r="O561" s="84"/>
      <c r="P561" s="222">
        <f>O561*H561</f>
        <v>0</v>
      </c>
      <c r="Q561" s="222">
        <v>0</v>
      </c>
      <c r="R561" s="222">
        <f>Q561*H561</f>
        <v>0</v>
      </c>
      <c r="S561" s="222">
        <v>0</v>
      </c>
      <c r="T561" s="223">
        <f>S561*H561</f>
        <v>0</v>
      </c>
      <c r="AR561" s="224" t="s">
        <v>282</v>
      </c>
      <c r="AT561" s="224" t="s">
        <v>211</v>
      </c>
      <c r="AU561" s="224" t="s">
        <v>77</v>
      </c>
      <c r="AY561" s="18" t="s">
        <v>210</v>
      </c>
      <c r="BE561" s="225">
        <f>IF(N561="základní",J561,0)</f>
        <v>0</v>
      </c>
      <c r="BF561" s="225">
        <f>IF(N561="snížená",J561,0)</f>
        <v>0</v>
      </c>
      <c r="BG561" s="225">
        <f>IF(N561="zákl. přenesená",J561,0)</f>
        <v>0</v>
      </c>
      <c r="BH561" s="225">
        <f>IF(N561="sníž. přenesená",J561,0)</f>
        <v>0</v>
      </c>
      <c r="BI561" s="225">
        <f>IF(N561="nulová",J561,0)</f>
        <v>0</v>
      </c>
      <c r="BJ561" s="18" t="s">
        <v>77</v>
      </c>
      <c r="BK561" s="225">
        <f>ROUND(I561*H561,2)</f>
        <v>0</v>
      </c>
      <c r="BL561" s="18" t="s">
        <v>282</v>
      </c>
      <c r="BM561" s="224" t="s">
        <v>3145</v>
      </c>
    </row>
    <row r="562" s="1" customFormat="1" ht="36" customHeight="1">
      <c r="B562" s="39"/>
      <c r="C562" s="213" t="s">
        <v>3146</v>
      </c>
      <c r="D562" s="213" t="s">
        <v>211</v>
      </c>
      <c r="E562" s="214" t="s">
        <v>3147</v>
      </c>
      <c r="F562" s="215" t="s">
        <v>3148</v>
      </c>
      <c r="G562" s="216" t="s">
        <v>911</v>
      </c>
      <c r="H562" s="217">
        <v>64.849999999999994</v>
      </c>
      <c r="I562" s="218"/>
      <c r="J562" s="219">
        <f>ROUND(I562*H562,2)</f>
        <v>0</v>
      </c>
      <c r="K562" s="215" t="s">
        <v>2001</v>
      </c>
      <c r="L562" s="44"/>
      <c r="M562" s="220" t="s">
        <v>20</v>
      </c>
      <c r="N562" s="221" t="s">
        <v>41</v>
      </c>
      <c r="O562" s="84"/>
      <c r="P562" s="222">
        <f>O562*H562</f>
        <v>0</v>
      </c>
      <c r="Q562" s="222">
        <v>0</v>
      </c>
      <c r="R562" s="222">
        <f>Q562*H562</f>
        <v>0</v>
      </c>
      <c r="S562" s="222">
        <v>0</v>
      </c>
      <c r="T562" s="223">
        <f>S562*H562</f>
        <v>0</v>
      </c>
      <c r="AR562" s="224" t="s">
        <v>282</v>
      </c>
      <c r="AT562" s="224" t="s">
        <v>211</v>
      </c>
      <c r="AU562" s="224" t="s">
        <v>77</v>
      </c>
      <c r="AY562" s="18" t="s">
        <v>210</v>
      </c>
      <c r="BE562" s="225">
        <f>IF(N562="základní",J562,0)</f>
        <v>0</v>
      </c>
      <c r="BF562" s="225">
        <f>IF(N562="snížená",J562,0)</f>
        <v>0</v>
      </c>
      <c r="BG562" s="225">
        <f>IF(N562="zákl. přenesená",J562,0)</f>
        <v>0</v>
      </c>
      <c r="BH562" s="225">
        <f>IF(N562="sníž. přenesená",J562,0)</f>
        <v>0</v>
      </c>
      <c r="BI562" s="225">
        <f>IF(N562="nulová",J562,0)</f>
        <v>0</v>
      </c>
      <c r="BJ562" s="18" t="s">
        <v>77</v>
      </c>
      <c r="BK562" s="225">
        <f>ROUND(I562*H562,2)</f>
        <v>0</v>
      </c>
      <c r="BL562" s="18" t="s">
        <v>282</v>
      </c>
      <c r="BM562" s="224" t="s">
        <v>3149</v>
      </c>
    </row>
    <row r="563" s="1" customFormat="1" ht="48" customHeight="1">
      <c r="B563" s="39"/>
      <c r="C563" s="213" t="s">
        <v>2454</v>
      </c>
      <c r="D563" s="213" t="s">
        <v>211</v>
      </c>
      <c r="E563" s="214" t="s">
        <v>3150</v>
      </c>
      <c r="F563" s="215" t="s">
        <v>3151</v>
      </c>
      <c r="G563" s="216" t="s">
        <v>911</v>
      </c>
      <c r="H563" s="217">
        <v>6.4900000000000002</v>
      </c>
      <c r="I563" s="218"/>
      <c r="J563" s="219">
        <f>ROUND(I563*H563,2)</f>
        <v>0</v>
      </c>
      <c r="K563" s="215" t="s">
        <v>1995</v>
      </c>
      <c r="L563" s="44"/>
      <c r="M563" s="220" t="s">
        <v>20</v>
      </c>
      <c r="N563" s="221" t="s">
        <v>41</v>
      </c>
      <c r="O563" s="84"/>
      <c r="P563" s="222">
        <f>O563*H563</f>
        <v>0</v>
      </c>
      <c r="Q563" s="222">
        <v>0</v>
      </c>
      <c r="R563" s="222">
        <f>Q563*H563</f>
        <v>0</v>
      </c>
      <c r="S563" s="222">
        <v>0</v>
      </c>
      <c r="T563" s="223">
        <f>S563*H563</f>
        <v>0</v>
      </c>
      <c r="AR563" s="224" t="s">
        <v>282</v>
      </c>
      <c r="AT563" s="224" t="s">
        <v>211</v>
      </c>
      <c r="AU563" s="224" t="s">
        <v>77</v>
      </c>
      <c r="AY563" s="18" t="s">
        <v>210</v>
      </c>
      <c r="BE563" s="225">
        <f>IF(N563="základní",J563,0)</f>
        <v>0</v>
      </c>
      <c r="BF563" s="225">
        <f>IF(N563="snížená",J563,0)</f>
        <v>0</v>
      </c>
      <c r="BG563" s="225">
        <f>IF(N563="zákl. přenesená",J563,0)</f>
        <v>0</v>
      </c>
      <c r="BH563" s="225">
        <f>IF(N563="sníž. přenesená",J563,0)</f>
        <v>0</v>
      </c>
      <c r="BI563" s="225">
        <f>IF(N563="nulová",J563,0)</f>
        <v>0</v>
      </c>
      <c r="BJ563" s="18" t="s">
        <v>77</v>
      </c>
      <c r="BK563" s="225">
        <f>ROUND(I563*H563,2)</f>
        <v>0</v>
      </c>
      <c r="BL563" s="18" t="s">
        <v>282</v>
      </c>
      <c r="BM563" s="224" t="s">
        <v>3152</v>
      </c>
    </row>
    <row r="564" s="1" customFormat="1" ht="36" customHeight="1">
      <c r="B564" s="39"/>
      <c r="C564" s="213" t="s">
        <v>3153</v>
      </c>
      <c r="D564" s="213" t="s">
        <v>211</v>
      </c>
      <c r="E564" s="214" t="s">
        <v>3154</v>
      </c>
      <c r="F564" s="215" t="s">
        <v>3155</v>
      </c>
      <c r="G564" s="216" t="s">
        <v>911</v>
      </c>
      <c r="H564" s="217">
        <v>59.090000000000003</v>
      </c>
      <c r="I564" s="218"/>
      <c r="J564" s="219">
        <f>ROUND(I564*H564,2)</f>
        <v>0</v>
      </c>
      <c r="K564" s="215" t="s">
        <v>2001</v>
      </c>
      <c r="L564" s="44"/>
      <c r="M564" s="220" t="s">
        <v>20</v>
      </c>
      <c r="N564" s="221" t="s">
        <v>41</v>
      </c>
      <c r="O564" s="84"/>
      <c r="P564" s="222">
        <f>O564*H564</f>
        <v>0</v>
      </c>
      <c r="Q564" s="222">
        <v>0</v>
      </c>
      <c r="R564" s="222">
        <f>Q564*H564</f>
        <v>0</v>
      </c>
      <c r="S564" s="222">
        <v>0</v>
      </c>
      <c r="T564" s="223">
        <f>S564*H564</f>
        <v>0</v>
      </c>
      <c r="AR564" s="224" t="s">
        <v>282</v>
      </c>
      <c r="AT564" s="224" t="s">
        <v>211</v>
      </c>
      <c r="AU564" s="224" t="s">
        <v>77</v>
      </c>
      <c r="AY564" s="18" t="s">
        <v>210</v>
      </c>
      <c r="BE564" s="225">
        <f>IF(N564="základní",J564,0)</f>
        <v>0</v>
      </c>
      <c r="BF564" s="225">
        <f>IF(N564="snížená",J564,0)</f>
        <v>0</v>
      </c>
      <c r="BG564" s="225">
        <f>IF(N564="zákl. přenesená",J564,0)</f>
        <v>0</v>
      </c>
      <c r="BH564" s="225">
        <f>IF(N564="sníž. přenesená",J564,0)</f>
        <v>0</v>
      </c>
      <c r="BI564" s="225">
        <f>IF(N564="nulová",J564,0)</f>
        <v>0</v>
      </c>
      <c r="BJ564" s="18" t="s">
        <v>77</v>
      </c>
      <c r="BK564" s="225">
        <f>ROUND(I564*H564,2)</f>
        <v>0</v>
      </c>
      <c r="BL564" s="18" t="s">
        <v>282</v>
      </c>
      <c r="BM564" s="224" t="s">
        <v>2778</v>
      </c>
    </row>
    <row r="565" s="1" customFormat="1" ht="24" customHeight="1">
      <c r="B565" s="39"/>
      <c r="C565" s="213" t="s">
        <v>2457</v>
      </c>
      <c r="D565" s="213" t="s">
        <v>211</v>
      </c>
      <c r="E565" s="214" t="s">
        <v>3156</v>
      </c>
      <c r="F565" s="215" t="s">
        <v>3157</v>
      </c>
      <c r="G565" s="216" t="s">
        <v>911</v>
      </c>
      <c r="H565" s="217">
        <v>0.5</v>
      </c>
      <c r="I565" s="218"/>
      <c r="J565" s="219">
        <f>ROUND(I565*H565,2)</f>
        <v>0</v>
      </c>
      <c r="K565" s="215" t="s">
        <v>2001</v>
      </c>
      <c r="L565" s="44"/>
      <c r="M565" s="220" t="s">
        <v>20</v>
      </c>
      <c r="N565" s="221" t="s">
        <v>41</v>
      </c>
      <c r="O565" s="84"/>
      <c r="P565" s="222">
        <f>O565*H565</f>
        <v>0</v>
      </c>
      <c r="Q565" s="222">
        <v>0</v>
      </c>
      <c r="R565" s="222">
        <f>Q565*H565</f>
        <v>0</v>
      </c>
      <c r="S565" s="222">
        <v>0</v>
      </c>
      <c r="T565" s="223">
        <f>S565*H565</f>
        <v>0</v>
      </c>
      <c r="AR565" s="224" t="s">
        <v>282</v>
      </c>
      <c r="AT565" s="224" t="s">
        <v>211</v>
      </c>
      <c r="AU565" s="224" t="s">
        <v>77</v>
      </c>
      <c r="AY565" s="18" t="s">
        <v>210</v>
      </c>
      <c r="BE565" s="225">
        <f>IF(N565="základní",J565,0)</f>
        <v>0</v>
      </c>
      <c r="BF565" s="225">
        <f>IF(N565="snížená",J565,0)</f>
        <v>0</v>
      </c>
      <c r="BG565" s="225">
        <f>IF(N565="zákl. přenesená",J565,0)</f>
        <v>0</v>
      </c>
      <c r="BH565" s="225">
        <f>IF(N565="sníž. přenesená",J565,0)</f>
        <v>0</v>
      </c>
      <c r="BI565" s="225">
        <f>IF(N565="nulová",J565,0)</f>
        <v>0</v>
      </c>
      <c r="BJ565" s="18" t="s">
        <v>77</v>
      </c>
      <c r="BK565" s="225">
        <f>ROUND(I565*H565,2)</f>
        <v>0</v>
      </c>
      <c r="BL565" s="18" t="s">
        <v>282</v>
      </c>
      <c r="BM565" s="224" t="s">
        <v>2871</v>
      </c>
    </row>
    <row r="566" s="1" customFormat="1" ht="16.5" customHeight="1">
      <c r="B566" s="39"/>
      <c r="C566" s="213" t="s">
        <v>3158</v>
      </c>
      <c r="D566" s="213" t="s">
        <v>211</v>
      </c>
      <c r="E566" s="214" t="s">
        <v>3159</v>
      </c>
      <c r="F566" s="215" t="s">
        <v>3160</v>
      </c>
      <c r="G566" s="216" t="s">
        <v>911</v>
      </c>
      <c r="H566" s="217">
        <v>64.849999999999994</v>
      </c>
      <c r="I566" s="218"/>
      <c r="J566" s="219">
        <f>ROUND(I566*H566,2)</f>
        <v>0</v>
      </c>
      <c r="K566" s="215" t="s">
        <v>1995</v>
      </c>
      <c r="L566" s="44"/>
      <c r="M566" s="220" t="s">
        <v>20</v>
      </c>
      <c r="N566" s="221" t="s">
        <v>41</v>
      </c>
      <c r="O566" s="84"/>
      <c r="P566" s="222">
        <f>O566*H566</f>
        <v>0</v>
      </c>
      <c r="Q566" s="222">
        <v>0</v>
      </c>
      <c r="R566" s="222">
        <f>Q566*H566</f>
        <v>0</v>
      </c>
      <c r="S566" s="222">
        <v>0</v>
      </c>
      <c r="T566" s="223">
        <f>S566*H566</f>
        <v>0</v>
      </c>
      <c r="AR566" s="224" t="s">
        <v>282</v>
      </c>
      <c r="AT566" s="224" t="s">
        <v>211</v>
      </c>
      <c r="AU566" s="224" t="s">
        <v>77</v>
      </c>
      <c r="AY566" s="18" t="s">
        <v>210</v>
      </c>
      <c r="BE566" s="225">
        <f>IF(N566="základní",J566,0)</f>
        <v>0</v>
      </c>
      <c r="BF566" s="225">
        <f>IF(N566="snížená",J566,0)</f>
        <v>0</v>
      </c>
      <c r="BG566" s="225">
        <f>IF(N566="zákl. přenesená",J566,0)</f>
        <v>0</v>
      </c>
      <c r="BH566" s="225">
        <f>IF(N566="sníž. přenesená",J566,0)</f>
        <v>0</v>
      </c>
      <c r="BI566" s="225">
        <f>IF(N566="nulová",J566,0)</f>
        <v>0</v>
      </c>
      <c r="BJ566" s="18" t="s">
        <v>77</v>
      </c>
      <c r="BK566" s="225">
        <f>ROUND(I566*H566,2)</f>
        <v>0</v>
      </c>
      <c r="BL566" s="18" t="s">
        <v>282</v>
      </c>
      <c r="BM566" s="224" t="s">
        <v>3161</v>
      </c>
    </row>
    <row r="567" s="10" customFormat="1" ht="25.92" customHeight="1">
      <c r="B567" s="199"/>
      <c r="C567" s="200"/>
      <c r="D567" s="201" t="s">
        <v>69</v>
      </c>
      <c r="E567" s="202" t="s">
        <v>3162</v>
      </c>
      <c r="F567" s="202" t="s">
        <v>3163</v>
      </c>
      <c r="G567" s="200"/>
      <c r="H567" s="200"/>
      <c r="I567" s="203"/>
      <c r="J567" s="204">
        <f>BK567</f>
        <v>0</v>
      </c>
      <c r="K567" s="200"/>
      <c r="L567" s="205"/>
      <c r="M567" s="206"/>
      <c r="N567" s="207"/>
      <c r="O567" s="207"/>
      <c r="P567" s="208">
        <f>SUM(P568:P571)</f>
        <v>0</v>
      </c>
      <c r="Q567" s="207"/>
      <c r="R567" s="208">
        <f>SUM(R568:R571)</f>
        <v>0</v>
      </c>
      <c r="S567" s="207"/>
      <c r="T567" s="209">
        <f>SUM(T568:T571)</f>
        <v>0</v>
      </c>
      <c r="AR567" s="210" t="s">
        <v>79</v>
      </c>
      <c r="AT567" s="211" t="s">
        <v>69</v>
      </c>
      <c r="AU567" s="211" t="s">
        <v>16</v>
      </c>
      <c r="AY567" s="210" t="s">
        <v>210</v>
      </c>
      <c r="BK567" s="212">
        <f>SUM(BK568:BK571)</f>
        <v>0</v>
      </c>
    </row>
    <row r="568" s="1" customFormat="1" ht="24" customHeight="1">
      <c r="B568" s="39"/>
      <c r="C568" s="213" t="s">
        <v>2461</v>
      </c>
      <c r="D568" s="213" t="s">
        <v>211</v>
      </c>
      <c r="E568" s="214" t="s">
        <v>3164</v>
      </c>
      <c r="F568" s="215" t="s">
        <v>3165</v>
      </c>
      <c r="G568" s="216" t="s">
        <v>911</v>
      </c>
      <c r="H568" s="217">
        <v>2964.8099999999999</v>
      </c>
      <c r="I568" s="218"/>
      <c r="J568" s="219">
        <f>ROUND(I568*H568,2)</f>
        <v>0</v>
      </c>
      <c r="K568" s="215" t="s">
        <v>1995</v>
      </c>
      <c r="L568" s="44"/>
      <c r="M568" s="220" t="s">
        <v>20</v>
      </c>
      <c r="N568" s="221" t="s">
        <v>41</v>
      </c>
      <c r="O568" s="84"/>
      <c r="P568" s="222">
        <f>O568*H568</f>
        <v>0</v>
      </c>
      <c r="Q568" s="222">
        <v>0</v>
      </c>
      <c r="R568" s="222">
        <f>Q568*H568</f>
        <v>0</v>
      </c>
      <c r="S568" s="222">
        <v>0</v>
      </c>
      <c r="T568" s="223">
        <f>S568*H568</f>
        <v>0</v>
      </c>
      <c r="AR568" s="224" t="s">
        <v>282</v>
      </c>
      <c r="AT568" s="224" t="s">
        <v>211</v>
      </c>
      <c r="AU568" s="224" t="s">
        <v>77</v>
      </c>
      <c r="AY568" s="18" t="s">
        <v>210</v>
      </c>
      <c r="BE568" s="225">
        <f>IF(N568="základní",J568,0)</f>
        <v>0</v>
      </c>
      <c r="BF568" s="225">
        <f>IF(N568="snížená",J568,0)</f>
        <v>0</v>
      </c>
      <c r="BG568" s="225">
        <f>IF(N568="zákl. přenesená",J568,0)</f>
        <v>0</v>
      </c>
      <c r="BH568" s="225">
        <f>IF(N568="sníž. přenesená",J568,0)</f>
        <v>0</v>
      </c>
      <c r="BI568" s="225">
        <f>IF(N568="nulová",J568,0)</f>
        <v>0</v>
      </c>
      <c r="BJ568" s="18" t="s">
        <v>77</v>
      </c>
      <c r="BK568" s="225">
        <f>ROUND(I568*H568,2)</f>
        <v>0</v>
      </c>
      <c r="BL568" s="18" t="s">
        <v>282</v>
      </c>
      <c r="BM568" s="224" t="s">
        <v>3166</v>
      </c>
    </row>
    <row r="569" s="1" customFormat="1" ht="48" customHeight="1">
      <c r="B569" s="39"/>
      <c r="C569" s="213" t="s">
        <v>3167</v>
      </c>
      <c r="D569" s="213" t="s">
        <v>211</v>
      </c>
      <c r="E569" s="214" t="s">
        <v>3168</v>
      </c>
      <c r="F569" s="215" t="s">
        <v>3169</v>
      </c>
      <c r="G569" s="216" t="s">
        <v>911</v>
      </c>
      <c r="H569" s="217">
        <v>1278.6099999999999</v>
      </c>
      <c r="I569" s="218"/>
      <c r="J569" s="219">
        <f>ROUND(I569*H569,2)</f>
        <v>0</v>
      </c>
      <c r="K569" s="215" t="s">
        <v>1995</v>
      </c>
      <c r="L569" s="44"/>
      <c r="M569" s="220" t="s">
        <v>20</v>
      </c>
      <c r="N569" s="221" t="s">
        <v>41</v>
      </c>
      <c r="O569" s="84"/>
      <c r="P569" s="222">
        <f>O569*H569</f>
        <v>0</v>
      </c>
      <c r="Q569" s="222">
        <v>0</v>
      </c>
      <c r="R569" s="222">
        <f>Q569*H569</f>
        <v>0</v>
      </c>
      <c r="S569" s="222">
        <v>0</v>
      </c>
      <c r="T569" s="223">
        <f>S569*H569</f>
        <v>0</v>
      </c>
      <c r="AR569" s="224" t="s">
        <v>282</v>
      </c>
      <c r="AT569" s="224" t="s">
        <v>211</v>
      </c>
      <c r="AU569" s="224" t="s">
        <v>77</v>
      </c>
      <c r="AY569" s="18" t="s">
        <v>210</v>
      </c>
      <c r="BE569" s="225">
        <f>IF(N569="základní",J569,0)</f>
        <v>0</v>
      </c>
      <c r="BF569" s="225">
        <f>IF(N569="snížená",J569,0)</f>
        <v>0</v>
      </c>
      <c r="BG569" s="225">
        <f>IF(N569="zákl. přenesená",J569,0)</f>
        <v>0</v>
      </c>
      <c r="BH569" s="225">
        <f>IF(N569="sníž. přenesená",J569,0)</f>
        <v>0</v>
      </c>
      <c r="BI569" s="225">
        <f>IF(N569="nulová",J569,0)</f>
        <v>0</v>
      </c>
      <c r="BJ569" s="18" t="s">
        <v>77</v>
      </c>
      <c r="BK569" s="225">
        <f>ROUND(I569*H569,2)</f>
        <v>0</v>
      </c>
      <c r="BL569" s="18" t="s">
        <v>282</v>
      </c>
      <c r="BM569" s="224" t="s">
        <v>3046</v>
      </c>
    </row>
    <row r="570" s="1" customFormat="1" ht="48" customHeight="1">
      <c r="B570" s="39"/>
      <c r="C570" s="213" t="s">
        <v>2464</v>
      </c>
      <c r="D570" s="213" t="s">
        <v>211</v>
      </c>
      <c r="E570" s="214" t="s">
        <v>3170</v>
      </c>
      <c r="F570" s="215" t="s">
        <v>3171</v>
      </c>
      <c r="G570" s="216" t="s">
        <v>911</v>
      </c>
      <c r="H570" s="217">
        <v>1278.2000000000001</v>
      </c>
      <c r="I570" s="218"/>
      <c r="J570" s="219">
        <f>ROUND(I570*H570,2)</f>
        <v>0</v>
      </c>
      <c r="K570" s="215" t="s">
        <v>1995</v>
      </c>
      <c r="L570" s="44"/>
      <c r="M570" s="220" t="s">
        <v>20</v>
      </c>
      <c r="N570" s="221" t="s">
        <v>41</v>
      </c>
      <c r="O570" s="84"/>
      <c r="P570" s="222">
        <f>O570*H570</f>
        <v>0</v>
      </c>
      <c r="Q570" s="222">
        <v>0</v>
      </c>
      <c r="R570" s="222">
        <f>Q570*H570</f>
        <v>0</v>
      </c>
      <c r="S570" s="222">
        <v>0</v>
      </c>
      <c r="T570" s="223">
        <f>S570*H570</f>
        <v>0</v>
      </c>
      <c r="AR570" s="224" t="s">
        <v>282</v>
      </c>
      <c r="AT570" s="224" t="s">
        <v>211</v>
      </c>
      <c r="AU570" s="224" t="s">
        <v>77</v>
      </c>
      <c r="AY570" s="18" t="s">
        <v>210</v>
      </c>
      <c r="BE570" s="225">
        <f>IF(N570="základní",J570,0)</f>
        <v>0</v>
      </c>
      <c r="BF570" s="225">
        <f>IF(N570="snížená",J570,0)</f>
        <v>0</v>
      </c>
      <c r="BG570" s="225">
        <f>IF(N570="zákl. přenesená",J570,0)</f>
        <v>0</v>
      </c>
      <c r="BH570" s="225">
        <f>IF(N570="sníž. přenesená",J570,0)</f>
        <v>0</v>
      </c>
      <c r="BI570" s="225">
        <f>IF(N570="nulová",J570,0)</f>
        <v>0</v>
      </c>
      <c r="BJ570" s="18" t="s">
        <v>77</v>
      </c>
      <c r="BK570" s="225">
        <f>ROUND(I570*H570,2)</f>
        <v>0</v>
      </c>
      <c r="BL570" s="18" t="s">
        <v>282</v>
      </c>
      <c r="BM570" s="224" t="s">
        <v>3172</v>
      </c>
    </row>
    <row r="571" s="1" customFormat="1" ht="24" customHeight="1">
      <c r="B571" s="39"/>
      <c r="C571" s="213" t="s">
        <v>3173</v>
      </c>
      <c r="D571" s="213" t="s">
        <v>211</v>
      </c>
      <c r="E571" s="214" t="s">
        <v>3174</v>
      </c>
      <c r="F571" s="215" t="s">
        <v>3175</v>
      </c>
      <c r="G571" s="216" t="s">
        <v>911</v>
      </c>
      <c r="H571" s="217">
        <v>320.43000000000001</v>
      </c>
      <c r="I571" s="218"/>
      <c r="J571" s="219">
        <f>ROUND(I571*H571,2)</f>
        <v>0</v>
      </c>
      <c r="K571" s="215" t="s">
        <v>1995</v>
      </c>
      <c r="L571" s="44"/>
      <c r="M571" s="220" t="s">
        <v>20</v>
      </c>
      <c r="N571" s="221" t="s">
        <v>41</v>
      </c>
      <c r="O571" s="84"/>
      <c r="P571" s="222">
        <f>O571*H571</f>
        <v>0</v>
      </c>
      <c r="Q571" s="222">
        <v>0</v>
      </c>
      <c r="R571" s="222">
        <f>Q571*H571</f>
        <v>0</v>
      </c>
      <c r="S571" s="222">
        <v>0</v>
      </c>
      <c r="T571" s="223">
        <f>S571*H571</f>
        <v>0</v>
      </c>
      <c r="AR571" s="224" t="s">
        <v>282</v>
      </c>
      <c r="AT571" s="224" t="s">
        <v>211</v>
      </c>
      <c r="AU571" s="224" t="s">
        <v>77</v>
      </c>
      <c r="AY571" s="18" t="s">
        <v>210</v>
      </c>
      <c r="BE571" s="225">
        <f>IF(N571="základní",J571,0)</f>
        <v>0</v>
      </c>
      <c r="BF571" s="225">
        <f>IF(N571="snížená",J571,0)</f>
        <v>0</v>
      </c>
      <c r="BG571" s="225">
        <f>IF(N571="zákl. přenesená",J571,0)</f>
        <v>0</v>
      </c>
      <c r="BH571" s="225">
        <f>IF(N571="sníž. přenesená",J571,0)</f>
        <v>0</v>
      </c>
      <c r="BI571" s="225">
        <f>IF(N571="nulová",J571,0)</f>
        <v>0</v>
      </c>
      <c r="BJ571" s="18" t="s">
        <v>77</v>
      </c>
      <c r="BK571" s="225">
        <f>ROUND(I571*H571,2)</f>
        <v>0</v>
      </c>
      <c r="BL571" s="18" t="s">
        <v>282</v>
      </c>
      <c r="BM571" s="224" t="s">
        <v>3075</v>
      </c>
    </row>
    <row r="572" s="10" customFormat="1" ht="25.92" customHeight="1">
      <c r="B572" s="199"/>
      <c r="C572" s="200"/>
      <c r="D572" s="201" t="s">
        <v>69</v>
      </c>
      <c r="E572" s="202" t="s">
        <v>3176</v>
      </c>
      <c r="F572" s="202" t="s">
        <v>3177</v>
      </c>
      <c r="G572" s="200"/>
      <c r="H572" s="200"/>
      <c r="I572" s="203"/>
      <c r="J572" s="204">
        <f>BK572</f>
        <v>0</v>
      </c>
      <c r="K572" s="200"/>
      <c r="L572" s="205"/>
      <c r="M572" s="206"/>
      <c r="N572" s="207"/>
      <c r="O572" s="207"/>
      <c r="P572" s="208">
        <f>P573</f>
        <v>0</v>
      </c>
      <c r="Q572" s="207"/>
      <c r="R572" s="208">
        <f>R573</f>
        <v>0</v>
      </c>
      <c r="S572" s="207"/>
      <c r="T572" s="209">
        <f>T573</f>
        <v>0</v>
      </c>
      <c r="AR572" s="210" t="s">
        <v>79</v>
      </c>
      <c r="AT572" s="211" t="s">
        <v>69</v>
      </c>
      <c r="AU572" s="211" t="s">
        <v>16</v>
      </c>
      <c r="AY572" s="210" t="s">
        <v>210</v>
      </c>
      <c r="BK572" s="212">
        <f>BK573</f>
        <v>0</v>
      </c>
    </row>
    <row r="573" s="1" customFormat="1" ht="24" customHeight="1">
      <c r="B573" s="39"/>
      <c r="C573" s="213" t="s">
        <v>2468</v>
      </c>
      <c r="D573" s="213" t="s">
        <v>211</v>
      </c>
      <c r="E573" s="214" t="s">
        <v>3178</v>
      </c>
      <c r="F573" s="215" t="s">
        <v>3179</v>
      </c>
      <c r="G573" s="216" t="s">
        <v>911</v>
      </c>
      <c r="H573" s="217">
        <v>19.399999999999999</v>
      </c>
      <c r="I573" s="218"/>
      <c r="J573" s="219">
        <f>ROUND(I573*H573,2)</f>
        <v>0</v>
      </c>
      <c r="K573" s="215" t="s">
        <v>2001</v>
      </c>
      <c r="L573" s="44"/>
      <c r="M573" s="220" t="s">
        <v>20</v>
      </c>
      <c r="N573" s="221" t="s">
        <v>41</v>
      </c>
      <c r="O573" s="84"/>
      <c r="P573" s="222">
        <f>O573*H573</f>
        <v>0</v>
      </c>
      <c r="Q573" s="222">
        <v>0</v>
      </c>
      <c r="R573" s="222">
        <f>Q573*H573</f>
        <v>0</v>
      </c>
      <c r="S573" s="222">
        <v>0</v>
      </c>
      <c r="T573" s="223">
        <f>S573*H573</f>
        <v>0</v>
      </c>
      <c r="AR573" s="224" t="s">
        <v>282</v>
      </c>
      <c r="AT573" s="224" t="s">
        <v>211</v>
      </c>
      <c r="AU573" s="224" t="s">
        <v>77</v>
      </c>
      <c r="AY573" s="18" t="s">
        <v>210</v>
      </c>
      <c r="BE573" s="225">
        <f>IF(N573="základní",J573,0)</f>
        <v>0</v>
      </c>
      <c r="BF573" s="225">
        <f>IF(N573="snížená",J573,0)</f>
        <v>0</v>
      </c>
      <c r="BG573" s="225">
        <f>IF(N573="zákl. přenesená",J573,0)</f>
        <v>0</v>
      </c>
      <c r="BH573" s="225">
        <f>IF(N573="sníž. přenesená",J573,0)</f>
        <v>0</v>
      </c>
      <c r="BI573" s="225">
        <f>IF(N573="nulová",J573,0)</f>
        <v>0</v>
      </c>
      <c r="BJ573" s="18" t="s">
        <v>77</v>
      </c>
      <c r="BK573" s="225">
        <f>ROUND(I573*H573,2)</f>
        <v>0</v>
      </c>
      <c r="BL573" s="18" t="s">
        <v>282</v>
      </c>
      <c r="BM573" s="224" t="s">
        <v>3180</v>
      </c>
    </row>
    <row r="574" s="10" customFormat="1" ht="25.92" customHeight="1">
      <c r="B574" s="199"/>
      <c r="C574" s="200"/>
      <c r="D574" s="201" t="s">
        <v>69</v>
      </c>
      <c r="E574" s="202" t="s">
        <v>578</v>
      </c>
      <c r="F574" s="202" t="s">
        <v>3181</v>
      </c>
      <c r="G574" s="200"/>
      <c r="H574" s="200"/>
      <c r="I574" s="203"/>
      <c r="J574" s="204">
        <f>BK574</f>
        <v>0</v>
      </c>
      <c r="K574" s="200"/>
      <c r="L574" s="205"/>
      <c r="M574" s="206"/>
      <c r="N574" s="207"/>
      <c r="O574" s="207"/>
      <c r="P574" s="208">
        <f>SUM(P575:P576)</f>
        <v>0</v>
      </c>
      <c r="Q574" s="207"/>
      <c r="R574" s="208">
        <f>SUM(R575:R576)</f>
        <v>0</v>
      </c>
      <c r="S574" s="207"/>
      <c r="T574" s="209">
        <f>SUM(T575:T576)</f>
        <v>0</v>
      </c>
      <c r="AR574" s="210" t="s">
        <v>77</v>
      </c>
      <c r="AT574" s="211" t="s">
        <v>69</v>
      </c>
      <c r="AU574" s="211" t="s">
        <v>16</v>
      </c>
      <c r="AY574" s="210" t="s">
        <v>210</v>
      </c>
      <c r="BK574" s="212">
        <f>SUM(BK575:BK576)</f>
        <v>0</v>
      </c>
    </row>
    <row r="575" s="1" customFormat="1" ht="36" customHeight="1">
      <c r="B575" s="39"/>
      <c r="C575" s="213" t="s">
        <v>3182</v>
      </c>
      <c r="D575" s="213" t="s">
        <v>211</v>
      </c>
      <c r="E575" s="214" t="s">
        <v>3183</v>
      </c>
      <c r="F575" s="215" t="s">
        <v>3184</v>
      </c>
      <c r="G575" s="216" t="s">
        <v>352</v>
      </c>
      <c r="H575" s="217">
        <v>3</v>
      </c>
      <c r="I575" s="218"/>
      <c r="J575" s="219">
        <f>ROUND(I575*H575,2)</f>
        <v>0</v>
      </c>
      <c r="K575" s="215" t="s">
        <v>2001</v>
      </c>
      <c r="L575" s="44"/>
      <c r="M575" s="220" t="s">
        <v>20</v>
      </c>
      <c r="N575" s="221" t="s">
        <v>41</v>
      </c>
      <c r="O575" s="84"/>
      <c r="P575" s="222">
        <f>O575*H575</f>
        <v>0</v>
      </c>
      <c r="Q575" s="222">
        <v>0</v>
      </c>
      <c r="R575" s="222">
        <f>Q575*H575</f>
        <v>0</v>
      </c>
      <c r="S575" s="222">
        <v>0</v>
      </c>
      <c r="T575" s="223">
        <f>S575*H575</f>
        <v>0</v>
      </c>
      <c r="AR575" s="224" t="s">
        <v>215</v>
      </c>
      <c r="AT575" s="224" t="s">
        <v>211</v>
      </c>
      <c r="AU575" s="224" t="s">
        <v>77</v>
      </c>
      <c r="AY575" s="18" t="s">
        <v>210</v>
      </c>
      <c r="BE575" s="225">
        <f>IF(N575="základní",J575,0)</f>
        <v>0</v>
      </c>
      <c r="BF575" s="225">
        <f>IF(N575="snížená",J575,0)</f>
        <v>0</v>
      </c>
      <c r="BG575" s="225">
        <f>IF(N575="zákl. přenesená",J575,0)</f>
        <v>0</v>
      </c>
      <c r="BH575" s="225">
        <f>IF(N575="sníž. přenesená",J575,0)</f>
        <v>0</v>
      </c>
      <c r="BI575" s="225">
        <f>IF(N575="nulová",J575,0)</f>
        <v>0</v>
      </c>
      <c r="BJ575" s="18" t="s">
        <v>77</v>
      </c>
      <c r="BK575" s="225">
        <f>ROUND(I575*H575,2)</f>
        <v>0</v>
      </c>
      <c r="BL575" s="18" t="s">
        <v>215</v>
      </c>
      <c r="BM575" s="224" t="s">
        <v>3185</v>
      </c>
    </row>
    <row r="576" s="1" customFormat="1" ht="48" customHeight="1">
      <c r="B576" s="39"/>
      <c r="C576" s="213" t="s">
        <v>2471</v>
      </c>
      <c r="D576" s="213" t="s">
        <v>211</v>
      </c>
      <c r="E576" s="214" t="s">
        <v>3186</v>
      </c>
      <c r="F576" s="215" t="s">
        <v>3187</v>
      </c>
      <c r="G576" s="216" t="s">
        <v>352</v>
      </c>
      <c r="H576" s="217">
        <v>3</v>
      </c>
      <c r="I576" s="218"/>
      <c r="J576" s="219">
        <f>ROUND(I576*H576,2)</f>
        <v>0</v>
      </c>
      <c r="K576" s="215" t="s">
        <v>2001</v>
      </c>
      <c r="L576" s="44"/>
      <c r="M576" s="220" t="s">
        <v>20</v>
      </c>
      <c r="N576" s="221" t="s">
        <v>41</v>
      </c>
      <c r="O576" s="84"/>
      <c r="P576" s="222">
        <f>O576*H576</f>
        <v>0</v>
      </c>
      <c r="Q576" s="222">
        <v>0</v>
      </c>
      <c r="R576" s="222">
        <f>Q576*H576</f>
        <v>0</v>
      </c>
      <c r="S576" s="222">
        <v>0</v>
      </c>
      <c r="T576" s="223">
        <f>S576*H576</f>
        <v>0</v>
      </c>
      <c r="AR576" s="224" t="s">
        <v>215</v>
      </c>
      <c r="AT576" s="224" t="s">
        <v>211</v>
      </c>
      <c r="AU576" s="224" t="s">
        <v>77</v>
      </c>
      <c r="AY576" s="18" t="s">
        <v>210</v>
      </c>
      <c r="BE576" s="225">
        <f>IF(N576="základní",J576,0)</f>
        <v>0</v>
      </c>
      <c r="BF576" s="225">
        <f>IF(N576="snížená",J576,0)</f>
        <v>0</v>
      </c>
      <c r="BG576" s="225">
        <f>IF(N576="zákl. přenesená",J576,0)</f>
        <v>0</v>
      </c>
      <c r="BH576" s="225">
        <f>IF(N576="sníž. přenesená",J576,0)</f>
        <v>0</v>
      </c>
      <c r="BI576" s="225">
        <f>IF(N576="nulová",J576,0)</f>
        <v>0</v>
      </c>
      <c r="BJ576" s="18" t="s">
        <v>77</v>
      </c>
      <c r="BK576" s="225">
        <f>ROUND(I576*H576,2)</f>
        <v>0</v>
      </c>
      <c r="BL576" s="18" t="s">
        <v>215</v>
      </c>
      <c r="BM576" s="224" t="s">
        <v>3136</v>
      </c>
    </row>
    <row r="577" s="10" customFormat="1" ht="25.92" customHeight="1">
      <c r="B577" s="199"/>
      <c r="C577" s="200"/>
      <c r="D577" s="201" t="s">
        <v>69</v>
      </c>
      <c r="E577" s="202" t="s">
        <v>418</v>
      </c>
      <c r="F577" s="202" t="s">
        <v>3188</v>
      </c>
      <c r="G577" s="200"/>
      <c r="H577" s="200"/>
      <c r="I577" s="203"/>
      <c r="J577" s="204">
        <f>BK577</f>
        <v>0</v>
      </c>
      <c r="K577" s="200"/>
      <c r="L577" s="205"/>
      <c r="M577" s="206"/>
      <c r="N577" s="207"/>
      <c r="O577" s="207"/>
      <c r="P577" s="208">
        <f>P578</f>
        <v>0</v>
      </c>
      <c r="Q577" s="207"/>
      <c r="R577" s="208">
        <f>R578</f>
        <v>0</v>
      </c>
      <c r="S577" s="207"/>
      <c r="T577" s="209">
        <f>T578</f>
        <v>0</v>
      </c>
      <c r="AR577" s="210" t="s">
        <v>77</v>
      </c>
      <c r="AT577" s="211" t="s">
        <v>69</v>
      </c>
      <c r="AU577" s="211" t="s">
        <v>16</v>
      </c>
      <c r="AY577" s="210" t="s">
        <v>210</v>
      </c>
      <c r="BK577" s="212">
        <f>BK578</f>
        <v>0</v>
      </c>
    </row>
    <row r="578" s="1" customFormat="1" ht="24" customHeight="1">
      <c r="B578" s="39"/>
      <c r="C578" s="213" t="s">
        <v>3189</v>
      </c>
      <c r="D578" s="213" t="s">
        <v>211</v>
      </c>
      <c r="E578" s="214" t="s">
        <v>3190</v>
      </c>
      <c r="F578" s="215" t="s">
        <v>3191</v>
      </c>
      <c r="G578" s="216" t="s">
        <v>2783</v>
      </c>
      <c r="H578" s="217">
        <v>64</v>
      </c>
      <c r="I578" s="218"/>
      <c r="J578" s="219">
        <f>ROUND(I578*H578,2)</f>
        <v>0</v>
      </c>
      <c r="K578" s="215" t="s">
        <v>1995</v>
      </c>
      <c r="L578" s="44"/>
      <c r="M578" s="220" t="s">
        <v>20</v>
      </c>
      <c r="N578" s="221" t="s">
        <v>41</v>
      </c>
      <c r="O578" s="84"/>
      <c r="P578" s="222">
        <f>O578*H578</f>
        <v>0</v>
      </c>
      <c r="Q578" s="222">
        <v>0</v>
      </c>
      <c r="R578" s="222">
        <f>Q578*H578</f>
        <v>0</v>
      </c>
      <c r="S578" s="222">
        <v>0</v>
      </c>
      <c r="T578" s="223">
        <f>S578*H578</f>
        <v>0</v>
      </c>
      <c r="AR578" s="224" t="s">
        <v>215</v>
      </c>
      <c r="AT578" s="224" t="s">
        <v>211</v>
      </c>
      <c r="AU578" s="224" t="s">
        <v>77</v>
      </c>
      <c r="AY578" s="18" t="s">
        <v>210</v>
      </c>
      <c r="BE578" s="225">
        <f>IF(N578="základní",J578,0)</f>
        <v>0</v>
      </c>
      <c r="BF578" s="225">
        <f>IF(N578="snížená",J578,0)</f>
        <v>0</v>
      </c>
      <c r="BG578" s="225">
        <f>IF(N578="zákl. přenesená",J578,0)</f>
        <v>0</v>
      </c>
      <c r="BH578" s="225">
        <f>IF(N578="sníž. přenesená",J578,0)</f>
        <v>0</v>
      </c>
      <c r="BI578" s="225">
        <f>IF(N578="nulová",J578,0)</f>
        <v>0</v>
      </c>
      <c r="BJ578" s="18" t="s">
        <v>77</v>
      </c>
      <c r="BK578" s="225">
        <f>ROUND(I578*H578,2)</f>
        <v>0</v>
      </c>
      <c r="BL578" s="18" t="s">
        <v>215</v>
      </c>
      <c r="BM578" s="224" t="s">
        <v>3162</v>
      </c>
    </row>
    <row r="579" s="10" customFormat="1" ht="25.92" customHeight="1">
      <c r="B579" s="199"/>
      <c r="C579" s="200"/>
      <c r="D579" s="201" t="s">
        <v>69</v>
      </c>
      <c r="E579" s="202" t="s">
        <v>585</v>
      </c>
      <c r="F579" s="202" t="s">
        <v>3192</v>
      </c>
      <c r="G579" s="200"/>
      <c r="H579" s="200"/>
      <c r="I579" s="203"/>
      <c r="J579" s="204">
        <f>BK579</f>
        <v>0</v>
      </c>
      <c r="K579" s="200"/>
      <c r="L579" s="205"/>
      <c r="M579" s="206"/>
      <c r="N579" s="207"/>
      <c r="O579" s="207"/>
      <c r="P579" s="208">
        <f>SUM(P580:P582)</f>
        <v>0</v>
      </c>
      <c r="Q579" s="207"/>
      <c r="R579" s="208">
        <f>SUM(R580:R582)</f>
        <v>0</v>
      </c>
      <c r="S579" s="207"/>
      <c r="T579" s="209">
        <f>SUM(T580:T582)</f>
        <v>0</v>
      </c>
      <c r="AR579" s="210" t="s">
        <v>77</v>
      </c>
      <c r="AT579" s="211" t="s">
        <v>69</v>
      </c>
      <c r="AU579" s="211" t="s">
        <v>16</v>
      </c>
      <c r="AY579" s="210" t="s">
        <v>210</v>
      </c>
      <c r="BK579" s="212">
        <f>SUM(BK580:BK582)</f>
        <v>0</v>
      </c>
    </row>
    <row r="580" s="1" customFormat="1" ht="16.5" customHeight="1">
      <c r="B580" s="39"/>
      <c r="C580" s="241" t="s">
        <v>2476</v>
      </c>
      <c r="D580" s="241" t="s">
        <v>263</v>
      </c>
      <c r="E580" s="242" t="s">
        <v>3193</v>
      </c>
      <c r="F580" s="243" t="s">
        <v>3194</v>
      </c>
      <c r="G580" s="244" t="s">
        <v>352</v>
      </c>
      <c r="H580" s="245">
        <v>6.0700000000000003</v>
      </c>
      <c r="I580" s="246"/>
      <c r="J580" s="247">
        <f>ROUND(I580*H580,2)</f>
        <v>0</v>
      </c>
      <c r="K580" s="243" t="s">
        <v>2026</v>
      </c>
      <c r="L580" s="248"/>
      <c r="M580" s="249" t="s">
        <v>20</v>
      </c>
      <c r="N580" s="250" t="s">
        <v>41</v>
      </c>
      <c r="O580" s="84"/>
      <c r="P580" s="222">
        <f>O580*H580</f>
        <v>0</v>
      </c>
      <c r="Q580" s="222">
        <v>0</v>
      </c>
      <c r="R580" s="222">
        <f>Q580*H580</f>
        <v>0</v>
      </c>
      <c r="S580" s="222">
        <v>0</v>
      </c>
      <c r="T580" s="223">
        <f>S580*H580</f>
        <v>0</v>
      </c>
      <c r="AR580" s="224" t="s">
        <v>233</v>
      </c>
      <c r="AT580" s="224" t="s">
        <v>263</v>
      </c>
      <c r="AU580" s="224" t="s">
        <v>77</v>
      </c>
      <c r="AY580" s="18" t="s">
        <v>210</v>
      </c>
      <c r="BE580" s="225">
        <f>IF(N580="základní",J580,0)</f>
        <v>0</v>
      </c>
      <c r="BF580" s="225">
        <f>IF(N580="snížená",J580,0)</f>
        <v>0</v>
      </c>
      <c r="BG580" s="225">
        <f>IF(N580="zákl. přenesená",J580,0)</f>
        <v>0</v>
      </c>
      <c r="BH580" s="225">
        <f>IF(N580="sníž. přenesená",J580,0)</f>
        <v>0</v>
      </c>
      <c r="BI580" s="225">
        <f>IF(N580="nulová",J580,0)</f>
        <v>0</v>
      </c>
      <c r="BJ580" s="18" t="s">
        <v>77</v>
      </c>
      <c r="BK580" s="225">
        <f>ROUND(I580*H580,2)</f>
        <v>0</v>
      </c>
      <c r="BL580" s="18" t="s">
        <v>215</v>
      </c>
      <c r="BM580" s="224" t="s">
        <v>3195</v>
      </c>
    </row>
    <row r="581" s="1" customFormat="1" ht="16.5" customHeight="1">
      <c r="B581" s="39"/>
      <c r="C581" s="213" t="s">
        <v>3196</v>
      </c>
      <c r="D581" s="213" t="s">
        <v>211</v>
      </c>
      <c r="E581" s="214" t="s">
        <v>3197</v>
      </c>
      <c r="F581" s="215" t="s">
        <v>3198</v>
      </c>
      <c r="G581" s="216" t="s">
        <v>291</v>
      </c>
      <c r="H581" s="217">
        <v>6</v>
      </c>
      <c r="I581" s="218"/>
      <c r="J581" s="219">
        <f>ROUND(I581*H581,2)</f>
        <v>0</v>
      </c>
      <c r="K581" s="215" t="s">
        <v>2026</v>
      </c>
      <c r="L581" s="44"/>
      <c r="M581" s="220" t="s">
        <v>20</v>
      </c>
      <c r="N581" s="221" t="s">
        <v>41</v>
      </c>
      <c r="O581" s="84"/>
      <c r="P581" s="222">
        <f>O581*H581</f>
        <v>0</v>
      </c>
      <c r="Q581" s="222">
        <v>0</v>
      </c>
      <c r="R581" s="222">
        <f>Q581*H581</f>
        <v>0</v>
      </c>
      <c r="S581" s="222">
        <v>0</v>
      </c>
      <c r="T581" s="223">
        <f>S581*H581</f>
        <v>0</v>
      </c>
      <c r="AR581" s="224" t="s">
        <v>215</v>
      </c>
      <c r="AT581" s="224" t="s">
        <v>211</v>
      </c>
      <c r="AU581" s="224" t="s">
        <v>77</v>
      </c>
      <c r="AY581" s="18" t="s">
        <v>210</v>
      </c>
      <c r="BE581" s="225">
        <f>IF(N581="základní",J581,0)</f>
        <v>0</v>
      </c>
      <c r="BF581" s="225">
        <f>IF(N581="snížená",J581,0)</f>
        <v>0</v>
      </c>
      <c r="BG581" s="225">
        <f>IF(N581="zákl. přenesená",J581,0)</f>
        <v>0</v>
      </c>
      <c r="BH581" s="225">
        <f>IF(N581="sníž. přenesená",J581,0)</f>
        <v>0</v>
      </c>
      <c r="BI581" s="225">
        <f>IF(N581="nulová",J581,0)</f>
        <v>0</v>
      </c>
      <c r="BJ581" s="18" t="s">
        <v>77</v>
      </c>
      <c r="BK581" s="225">
        <f>ROUND(I581*H581,2)</f>
        <v>0</v>
      </c>
      <c r="BL581" s="18" t="s">
        <v>215</v>
      </c>
      <c r="BM581" s="224" t="s">
        <v>3199</v>
      </c>
    </row>
    <row r="582" s="1" customFormat="1" ht="16.5" customHeight="1">
      <c r="B582" s="39"/>
      <c r="C582" s="213" t="s">
        <v>2479</v>
      </c>
      <c r="D582" s="213" t="s">
        <v>211</v>
      </c>
      <c r="E582" s="214" t="s">
        <v>3200</v>
      </c>
      <c r="F582" s="215" t="s">
        <v>3201</v>
      </c>
      <c r="G582" s="216" t="s">
        <v>291</v>
      </c>
      <c r="H582" s="217">
        <v>6</v>
      </c>
      <c r="I582" s="218"/>
      <c r="J582" s="219">
        <f>ROUND(I582*H582,2)</f>
        <v>0</v>
      </c>
      <c r="K582" s="215" t="s">
        <v>1995</v>
      </c>
      <c r="L582" s="44"/>
      <c r="M582" s="220" t="s">
        <v>20</v>
      </c>
      <c r="N582" s="221" t="s">
        <v>41</v>
      </c>
      <c r="O582" s="84"/>
      <c r="P582" s="222">
        <f>O582*H582</f>
        <v>0</v>
      </c>
      <c r="Q582" s="222">
        <v>0</v>
      </c>
      <c r="R582" s="222">
        <f>Q582*H582</f>
        <v>0</v>
      </c>
      <c r="S582" s="222">
        <v>0</v>
      </c>
      <c r="T582" s="223">
        <f>S582*H582</f>
        <v>0</v>
      </c>
      <c r="AR582" s="224" t="s">
        <v>215</v>
      </c>
      <c r="AT582" s="224" t="s">
        <v>211</v>
      </c>
      <c r="AU582" s="224" t="s">
        <v>77</v>
      </c>
      <c r="AY582" s="18" t="s">
        <v>210</v>
      </c>
      <c r="BE582" s="225">
        <f>IF(N582="základní",J582,0)</f>
        <v>0</v>
      </c>
      <c r="BF582" s="225">
        <f>IF(N582="snížená",J582,0)</f>
        <v>0</v>
      </c>
      <c r="BG582" s="225">
        <f>IF(N582="zákl. přenesená",J582,0)</f>
        <v>0</v>
      </c>
      <c r="BH582" s="225">
        <f>IF(N582="sníž. přenesená",J582,0)</f>
        <v>0</v>
      </c>
      <c r="BI582" s="225">
        <f>IF(N582="nulová",J582,0)</f>
        <v>0</v>
      </c>
      <c r="BJ582" s="18" t="s">
        <v>77</v>
      </c>
      <c r="BK582" s="225">
        <f>ROUND(I582*H582,2)</f>
        <v>0</v>
      </c>
      <c r="BL582" s="18" t="s">
        <v>215</v>
      </c>
      <c r="BM582" s="224" t="s">
        <v>3202</v>
      </c>
    </row>
    <row r="583" s="10" customFormat="1" ht="25.92" customHeight="1">
      <c r="B583" s="199"/>
      <c r="C583" s="200"/>
      <c r="D583" s="201" t="s">
        <v>69</v>
      </c>
      <c r="E583" s="202" t="s">
        <v>426</v>
      </c>
      <c r="F583" s="202" t="s">
        <v>3203</v>
      </c>
      <c r="G583" s="200"/>
      <c r="H583" s="200"/>
      <c r="I583" s="203"/>
      <c r="J583" s="204">
        <f>BK583</f>
        <v>0</v>
      </c>
      <c r="K583" s="200"/>
      <c r="L583" s="205"/>
      <c r="M583" s="206"/>
      <c r="N583" s="207"/>
      <c r="O583" s="207"/>
      <c r="P583" s="208">
        <f>SUM(P584:P592)</f>
        <v>0</v>
      </c>
      <c r="Q583" s="207"/>
      <c r="R583" s="208">
        <f>SUM(R584:R592)</f>
        <v>0</v>
      </c>
      <c r="S583" s="207"/>
      <c r="T583" s="209">
        <f>SUM(T584:T592)</f>
        <v>0</v>
      </c>
      <c r="AR583" s="210" t="s">
        <v>77</v>
      </c>
      <c r="AT583" s="211" t="s">
        <v>69</v>
      </c>
      <c r="AU583" s="211" t="s">
        <v>16</v>
      </c>
      <c r="AY583" s="210" t="s">
        <v>210</v>
      </c>
      <c r="BK583" s="212">
        <f>SUM(BK584:BK592)</f>
        <v>0</v>
      </c>
    </row>
    <row r="584" s="1" customFormat="1" ht="16.5" customHeight="1">
      <c r="B584" s="39"/>
      <c r="C584" s="213" t="s">
        <v>3204</v>
      </c>
      <c r="D584" s="213" t="s">
        <v>211</v>
      </c>
      <c r="E584" s="214" t="s">
        <v>3205</v>
      </c>
      <c r="F584" s="215" t="s">
        <v>3206</v>
      </c>
      <c r="G584" s="216" t="s">
        <v>911</v>
      </c>
      <c r="H584" s="217">
        <v>1035.5999999999999</v>
      </c>
      <c r="I584" s="218"/>
      <c r="J584" s="219">
        <f>ROUND(I584*H584,2)</f>
        <v>0</v>
      </c>
      <c r="K584" s="215" t="s">
        <v>1995</v>
      </c>
      <c r="L584" s="44"/>
      <c r="M584" s="220" t="s">
        <v>20</v>
      </c>
      <c r="N584" s="221" t="s">
        <v>41</v>
      </c>
      <c r="O584" s="84"/>
      <c r="P584" s="222">
        <f>O584*H584</f>
        <v>0</v>
      </c>
      <c r="Q584" s="222">
        <v>0</v>
      </c>
      <c r="R584" s="222">
        <f>Q584*H584</f>
        <v>0</v>
      </c>
      <c r="S584" s="222">
        <v>0</v>
      </c>
      <c r="T584" s="223">
        <f>S584*H584</f>
        <v>0</v>
      </c>
      <c r="AR584" s="224" t="s">
        <v>215</v>
      </c>
      <c r="AT584" s="224" t="s">
        <v>211</v>
      </c>
      <c r="AU584" s="224" t="s">
        <v>77</v>
      </c>
      <c r="AY584" s="18" t="s">
        <v>210</v>
      </c>
      <c r="BE584" s="225">
        <f>IF(N584="základní",J584,0)</f>
        <v>0</v>
      </c>
      <c r="BF584" s="225">
        <f>IF(N584="snížená",J584,0)</f>
        <v>0</v>
      </c>
      <c r="BG584" s="225">
        <f>IF(N584="zákl. přenesená",J584,0)</f>
        <v>0</v>
      </c>
      <c r="BH584" s="225">
        <f>IF(N584="sníž. přenesená",J584,0)</f>
        <v>0</v>
      </c>
      <c r="BI584" s="225">
        <f>IF(N584="nulová",J584,0)</f>
        <v>0</v>
      </c>
      <c r="BJ584" s="18" t="s">
        <v>77</v>
      </c>
      <c r="BK584" s="225">
        <f>ROUND(I584*H584,2)</f>
        <v>0</v>
      </c>
      <c r="BL584" s="18" t="s">
        <v>215</v>
      </c>
      <c r="BM584" s="224" t="s">
        <v>3207</v>
      </c>
    </row>
    <row r="585" s="1" customFormat="1" ht="24" customHeight="1">
      <c r="B585" s="39"/>
      <c r="C585" s="213" t="s">
        <v>2483</v>
      </c>
      <c r="D585" s="213" t="s">
        <v>211</v>
      </c>
      <c r="E585" s="214" t="s">
        <v>3208</v>
      </c>
      <c r="F585" s="215" t="s">
        <v>3209</v>
      </c>
      <c r="G585" s="216" t="s">
        <v>911</v>
      </c>
      <c r="H585" s="217">
        <v>2067.1999999999998</v>
      </c>
      <c r="I585" s="218"/>
      <c r="J585" s="219">
        <f>ROUND(I585*H585,2)</f>
        <v>0</v>
      </c>
      <c r="K585" s="215" t="s">
        <v>1995</v>
      </c>
      <c r="L585" s="44"/>
      <c r="M585" s="220" t="s">
        <v>20</v>
      </c>
      <c r="N585" s="221" t="s">
        <v>41</v>
      </c>
      <c r="O585" s="84"/>
      <c r="P585" s="222">
        <f>O585*H585</f>
        <v>0</v>
      </c>
      <c r="Q585" s="222">
        <v>0</v>
      </c>
      <c r="R585" s="222">
        <f>Q585*H585</f>
        <v>0</v>
      </c>
      <c r="S585" s="222">
        <v>0</v>
      </c>
      <c r="T585" s="223">
        <f>S585*H585</f>
        <v>0</v>
      </c>
      <c r="AR585" s="224" t="s">
        <v>215</v>
      </c>
      <c r="AT585" s="224" t="s">
        <v>211</v>
      </c>
      <c r="AU585" s="224" t="s">
        <v>77</v>
      </c>
      <c r="AY585" s="18" t="s">
        <v>210</v>
      </c>
      <c r="BE585" s="225">
        <f>IF(N585="základní",J585,0)</f>
        <v>0</v>
      </c>
      <c r="BF585" s="225">
        <f>IF(N585="snížená",J585,0)</f>
        <v>0</v>
      </c>
      <c r="BG585" s="225">
        <f>IF(N585="zákl. přenesená",J585,0)</f>
        <v>0</v>
      </c>
      <c r="BH585" s="225">
        <f>IF(N585="sníž. přenesená",J585,0)</f>
        <v>0</v>
      </c>
      <c r="BI585" s="225">
        <f>IF(N585="nulová",J585,0)</f>
        <v>0</v>
      </c>
      <c r="BJ585" s="18" t="s">
        <v>77</v>
      </c>
      <c r="BK585" s="225">
        <f>ROUND(I585*H585,2)</f>
        <v>0</v>
      </c>
      <c r="BL585" s="18" t="s">
        <v>215</v>
      </c>
      <c r="BM585" s="224" t="s">
        <v>3210</v>
      </c>
    </row>
    <row r="586" s="1" customFormat="1" ht="16.5" customHeight="1">
      <c r="B586" s="39"/>
      <c r="C586" s="213" t="s">
        <v>3211</v>
      </c>
      <c r="D586" s="213" t="s">
        <v>211</v>
      </c>
      <c r="E586" s="214" t="s">
        <v>3212</v>
      </c>
      <c r="F586" s="215" t="s">
        <v>3213</v>
      </c>
      <c r="G586" s="216" t="s">
        <v>911</v>
      </c>
      <c r="H586" s="217">
        <v>1035.5999999999999</v>
      </c>
      <c r="I586" s="218"/>
      <c r="J586" s="219">
        <f>ROUND(I586*H586,2)</f>
        <v>0</v>
      </c>
      <c r="K586" s="215" t="s">
        <v>1995</v>
      </c>
      <c r="L586" s="44"/>
      <c r="M586" s="220" t="s">
        <v>20</v>
      </c>
      <c r="N586" s="221" t="s">
        <v>41</v>
      </c>
      <c r="O586" s="84"/>
      <c r="P586" s="222">
        <f>O586*H586</f>
        <v>0</v>
      </c>
      <c r="Q586" s="222">
        <v>0</v>
      </c>
      <c r="R586" s="222">
        <f>Q586*H586</f>
        <v>0</v>
      </c>
      <c r="S586" s="222">
        <v>0</v>
      </c>
      <c r="T586" s="223">
        <f>S586*H586</f>
        <v>0</v>
      </c>
      <c r="AR586" s="224" t="s">
        <v>215</v>
      </c>
      <c r="AT586" s="224" t="s">
        <v>211</v>
      </c>
      <c r="AU586" s="224" t="s">
        <v>77</v>
      </c>
      <c r="AY586" s="18" t="s">
        <v>210</v>
      </c>
      <c r="BE586" s="225">
        <f>IF(N586="základní",J586,0)</f>
        <v>0</v>
      </c>
      <c r="BF586" s="225">
        <f>IF(N586="snížená",J586,0)</f>
        <v>0</v>
      </c>
      <c r="BG586" s="225">
        <f>IF(N586="zákl. přenesená",J586,0)</f>
        <v>0</v>
      </c>
      <c r="BH586" s="225">
        <f>IF(N586="sníž. přenesená",J586,0)</f>
        <v>0</v>
      </c>
      <c r="BI586" s="225">
        <f>IF(N586="nulová",J586,0)</f>
        <v>0</v>
      </c>
      <c r="BJ586" s="18" t="s">
        <v>77</v>
      </c>
      <c r="BK586" s="225">
        <f>ROUND(I586*H586,2)</f>
        <v>0</v>
      </c>
      <c r="BL586" s="18" t="s">
        <v>215</v>
      </c>
      <c r="BM586" s="224" t="s">
        <v>3214</v>
      </c>
    </row>
    <row r="587" s="1" customFormat="1" ht="16.5" customHeight="1">
      <c r="B587" s="39"/>
      <c r="C587" s="213" t="s">
        <v>2489</v>
      </c>
      <c r="D587" s="213" t="s">
        <v>211</v>
      </c>
      <c r="E587" s="214" t="s">
        <v>3215</v>
      </c>
      <c r="F587" s="215" t="s">
        <v>3216</v>
      </c>
      <c r="G587" s="216" t="s">
        <v>911</v>
      </c>
      <c r="H587" s="217">
        <v>510</v>
      </c>
      <c r="I587" s="218"/>
      <c r="J587" s="219">
        <f>ROUND(I587*H587,2)</f>
        <v>0</v>
      </c>
      <c r="K587" s="215" t="s">
        <v>1995</v>
      </c>
      <c r="L587" s="44"/>
      <c r="M587" s="220" t="s">
        <v>20</v>
      </c>
      <c r="N587" s="221" t="s">
        <v>41</v>
      </c>
      <c r="O587" s="84"/>
      <c r="P587" s="222">
        <f>O587*H587</f>
        <v>0</v>
      </c>
      <c r="Q587" s="222">
        <v>0</v>
      </c>
      <c r="R587" s="222">
        <f>Q587*H587</f>
        <v>0</v>
      </c>
      <c r="S587" s="222">
        <v>0</v>
      </c>
      <c r="T587" s="223">
        <f>S587*H587</f>
        <v>0</v>
      </c>
      <c r="AR587" s="224" t="s">
        <v>215</v>
      </c>
      <c r="AT587" s="224" t="s">
        <v>211</v>
      </c>
      <c r="AU587" s="224" t="s">
        <v>77</v>
      </c>
      <c r="AY587" s="18" t="s">
        <v>210</v>
      </c>
      <c r="BE587" s="225">
        <f>IF(N587="základní",J587,0)</f>
        <v>0</v>
      </c>
      <c r="BF587" s="225">
        <f>IF(N587="snížená",J587,0)</f>
        <v>0</v>
      </c>
      <c r="BG587" s="225">
        <f>IF(N587="zákl. přenesená",J587,0)</f>
        <v>0</v>
      </c>
      <c r="BH587" s="225">
        <f>IF(N587="sníž. přenesená",J587,0)</f>
        <v>0</v>
      </c>
      <c r="BI587" s="225">
        <f>IF(N587="nulová",J587,0)</f>
        <v>0</v>
      </c>
      <c r="BJ587" s="18" t="s">
        <v>77</v>
      </c>
      <c r="BK587" s="225">
        <f>ROUND(I587*H587,2)</f>
        <v>0</v>
      </c>
      <c r="BL587" s="18" t="s">
        <v>215</v>
      </c>
      <c r="BM587" s="224" t="s">
        <v>3217</v>
      </c>
    </row>
    <row r="588" s="1" customFormat="1" ht="16.5" customHeight="1">
      <c r="B588" s="39"/>
      <c r="C588" s="213" t="s">
        <v>3218</v>
      </c>
      <c r="D588" s="213" t="s">
        <v>211</v>
      </c>
      <c r="E588" s="214" t="s">
        <v>3219</v>
      </c>
      <c r="F588" s="215" t="s">
        <v>3220</v>
      </c>
      <c r="G588" s="216" t="s">
        <v>911</v>
      </c>
      <c r="H588" s="217">
        <v>200</v>
      </c>
      <c r="I588" s="218"/>
      <c r="J588" s="219">
        <f>ROUND(I588*H588,2)</f>
        <v>0</v>
      </c>
      <c r="K588" s="215" t="s">
        <v>1995</v>
      </c>
      <c r="L588" s="44"/>
      <c r="M588" s="220" t="s">
        <v>20</v>
      </c>
      <c r="N588" s="221" t="s">
        <v>41</v>
      </c>
      <c r="O588" s="84"/>
      <c r="P588" s="222">
        <f>O588*H588</f>
        <v>0</v>
      </c>
      <c r="Q588" s="222">
        <v>0</v>
      </c>
      <c r="R588" s="222">
        <f>Q588*H588</f>
        <v>0</v>
      </c>
      <c r="S588" s="222">
        <v>0</v>
      </c>
      <c r="T588" s="223">
        <f>S588*H588</f>
        <v>0</v>
      </c>
      <c r="AR588" s="224" t="s">
        <v>215</v>
      </c>
      <c r="AT588" s="224" t="s">
        <v>211</v>
      </c>
      <c r="AU588" s="224" t="s">
        <v>77</v>
      </c>
      <c r="AY588" s="18" t="s">
        <v>210</v>
      </c>
      <c r="BE588" s="225">
        <f>IF(N588="základní",J588,0)</f>
        <v>0</v>
      </c>
      <c r="BF588" s="225">
        <f>IF(N588="snížená",J588,0)</f>
        <v>0</v>
      </c>
      <c r="BG588" s="225">
        <f>IF(N588="zákl. přenesená",J588,0)</f>
        <v>0</v>
      </c>
      <c r="BH588" s="225">
        <f>IF(N588="sníž. přenesená",J588,0)</f>
        <v>0</v>
      </c>
      <c r="BI588" s="225">
        <f>IF(N588="nulová",J588,0)</f>
        <v>0</v>
      </c>
      <c r="BJ588" s="18" t="s">
        <v>77</v>
      </c>
      <c r="BK588" s="225">
        <f>ROUND(I588*H588,2)</f>
        <v>0</v>
      </c>
      <c r="BL588" s="18" t="s">
        <v>215</v>
      </c>
      <c r="BM588" s="224" t="s">
        <v>3221</v>
      </c>
    </row>
    <row r="589" s="1" customFormat="1" ht="16.5" customHeight="1">
      <c r="B589" s="39"/>
      <c r="C589" s="213" t="s">
        <v>2493</v>
      </c>
      <c r="D589" s="213" t="s">
        <v>211</v>
      </c>
      <c r="E589" s="214" t="s">
        <v>3222</v>
      </c>
      <c r="F589" s="215" t="s">
        <v>3223</v>
      </c>
      <c r="G589" s="216" t="s">
        <v>911</v>
      </c>
      <c r="H589" s="217">
        <v>100</v>
      </c>
      <c r="I589" s="218"/>
      <c r="J589" s="219">
        <f>ROUND(I589*H589,2)</f>
        <v>0</v>
      </c>
      <c r="K589" s="215" t="s">
        <v>1995</v>
      </c>
      <c r="L589" s="44"/>
      <c r="M589" s="220" t="s">
        <v>20</v>
      </c>
      <c r="N589" s="221" t="s">
        <v>41</v>
      </c>
      <c r="O589" s="84"/>
      <c r="P589" s="222">
        <f>O589*H589</f>
        <v>0</v>
      </c>
      <c r="Q589" s="222">
        <v>0</v>
      </c>
      <c r="R589" s="222">
        <f>Q589*H589</f>
        <v>0</v>
      </c>
      <c r="S589" s="222">
        <v>0</v>
      </c>
      <c r="T589" s="223">
        <f>S589*H589</f>
        <v>0</v>
      </c>
      <c r="AR589" s="224" t="s">
        <v>215</v>
      </c>
      <c r="AT589" s="224" t="s">
        <v>211</v>
      </c>
      <c r="AU589" s="224" t="s">
        <v>77</v>
      </c>
      <c r="AY589" s="18" t="s">
        <v>210</v>
      </c>
      <c r="BE589" s="225">
        <f>IF(N589="základní",J589,0)</f>
        <v>0</v>
      </c>
      <c r="BF589" s="225">
        <f>IF(N589="snížená",J589,0)</f>
        <v>0</v>
      </c>
      <c r="BG589" s="225">
        <f>IF(N589="zákl. přenesená",J589,0)</f>
        <v>0</v>
      </c>
      <c r="BH589" s="225">
        <f>IF(N589="sníž. přenesená",J589,0)</f>
        <v>0</v>
      </c>
      <c r="BI589" s="225">
        <f>IF(N589="nulová",J589,0)</f>
        <v>0</v>
      </c>
      <c r="BJ589" s="18" t="s">
        <v>77</v>
      </c>
      <c r="BK589" s="225">
        <f>ROUND(I589*H589,2)</f>
        <v>0</v>
      </c>
      <c r="BL589" s="18" t="s">
        <v>215</v>
      </c>
      <c r="BM589" s="224" t="s">
        <v>3224</v>
      </c>
    </row>
    <row r="590" s="1" customFormat="1" ht="16.5" customHeight="1">
      <c r="B590" s="39"/>
      <c r="C590" s="213" t="s">
        <v>3225</v>
      </c>
      <c r="D590" s="213" t="s">
        <v>211</v>
      </c>
      <c r="E590" s="214" t="s">
        <v>3226</v>
      </c>
      <c r="F590" s="215" t="s">
        <v>3227</v>
      </c>
      <c r="G590" s="216" t="s">
        <v>911</v>
      </c>
      <c r="H590" s="217">
        <v>15.26</v>
      </c>
      <c r="I590" s="218"/>
      <c r="J590" s="219">
        <f>ROUND(I590*H590,2)</f>
        <v>0</v>
      </c>
      <c r="K590" s="215" t="s">
        <v>1995</v>
      </c>
      <c r="L590" s="44"/>
      <c r="M590" s="220" t="s">
        <v>20</v>
      </c>
      <c r="N590" s="221" t="s">
        <v>41</v>
      </c>
      <c r="O590" s="84"/>
      <c r="P590" s="222">
        <f>O590*H590</f>
        <v>0</v>
      </c>
      <c r="Q590" s="222">
        <v>0</v>
      </c>
      <c r="R590" s="222">
        <f>Q590*H590</f>
        <v>0</v>
      </c>
      <c r="S590" s="222">
        <v>0</v>
      </c>
      <c r="T590" s="223">
        <f>S590*H590</f>
        <v>0</v>
      </c>
      <c r="AR590" s="224" t="s">
        <v>215</v>
      </c>
      <c r="AT590" s="224" t="s">
        <v>211</v>
      </c>
      <c r="AU590" s="224" t="s">
        <v>77</v>
      </c>
      <c r="AY590" s="18" t="s">
        <v>210</v>
      </c>
      <c r="BE590" s="225">
        <f>IF(N590="základní",J590,0)</f>
        <v>0</v>
      </c>
      <c r="BF590" s="225">
        <f>IF(N590="snížená",J590,0)</f>
        <v>0</v>
      </c>
      <c r="BG590" s="225">
        <f>IF(N590="zákl. přenesená",J590,0)</f>
        <v>0</v>
      </c>
      <c r="BH590" s="225">
        <f>IF(N590="sníž. přenesená",J590,0)</f>
        <v>0</v>
      </c>
      <c r="BI590" s="225">
        <f>IF(N590="nulová",J590,0)</f>
        <v>0</v>
      </c>
      <c r="BJ590" s="18" t="s">
        <v>77</v>
      </c>
      <c r="BK590" s="225">
        <f>ROUND(I590*H590,2)</f>
        <v>0</v>
      </c>
      <c r="BL590" s="18" t="s">
        <v>215</v>
      </c>
      <c r="BM590" s="224" t="s">
        <v>3228</v>
      </c>
    </row>
    <row r="591" s="1" customFormat="1" ht="16.5" customHeight="1">
      <c r="B591" s="39"/>
      <c r="C591" s="213" t="s">
        <v>2496</v>
      </c>
      <c r="D591" s="213" t="s">
        <v>211</v>
      </c>
      <c r="E591" s="214" t="s">
        <v>3229</v>
      </c>
      <c r="F591" s="215" t="s">
        <v>3230</v>
      </c>
      <c r="G591" s="216" t="s">
        <v>911</v>
      </c>
      <c r="H591" s="217">
        <v>15.26</v>
      </c>
      <c r="I591" s="218"/>
      <c r="J591" s="219">
        <f>ROUND(I591*H591,2)</f>
        <v>0</v>
      </c>
      <c r="K591" s="215" t="s">
        <v>1995</v>
      </c>
      <c r="L591" s="44"/>
      <c r="M591" s="220" t="s">
        <v>20</v>
      </c>
      <c r="N591" s="221" t="s">
        <v>41</v>
      </c>
      <c r="O591" s="84"/>
      <c r="P591" s="222">
        <f>O591*H591</f>
        <v>0</v>
      </c>
      <c r="Q591" s="222">
        <v>0</v>
      </c>
      <c r="R591" s="222">
        <f>Q591*H591</f>
        <v>0</v>
      </c>
      <c r="S591" s="222">
        <v>0</v>
      </c>
      <c r="T591" s="223">
        <f>S591*H591</f>
        <v>0</v>
      </c>
      <c r="AR591" s="224" t="s">
        <v>215</v>
      </c>
      <c r="AT591" s="224" t="s">
        <v>211</v>
      </c>
      <c r="AU591" s="224" t="s">
        <v>77</v>
      </c>
      <c r="AY591" s="18" t="s">
        <v>210</v>
      </c>
      <c r="BE591" s="225">
        <f>IF(N591="základní",J591,0)</f>
        <v>0</v>
      </c>
      <c r="BF591" s="225">
        <f>IF(N591="snížená",J591,0)</f>
        <v>0</v>
      </c>
      <c r="BG591" s="225">
        <f>IF(N591="zákl. přenesená",J591,0)</f>
        <v>0</v>
      </c>
      <c r="BH591" s="225">
        <f>IF(N591="sníž. přenesená",J591,0)</f>
        <v>0</v>
      </c>
      <c r="BI591" s="225">
        <f>IF(N591="nulová",J591,0)</f>
        <v>0</v>
      </c>
      <c r="BJ591" s="18" t="s">
        <v>77</v>
      </c>
      <c r="BK591" s="225">
        <f>ROUND(I591*H591,2)</f>
        <v>0</v>
      </c>
      <c r="BL591" s="18" t="s">
        <v>215</v>
      </c>
      <c r="BM591" s="224" t="s">
        <v>3231</v>
      </c>
    </row>
    <row r="592" s="1" customFormat="1" ht="16.5" customHeight="1">
      <c r="B592" s="39"/>
      <c r="C592" s="213" t="s">
        <v>3232</v>
      </c>
      <c r="D592" s="213" t="s">
        <v>211</v>
      </c>
      <c r="E592" s="214" t="s">
        <v>3233</v>
      </c>
      <c r="F592" s="215" t="s">
        <v>3234</v>
      </c>
      <c r="G592" s="216" t="s">
        <v>911</v>
      </c>
      <c r="H592" s="217">
        <v>15.26</v>
      </c>
      <c r="I592" s="218"/>
      <c r="J592" s="219">
        <f>ROUND(I592*H592,2)</f>
        <v>0</v>
      </c>
      <c r="K592" s="215" t="s">
        <v>1995</v>
      </c>
      <c r="L592" s="44"/>
      <c r="M592" s="220" t="s">
        <v>20</v>
      </c>
      <c r="N592" s="221" t="s">
        <v>41</v>
      </c>
      <c r="O592" s="84"/>
      <c r="P592" s="222">
        <f>O592*H592</f>
        <v>0</v>
      </c>
      <c r="Q592" s="222">
        <v>0</v>
      </c>
      <c r="R592" s="222">
        <f>Q592*H592</f>
        <v>0</v>
      </c>
      <c r="S592" s="222">
        <v>0</v>
      </c>
      <c r="T592" s="223">
        <f>S592*H592</f>
        <v>0</v>
      </c>
      <c r="AR592" s="224" t="s">
        <v>215</v>
      </c>
      <c r="AT592" s="224" t="s">
        <v>211</v>
      </c>
      <c r="AU592" s="224" t="s">
        <v>77</v>
      </c>
      <c r="AY592" s="18" t="s">
        <v>210</v>
      </c>
      <c r="BE592" s="225">
        <f>IF(N592="základní",J592,0)</f>
        <v>0</v>
      </c>
      <c r="BF592" s="225">
        <f>IF(N592="snížená",J592,0)</f>
        <v>0</v>
      </c>
      <c r="BG592" s="225">
        <f>IF(N592="zákl. přenesená",J592,0)</f>
        <v>0</v>
      </c>
      <c r="BH592" s="225">
        <f>IF(N592="sníž. přenesená",J592,0)</f>
        <v>0</v>
      </c>
      <c r="BI592" s="225">
        <f>IF(N592="nulová",J592,0)</f>
        <v>0</v>
      </c>
      <c r="BJ592" s="18" t="s">
        <v>77</v>
      </c>
      <c r="BK592" s="225">
        <f>ROUND(I592*H592,2)</f>
        <v>0</v>
      </c>
      <c r="BL592" s="18" t="s">
        <v>215</v>
      </c>
      <c r="BM592" s="224" t="s">
        <v>3235</v>
      </c>
    </row>
    <row r="593" s="10" customFormat="1" ht="25.92" customHeight="1">
      <c r="B593" s="199"/>
      <c r="C593" s="200"/>
      <c r="D593" s="201" t="s">
        <v>69</v>
      </c>
      <c r="E593" s="202" t="s">
        <v>601</v>
      </c>
      <c r="F593" s="202" t="s">
        <v>3236</v>
      </c>
      <c r="G593" s="200"/>
      <c r="H593" s="200"/>
      <c r="I593" s="203"/>
      <c r="J593" s="204">
        <f>BK593</f>
        <v>0</v>
      </c>
      <c r="K593" s="200"/>
      <c r="L593" s="205"/>
      <c r="M593" s="206"/>
      <c r="N593" s="207"/>
      <c r="O593" s="207"/>
      <c r="P593" s="208">
        <f>SUM(P594:P606)</f>
        <v>0</v>
      </c>
      <c r="Q593" s="207"/>
      <c r="R593" s="208">
        <f>SUM(R594:R606)</f>
        <v>0</v>
      </c>
      <c r="S593" s="207"/>
      <c r="T593" s="209">
        <f>SUM(T594:T606)</f>
        <v>0</v>
      </c>
      <c r="AR593" s="210" t="s">
        <v>77</v>
      </c>
      <c r="AT593" s="211" t="s">
        <v>69</v>
      </c>
      <c r="AU593" s="211" t="s">
        <v>16</v>
      </c>
      <c r="AY593" s="210" t="s">
        <v>210</v>
      </c>
      <c r="BK593" s="212">
        <f>SUM(BK594:BK606)</f>
        <v>0</v>
      </c>
    </row>
    <row r="594" s="1" customFormat="1" ht="16.5" customHeight="1">
      <c r="B594" s="39"/>
      <c r="C594" s="241" t="s">
        <v>2500</v>
      </c>
      <c r="D594" s="241" t="s">
        <v>263</v>
      </c>
      <c r="E594" s="242" t="s">
        <v>3237</v>
      </c>
      <c r="F594" s="243" t="s">
        <v>3238</v>
      </c>
      <c r="G594" s="244" t="s">
        <v>352</v>
      </c>
      <c r="H594" s="245">
        <v>2</v>
      </c>
      <c r="I594" s="246"/>
      <c r="J594" s="247">
        <f>ROUND(I594*H594,2)</f>
        <v>0</v>
      </c>
      <c r="K594" s="243" t="s">
        <v>2001</v>
      </c>
      <c r="L594" s="248"/>
      <c r="M594" s="249" t="s">
        <v>20</v>
      </c>
      <c r="N594" s="250" t="s">
        <v>41</v>
      </c>
      <c r="O594" s="84"/>
      <c r="P594" s="222">
        <f>O594*H594</f>
        <v>0</v>
      </c>
      <c r="Q594" s="222">
        <v>0</v>
      </c>
      <c r="R594" s="222">
        <f>Q594*H594</f>
        <v>0</v>
      </c>
      <c r="S594" s="222">
        <v>0</v>
      </c>
      <c r="T594" s="223">
        <f>S594*H594</f>
        <v>0</v>
      </c>
      <c r="AR594" s="224" t="s">
        <v>233</v>
      </c>
      <c r="AT594" s="224" t="s">
        <v>263</v>
      </c>
      <c r="AU594" s="224" t="s">
        <v>77</v>
      </c>
      <c r="AY594" s="18" t="s">
        <v>210</v>
      </c>
      <c r="BE594" s="225">
        <f>IF(N594="základní",J594,0)</f>
        <v>0</v>
      </c>
      <c r="BF594" s="225">
        <f>IF(N594="snížená",J594,0)</f>
        <v>0</v>
      </c>
      <c r="BG594" s="225">
        <f>IF(N594="zákl. přenesená",J594,0)</f>
        <v>0</v>
      </c>
      <c r="BH594" s="225">
        <f>IF(N594="sníž. přenesená",J594,0)</f>
        <v>0</v>
      </c>
      <c r="BI594" s="225">
        <f>IF(N594="nulová",J594,0)</f>
        <v>0</v>
      </c>
      <c r="BJ594" s="18" t="s">
        <v>77</v>
      </c>
      <c r="BK594" s="225">
        <f>ROUND(I594*H594,2)</f>
        <v>0</v>
      </c>
      <c r="BL594" s="18" t="s">
        <v>215</v>
      </c>
      <c r="BM594" s="224" t="s">
        <v>3239</v>
      </c>
    </row>
    <row r="595" s="1" customFormat="1" ht="16.5" customHeight="1">
      <c r="B595" s="39"/>
      <c r="C595" s="241" t="s">
        <v>3240</v>
      </c>
      <c r="D595" s="241" t="s">
        <v>263</v>
      </c>
      <c r="E595" s="242" t="s">
        <v>3241</v>
      </c>
      <c r="F595" s="243" t="s">
        <v>3242</v>
      </c>
      <c r="G595" s="244" t="s">
        <v>352</v>
      </c>
      <c r="H595" s="245">
        <v>2</v>
      </c>
      <c r="I595" s="246"/>
      <c r="J595" s="247">
        <f>ROUND(I595*H595,2)</f>
        <v>0</v>
      </c>
      <c r="K595" s="243" t="s">
        <v>2001</v>
      </c>
      <c r="L595" s="248"/>
      <c r="M595" s="249" t="s">
        <v>20</v>
      </c>
      <c r="N595" s="250" t="s">
        <v>41</v>
      </c>
      <c r="O595" s="84"/>
      <c r="P595" s="222">
        <f>O595*H595</f>
        <v>0</v>
      </c>
      <c r="Q595" s="222">
        <v>0</v>
      </c>
      <c r="R595" s="222">
        <f>Q595*H595</f>
        <v>0</v>
      </c>
      <c r="S595" s="222">
        <v>0</v>
      </c>
      <c r="T595" s="223">
        <f>S595*H595</f>
        <v>0</v>
      </c>
      <c r="AR595" s="224" t="s">
        <v>233</v>
      </c>
      <c r="AT595" s="224" t="s">
        <v>263</v>
      </c>
      <c r="AU595" s="224" t="s">
        <v>77</v>
      </c>
      <c r="AY595" s="18" t="s">
        <v>210</v>
      </c>
      <c r="BE595" s="225">
        <f>IF(N595="základní",J595,0)</f>
        <v>0</v>
      </c>
      <c r="BF595" s="225">
        <f>IF(N595="snížená",J595,0)</f>
        <v>0</v>
      </c>
      <c r="BG595" s="225">
        <f>IF(N595="zákl. přenesená",J595,0)</f>
        <v>0</v>
      </c>
      <c r="BH595" s="225">
        <f>IF(N595="sníž. přenesená",J595,0)</f>
        <v>0</v>
      </c>
      <c r="BI595" s="225">
        <f>IF(N595="nulová",J595,0)</f>
        <v>0</v>
      </c>
      <c r="BJ595" s="18" t="s">
        <v>77</v>
      </c>
      <c r="BK595" s="225">
        <f>ROUND(I595*H595,2)</f>
        <v>0</v>
      </c>
      <c r="BL595" s="18" t="s">
        <v>215</v>
      </c>
      <c r="BM595" s="224" t="s">
        <v>3243</v>
      </c>
    </row>
    <row r="596" s="1" customFormat="1" ht="24" customHeight="1">
      <c r="B596" s="39"/>
      <c r="C596" s="241" t="s">
        <v>2503</v>
      </c>
      <c r="D596" s="241" t="s">
        <v>263</v>
      </c>
      <c r="E596" s="242" t="s">
        <v>3244</v>
      </c>
      <c r="F596" s="243" t="s">
        <v>3245</v>
      </c>
      <c r="G596" s="244" t="s">
        <v>352</v>
      </c>
      <c r="H596" s="245">
        <v>26</v>
      </c>
      <c r="I596" s="246"/>
      <c r="J596" s="247">
        <f>ROUND(I596*H596,2)</f>
        <v>0</v>
      </c>
      <c r="K596" s="243" t="s">
        <v>2001</v>
      </c>
      <c r="L596" s="248"/>
      <c r="M596" s="249" t="s">
        <v>20</v>
      </c>
      <c r="N596" s="250" t="s">
        <v>41</v>
      </c>
      <c r="O596" s="84"/>
      <c r="P596" s="222">
        <f>O596*H596</f>
        <v>0</v>
      </c>
      <c r="Q596" s="222">
        <v>0</v>
      </c>
      <c r="R596" s="222">
        <f>Q596*H596</f>
        <v>0</v>
      </c>
      <c r="S596" s="222">
        <v>0</v>
      </c>
      <c r="T596" s="223">
        <f>S596*H596</f>
        <v>0</v>
      </c>
      <c r="AR596" s="224" t="s">
        <v>233</v>
      </c>
      <c r="AT596" s="224" t="s">
        <v>263</v>
      </c>
      <c r="AU596" s="224" t="s">
        <v>77</v>
      </c>
      <c r="AY596" s="18" t="s">
        <v>210</v>
      </c>
      <c r="BE596" s="225">
        <f>IF(N596="základní",J596,0)</f>
        <v>0</v>
      </c>
      <c r="BF596" s="225">
        <f>IF(N596="snížená",J596,0)</f>
        <v>0</v>
      </c>
      <c r="BG596" s="225">
        <f>IF(N596="zákl. přenesená",J596,0)</f>
        <v>0</v>
      </c>
      <c r="BH596" s="225">
        <f>IF(N596="sníž. přenesená",J596,0)</f>
        <v>0</v>
      </c>
      <c r="BI596" s="225">
        <f>IF(N596="nulová",J596,0)</f>
        <v>0</v>
      </c>
      <c r="BJ596" s="18" t="s">
        <v>77</v>
      </c>
      <c r="BK596" s="225">
        <f>ROUND(I596*H596,2)</f>
        <v>0</v>
      </c>
      <c r="BL596" s="18" t="s">
        <v>215</v>
      </c>
      <c r="BM596" s="224" t="s">
        <v>3246</v>
      </c>
    </row>
    <row r="597" s="1" customFormat="1" ht="24" customHeight="1">
      <c r="B597" s="39"/>
      <c r="C597" s="241" t="s">
        <v>3247</v>
      </c>
      <c r="D597" s="241" t="s">
        <v>263</v>
      </c>
      <c r="E597" s="242" t="s">
        <v>3248</v>
      </c>
      <c r="F597" s="243" t="s">
        <v>3249</v>
      </c>
      <c r="G597" s="244" t="s">
        <v>352</v>
      </c>
      <c r="H597" s="245">
        <v>4</v>
      </c>
      <c r="I597" s="246"/>
      <c r="J597" s="247">
        <f>ROUND(I597*H597,2)</f>
        <v>0</v>
      </c>
      <c r="K597" s="243" t="s">
        <v>2001</v>
      </c>
      <c r="L597" s="248"/>
      <c r="M597" s="249" t="s">
        <v>20</v>
      </c>
      <c r="N597" s="250" t="s">
        <v>41</v>
      </c>
      <c r="O597" s="84"/>
      <c r="P597" s="222">
        <f>O597*H597</f>
        <v>0</v>
      </c>
      <c r="Q597" s="222">
        <v>0</v>
      </c>
      <c r="R597" s="222">
        <f>Q597*H597</f>
        <v>0</v>
      </c>
      <c r="S597" s="222">
        <v>0</v>
      </c>
      <c r="T597" s="223">
        <f>S597*H597</f>
        <v>0</v>
      </c>
      <c r="AR597" s="224" t="s">
        <v>233</v>
      </c>
      <c r="AT597" s="224" t="s">
        <v>263</v>
      </c>
      <c r="AU597" s="224" t="s">
        <v>77</v>
      </c>
      <c r="AY597" s="18" t="s">
        <v>210</v>
      </c>
      <c r="BE597" s="225">
        <f>IF(N597="základní",J597,0)</f>
        <v>0</v>
      </c>
      <c r="BF597" s="225">
        <f>IF(N597="snížená",J597,0)</f>
        <v>0</v>
      </c>
      <c r="BG597" s="225">
        <f>IF(N597="zákl. přenesená",J597,0)</f>
        <v>0</v>
      </c>
      <c r="BH597" s="225">
        <f>IF(N597="sníž. přenesená",J597,0)</f>
        <v>0</v>
      </c>
      <c r="BI597" s="225">
        <f>IF(N597="nulová",J597,0)</f>
        <v>0</v>
      </c>
      <c r="BJ597" s="18" t="s">
        <v>77</v>
      </c>
      <c r="BK597" s="225">
        <f>ROUND(I597*H597,2)</f>
        <v>0</v>
      </c>
      <c r="BL597" s="18" t="s">
        <v>215</v>
      </c>
      <c r="BM597" s="224" t="s">
        <v>3250</v>
      </c>
    </row>
    <row r="598" s="1" customFormat="1" ht="36" customHeight="1">
      <c r="B598" s="39"/>
      <c r="C598" s="213" t="s">
        <v>2507</v>
      </c>
      <c r="D598" s="213" t="s">
        <v>211</v>
      </c>
      <c r="E598" s="214" t="s">
        <v>3251</v>
      </c>
      <c r="F598" s="215" t="s">
        <v>3252</v>
      </c>
      <c r="G598" s="216" t="s">
        <v>911</v>
      </c>
      <c r="H598" s="217">
        <v>34.909999999999997</v>
      </c>
      <c r="I598" s="218"/>
      <c r="J598" s="219">
        <f>ROUND(I598*H598,2)</f>
        <v>0</v>
      </c>
      <c r="K598" s="215" t="s">
        <v>1995</v>
      </c>
      <c r="L598" s="44"/>
      <c r="M598" s="220" t="s">
        <v>20</v>
      </c>
      <c r="N598" s="221" t="s">
        <v>41</v>
      </c>
      <c r="O598" s="84"/>
      <c r="P598" s="222">
        <f>O598*H598</f>
        <v>0</v>
      </c>
      <c r="Q598" s="222">
        <v>0</v>
      </c>
      <c r="R598" s="222">
        <f>Q598*H598</f>
        <v>0</v>
      </c>
      <c r="S598" s="222">
        <v>0</v>
      </c>
      <c r="T598" s="223">
        <f>S598*H598</f>
        <v>0</v>
      </c>
      <c r="AR598" s="224" t="s">
        <v>215</v>
      </c>
      <c r="AT598" s="224" t="s">
        <v>211</v>
      </c>
      <c r="AU598" s="224" t="s">
        <v>77</v>
      </c>
      <c r="AY598" s="18" t="s">
        <v>210</v>
      </c>
      <c r="BE598" s="225">
        <f>IF(N598="základní",J598,0)</f>
        <v>0</v>
      </c>
      <c r="BF598" s="225">
        <f>IF(N598="snížená",J598,0)</f>
        <v>0</v>
      </c>
      <c r="BG598" s="225">
        <f>IF(N598="zákl. přenesená",J598,0)</f>
        <v>0</v>
      </c>
      <c r="BH598" s="225">
        <f>IF(N598="sníž. přenesená",J598,0)</f>
        <v>0</v>
      </c>
      <c r="BI598" s="225">
        <f>IF(N598="nulová",J598,0)</f>
        <v>0</v>
      </c>
      <c r="BJ598" s="18" t="s">
        <v>77</v>
      </c>
      <c r="BK598" s="225">
        <f>ROUND(I598*H598,2)</f>
        <v>0</v>
      </c>
      <c r="BL598" s="18" t="s">
        <v>215</v>
      </c>
      <c r="BM598" s="224" t="s">
        <v>3253</v>
      </c>
    </row>
    <row r="599" s="1" customFormat="1" ht="16.5" customHeight="1">
      <c r="B599" s="39"/>
      <c r="C599" s="213" t="s">
        <v>3254</v>
      </c>
      <c r="D599" s="213" t="s">
        <v>211</v>
      </c>
      <c r="E599" s="214" t="s">
        <v>3255</v>
      </c>
      <c r="F599" s="215" t="s">
        <v>3256</v>
      </c>
      <c r="G599" s="216" t="s">
        <v>911</v>
      </c>
      <c r="H599" s="217">
        <v>1156.6099999999999</v>
      </c>
      <c r="I599" s="218"/>
      <c r="J599" s="219">
        <f>ROUND(I599*H599,2)</f>
        <v>0</v>
      </c>
      <c r="K599" s="215" t="s">
        <v>1995</v>
      </c>
      <c r="L599" s="44"/>
      <c r="M599" s="220" t="s">
        <v>20</v>
      </c>
      <c r="N599" s="221" t="s">
        <v>41</v>
      </c>
      <c r="O599" s="84"/>
      <c r="P599" s="222">
        <f>O599*H599</f>
        <v>0</v>
      </c>
      <c r="Q599" s="222">
        <v>0</v>
      </c>
      <c r="R599" s="222">
        <f>Q599*H599</f>
        <v>0</v>
      </c>
      <c r="S599" s="222">
        <v>0</v>
      </c>
      <c r="T599" s="223">
        <f>S599*H599</f>
        <v>0</v>
      </c>
      <c r="AR599" s="224" t="s">
        <v>215</v>
      </c>
      <c r="AT599" s="224" t="s">
        <v>211</v>
      </c>
      <c r="AU599" s="224" t="s">
        <v>77</v>
      </c>
      <c r="AY599" s="18" t="s">
        <v>210</v>
      </c>
      <c r="BE599" s="225">
        <f>IF(N599="základní",J599,0)</f>
        <v>0</v>
      </c>
      <c r="BF599" s="225">
        <f>IF(N599="snížená",J599,0)</f>
        <v>0</v>
      </c>
      <c r="BG599" s="225">
        <f>IF(N599="zákl. přenesená",J599,0)</f>
        <v>0</v>
      </c>
      <c r="BH599" s="225">
        <f>IF(N599="sníž. přenesená",J599,0)</f>
        <v>0</v>
      </c>
      <c r="BI599" s="225">
        <f>IF(N599="nulová",J599,0)</f>
        <v>0</v>
      </c>
      <c r="BJ599" s="18" t="s">
        <v>77</v>
      </c>
      <c r="BK599" s="225">
        <f>ROUND(I599*H599,2)</f>
        <v>0</v>
      </c>
      <c r="BL599" s="18" t="s">
        <v>215</v>
      </c>
      <c r="BM599" s="224" t="s">
        <v>3257</v>
      </c>
    </row>
    <row r="600" s="1" customFormat="1" ht="16.5" customHeight="1">
      <c r="B600" s="39"/>
      <c r="C600" s="213" t="s">
        <v>2510</v>
      </c>
      <c r="D600" s="213" t="s">
        <v>211</v>
      </c>
      <c r="E600" s="214" t="s">
        <v>3258</v>
      </c>
      <c r="F600" s="215" t="s">
        <v>3259</v>
      </c>
      <c r="G600" s="216" t="s">
        <v>911</v>
      </c>
      <c r="H600" s="217">
        <v>438.5</v>
      </c>
      <c r="I600" s="218"/>
      <c r="J600" s="219">
        <f>ROUND(I600*H600,2)</f>
        <v>0</v>
      </c>
      <c r="K600" s="215" t="s">
        <v>1995</v>
      </c>
      <c r="L600" s="44"/>
      <c r="M600" s="220" t="s">
        <v>20</v>
      </c>
      <c r="N600" s="221" t="s">
        <v>41</v>
      </c>
      <c r="O600" s="84"/>
      <c r="P600" s="222">
        <f>O600*H600</f>
        <v>0</v>
      </c>
      <c r="Q600" s="222">
        <v>0</v>
      </c>
      <c r="R600" s="222">
        <f>Q600*H600</f>
        <v>0</v>
      </c>
      <c r="S600" s="222">
        <v>0</v>
      </c>
      <c r="T600" s="223">
        <f>S600*H600</f>
        <v>0</v>
      </c>
      <c r="AR600" s="224" t="s">
        <v>215</v>
      </c>
      <c r="AT600" s="224" t="s">
        <v>211</v>
      </c>
      <c r="AU600" s="224" t="s">
        <v>77</v>
      </c>
      <c r="AY600" s="18" t="s">
        <v>210</v>
      </c>
      <c r="BE600" s="225">
        <f>IF(N600="základní",J600,0)</f>
        <v>0</v>
      </c>
      <c r="BF600" s="225">
        <f>IF(N600="snížená",J600,0)</f>
        <v>0</v>
      </c>
      <c r="BG600" s="225">
        <f>IF(N600="zákl. přenesená",J600,0)</f>
        <v>0</v>
      </c>
      <c r="BH600" s="225">
        <f>IF(N600="sníž. přenesená",J600,0)</f>
        <v>0</v>
      </c>
      <c r="BI600" s="225">
        <f>IF(N600="nulová",J600,0)</f>
        <v>0</v>
      </c>
      <c r="BJ600" s="18" t="s">
        <v>77</v>
      </c>
      <c r="BK600" s="225">
        <f>ROUND(I600*H600,2)</f>
        <v>0</v>
      </c>
      <c r="BL600" s="18" t="s">
        <v>215</v>
      </c>
      <c r="BM600" s="224" t="s">
        <v>3260</v>
      </c>
    </row>
    <row r="601" s="1" customFormat="1" ht="36" customHeight="1">
      <c r="B601" s="39"/>
      <c r="C601" s="213" t="s">
        <v>3261</v>
      </c>
      <c r="D601" s="213" t="s">
        <v>211</v>
      </c>
      <c r="E601" s="214" t="s">
        <v>3262</v>
      </c>
      <c r="F601" s="215" t="s">
        <v>3263</v>
      </c>
      <c r="G601" s="216" t="s">
        <v>352</v>
      </c>
      <c r="H601" s="217">
        <v>4</v>
      </c>
      <c r="I601" s="218"/>
      <c r="J601" s="219">
        <f>ROUND(I601*H601,2)</f>
        <v>0</v>
      </c>
      <c r="K601" s="215" t="s">
        <v>2001</v>
      </c>
      <c r="L601" s="44"/>
      <c r="M601" s="220" t="s">
        <v>20</v>
      </c>
      <c r="N601" s="221" t="s">
        <v>41</v>
      </c>
      <c r="O601" s="84"/>
      <c r="P601" s="222">
        <f>O601*H601</f>
        <v>0</v>
      </c>
      <c r="Q601" s="222">
        <v>0</v>
      </c>
      <c r="R601" s="222">
        <f>Q601*H601</f>
        <v>0</v>
      </c>
      <c r="S601" s="222">
        <v>0</v>
      </c>
      <c r="T601" s="223">
        <f>S601*H601</f>
        <v>0</v>
      </c>
      <c r="AR601" s="224" t="s">
        <v>215</v>
      </c>
      <c r="AT601" s="224" t="s">
        <v>211</v>
      </c>
      <c r="AU601" s="224" t="s">
        <v>77</v>
      </c>
      <c r="AY601" s="18" t="s">
        <v>210</v>
      </c>
      <c r="BE601" s="225">
        <f>IF(N601="základní",J601,0)</f>
        <v>0</v>
      </c>
      <c r="BF601" s="225">
        <f>IF(N601="snížená",J601,0)</f>
        <v>0</v>
      </c>
      <c r="BG601" s="225">
        <f>IF(N601="zákl. přenesená",J601,0)</f>
        <v>0</v>
      </c>
      <c r="BH601" s="225">
        <f>IF(N601="sníž. přenesená",J601,0)</f>
        <v>0</v>
      </c>
      <c r="BI601" s="225">
        <f>IF(N601="nulová",J601,0)</f>
        <v>0</v>
      </c>
      <c r="BJ601" s="18" t="s">
        <v>77</v>
      </c>
      <c r="BK601" s="225">
        <f>ROUND(I601*H601,2)</f>
        <v>0</v>
      </c>
      <c r="BL601" s="18" t="s">
        <v>215</v>
      </c>
      <c r="BM601" s="224" t="s">
        <v>3264</v>
      </c>
    </row>
    <row r="602" s="1" customFormat="1" ht="60" customHeight="1">
      <c r="B602" s="39"/>
      <c r="C602" s="213" t="s">
        <v>2514</v>
      </c>
      <c r="D602" s="213" t="s">
        <v>211</v>
      </c>
      <c r="E602" s="214" t="s">
        <v>3265</v>
      </c>
      <c r="F602" s="215" t="s">
        <v>3266</v>
      </c>
      <c r="G602" s="216" t="s">
        <v>352</v>
      </c>
      <c r="H602" s="217">
        <v>1</v>
      </c>
      <c r="I602" s="218"/>
      <c r="J602" s="219">
        <f>ROUND(I602*H602,2)</f>
        <v>0</v>
      </c>
      <c r="K602" s="215" t="s">
        <v>2001</v>
      </c>
      <c r="L602" s="44"/>
      <c r="M602" s="220" t="s">
        <v>20</v>
      </c>
      <c r="N602" s="221" t="s">
        <v>41</v>
      </c>
      <c r="O602" s="84"/>
      <c r="P602" s="222">
        <f>O602*H602</f>
        <v>0</v>
      </c>
      <c r="Q602" s="222">
        <v>0</v>
      </c>
      <c r="R602" s="222">
        <f>Q602*H602</f>
        <v>0</v>
      </c>
      <c r="S602" s="222">
        <v>0</v>
      </c>
      <c r="T602" s="223">
        <f>S602*H602</f>
        <v>0</v>
      </c>
      <c r="AR602" s="224" t="s">
        <v>215</v>
      </c>
      <c r="AT602" s="224" t="s">
        <v>211</v>
      </c>
      <c r="AU602" s="224" t="s">
        <v>77</v>
      </c>
      <c r="AY602" s="18" t="s">
        <v>210</v>
      </c>
      <c r="BE602" s="225">
        <f>IF(N602="základní",J602,0)</f>
        <v>0</v>
      </c>
      <c r="BF602" s="225">
        <f>IF(N602="snížená",J602,0)</f>
        <v>0</v>
      </c>
      <c r="BG602" s="225">
        <f>IF(N602="zákl. přenesená",J602,0)</f>
        <v>0</v>
      </c>
      <c r="BH602" s="225">
        <f>IF(N602="sníž. přenesená",J602,0)</f>
        <v>0</v>
      </c>
      <c r="BI602" s="225">
        <f>IF(N602="nulová",J602,0)</f>
        <v>0</v>
      </c>
      <c r="BJ602" s="18" t="s">
        <v>77</v>
      </c>
      <c r="BK602" s="225">
        <f>ROUND(I602*H602,2)</f>
        <v>0</v>
      </c>
      <c r="BL602" s="18" t="s">
        <v>215</v>
      </c>
      <c r="BM602" s="224" t="s">
        <v>3267</v>
      </c>
    </row>
    <row r="603" s="1" customFormat="1" ht="36" customHeight="1">
      <c r="B603" s="39"/>
      <c r="C603" s="213" t="s">
        <v>3268</v>
      </c>
      <c r="D603" s="213" t="s">
        <v>211</v>
      </c>
      <c r="E603" s="214" t="s">
        <v>3269</v>
      </c>
      <c r="F603" s="215" t="s">
        <v>3270</v>
      </c>
      <c r="G603" s="216" t="s">
        <v>352</v>
      </c>
      <c r="H603" s="217">
        <v>1</v>
      </c>
      <c r="I603" s="218"/>
      <c r="J603" s="219">
        <f>ROUND(I603*H603,2)</f>
        <v>0</v>
      </c>
      <c r="K603" s="215" t="s">
        <v>2001</v>
      </c>
      <c r="L603" s="44"/>
      <c r="M603" s="220" t="s">
        <v>20</v>
      </c>
      <c r="N603" s="221" t="s">
        <v>41</v>
      </c>
      <c r="O603" s="84"/>
      <c r="P603" s="222">
        <f>O603*H603</f>
        <v>0</v>
      </c>
      <c r="Q603" s="222">
        <v>0</v>
      </c>
      <c r="R603" s="222">
        <f>Q603*H603</f>
        <v>0</v>
      </c>
      <c r="S603" s="222">
        <v>0</v>
      </c>
      <c r="T603" s="223">
        <f>S603*H603</f>
        <v>0</v>
      </c>
      <c r="AR603" s="224" t="s">
        <v>215</v>
      </c>
      <c r="AT603" s="224" t="s">
        <v>211</v>
      </c>
      <c r="AU603" s="224" t="s">
        <v>77</v>
      </c>
      <c r="AY603" s="18" t="s">
        <v>210</v>
      </c>
      <c r="BE603" s="225">
        <f>IF(N603="základní",J603,0)</f>
        <v>0</v>
      </c>
      <c r="BF603" s="225">
        <f>IF(N603="snížená",J603,0)</f>
        <v>0</v>
      </c>
      <c r="BG603" s="225">
        <f>IF(N603="zákl. přenesená",J603,0)</f>
        <v>0</v>
      </c>
      <c r="BH603" s="225">
        <f>IF(N603="sníž. přenesená",J603,0)</f>
        <v>0</v>
      </c>
      <c r="BI603" s="225">
        <f>IF(N603="nulová",J603,0)</f>
        <v>0</v>
      </c>
      <c r="BJ603" s="18" t="s">
        <v>77</v>
      </c>
      <c r="BK603" s="225">
        <f>ROUND(I603*H603,2)</f>
        <v>0</v>
      </c>
      <c r="BL603" s="18" t="s">
        <v>215</v>
      </c>
      <c r="BM603" s="224" t="s">
        <v>3271</v>
      </c>
    </row>
    <row r="604" s="1" customFormat="1" ht="36" customHeight="1">
      <c r="B604" s="39"/>
      <c r="C604" s="213" t="s">
        <v>2517</v>
      </c>
      <c r="D604" s="213" t="s">
        <v>211</v>
      </c>
      <c r="E604" s="214" t="s">
        <v>3272</v>
      </c>
      <c r="F604" s="215" t="s">
        <v>3273</v>
      </c>
      <c r="G604" s="216" t="s">
        <v>352</v>
      </c>
      <c r="H604" s="217">
        <v>1</v>
      </c>
      <c r="I604" s="218"/>
      <c r="J604" s="219">
        <f>ROUND(I604*H604,2)</f>
        <v>0</v>
      </c>
      <c r="K604" s="215" t="s">
        <v>2001</v>
      </c>
      <c r="L604" s="44"/>
      <c r="M604" s="220" t="s">
        <v>20</v>
      </c>
      <c r="N604" s="221" t="s">
        <v>41</v>
      </c>
      <c r="O604" s="84"/>
      <c r="P604" s="222">
        <f>O604*H604</f>
        <v>0</v>
      </c>
      <c r="Q604" s="222">
        <v>0</v>
      </c>
      <c r="R604" s="222">
        <f>Q604*H604</f>
        <v>0</v>
      </c>
      <c r="S604" s="222">
        <v>0</v>
      </c>
      <c r="T604" s="223">
        <f>S604*H604</f>
        <v>0</v>
      </c>
      <c r="AR604" s="224" t="s">
        <v>215</v>
      </c>
      <c r="AT604" s="224" t="s">
        <v>211</v>
      </c>
      <c r="AU604" s="224" t="s">
        <v>77</v>
      </c>
      <c r="AY604" s="18" t="s">
        <v>210</v>
      </c>
      <c r="BE604" s="225">
        <f>IF(N604="základní",J604,0)</f>
        <v>0</v>
      </c>
      <c r="BF604" s="225">
        <f>IF(N604="snížená",J604,0)</f>
        <v>0</v>
      </c>
      <c r="BG604" s="225">
        <f>IF(N604="zákl. přenesená",J604,0)</f>
        <v>0</v>
      </c>
      <c r="BH604" s="225">
        <f>IF(N604="sníž. přenesená",J604,0)</f>
        <v>0</v>
      </c>
      <c r="BI604" s="225">
        <f>IF(N604="nulová",J604,0)</f>
        <v>0</v>
      </c>
      <c r="BJ604" s="18" t="s">
        <v>77</v>
      </c>
      <c r="BK604" s="225">
        <f>ROUND(I604*H604,2)</f>
        <v>0</v>
      </c>
      <c r="BL604" s="18" t="s">
        <v>215</v>
      </c>
      <c r="BM604" s="224" t="s">
        <v>3274</v>
      </c>
    </row>
    <row r="605" s="1" customFormat="1" ht="16.5" customHeight="1">
      <c r="B605" s="39"/>
      <c r="C605" s="213" t="s">
        <v>3275</v>
      </c>
      <c r="D605" s="213" t="s">
        <v>211</v>
      </c>
      <c r="E605" s="214" t="s">
        <v>3276</v>
      </c>
      <c r="F605" s="215" t="s">
        <v>3277</v>
      </c>
      <c r="G605" s="216" t="s">
        <v>352</v>
      </c>
      <c r="H605" s="217">
        <v>34</v>
      </c>
      <c r="I605" s="218"/>
      <c r="J605" s="219">
        <f>ROUND(I605*H605,2)</f>
        <v>0</v>
      </c>
      <c r="K605" s="215" t="s">
        <v>1995</v>
      </c>
      <c r="L605" s="44"/>
      <c r="M605" s="220" t="s">
        <v>20</v>
      </c>
      <c r="N605" s="221" t="s">
        <v>41</v>
      </c>
      <c r="O605" s="84"/>
      <c r="P605" s="222">
        <f>O605*H605</f>
        <v>0</v>
      </c>
      <c r="Q605" s="222">
        <v>0</v>
      </c>
      <c r="R605" s="222">
        <f>Q605*H605</f>
        <v>0</v>
      </c>
      <c r="S605" s="222">
        <v>0</v>
      </c>
      <c r="T605" s="223">
        <f>S605*H605</f>
        <v>0</v>
      </c>
      <c r="AR605" s="224" t="s">
        <v>215</v>
      </c>
      <c r="AT605" s="224" t="s">
        <v>211</v>
      </c>
      <c r="AU605" s="224" t="s">
        <v>77</v>
      </c>
      <c r="AY605" s="18" t="s">
        <v>210</v>
      </c>
      <c r="BE605" s="225">
        <f>IF(N605="základní",J605,0)</f>
        <v>0</v>
      </c>
      <c r="BF605" s="225">
        <f>IF(N605="snížená",J605,0)</f>
        <v>0</v>
      </c>
      <c r="BG605" s="225">
        <f>IF(N605="zákl. přenesená",J605,0)</f>
        <v>0</v>
      </c>
      <c r="BH605" s="225">
        <f>IF(N605="sníž. přenesená",J605,0)</f>
        <v>0</v>
      </c>
      <c r="BI605" s="225">
        <f>IF(N605="nulová",J605,0)</f>
        <v>0</v>
      </c>
      <c r="BJ605" s="18" t="s">
        <v>77</v>
      </c>
      <c r="BK605" s="225">
        <f>ROUND(I605*H605,2)</f>
        <v>0</v>
      </c>
      <c r="BL605" s="18" t="s">
        <v>215</v>
      </c>
      <c r="BM605" s="224" t="s">
        <v>3278</v>
      </c>
    </row>
    <row r="606" s="1" customFormat="1" ht="48" customHeight="1">
      <c r="B606" s="39"/>
      <c r="C606" s="213" t="s">
        <v>2521</v>
      </c>
      <c r="D606" s="213" t="s">
        <v>211</v>
      </c>
      <c r="E606" s="214" t="s">
        <v>3279</v>
      </c>
      <c r="F606" s="215" t="s">
        <v>3280</v>
      </c>
      <c r="G606" s="216" t="s">
        <v>291</v>
      </c>
      <c r="H606" s="217">
        <v>9.5999999999999996</v>
      </c>
      <c r="I606" s="218"/>
      <c r="J606" s="219">
        <f>ROUND(I606*H606,2)</f>
        <v>0</v>
      </c>
      <c r="K606" s="215" t="s">
        <v>2001</v>
      </c>
      <c r="L606" s="44"/>
      <c r="M606" s="220" t="s">
        <v>20</v>
      </c>
      <c r="N606" s="221" t="s">
        <v>41</v>
      </c>
      <c r="O606" s="84"/>
      <c r="P606" s="222">
        <f>O606*H606</f>
        <v>0</v>
      </c>
      <c r="Q606" s="222">
        <v>0</v>
      </c>
      <c r="R606" s="222">
        <f>Q606*H606</f>
        <v>0</v>
      </c>
      <c r="S606" s="222">
        <v>0</v>
      </c>
      <c r="T606" s="223">
        <f>S606*H606</f>
        <v>0</v>
      </c>
      <c r="AR606" s="224" t="s">
        <v>215</v>
      </c>
      <c r="AT606" s="224" t="s">
        <v>211</v>
      </c>
      <c r="AU606" s="224" t="s">
        <v>77</v>
      </c>
      <c r="AY606" s="18" t="s">
        <v>210</v>
      </c>
      <c r="BE606" s="225">
        <f>IF(N606="základní",J606,0)</f>
        <v>0</v>
      </c>
      <c r="BF606" s="225">
        <f>IF(N606="snížená",J606,0)</f>
        <v>0</v>
      </c>
      <c r="BG606" s="225">
        <f>IF(N606="zákl. přenesená",J606,0)</f>
        <v>0</v>
      </c>
      <c r="BH606" s="225">
        <f>IF(N606="sníž. přenesená",J606,0)</f>
        <v>0</v>
      </c>
      <c r="BI606" s="225">
        <f>IF(N606="nulová",J606,0)</f>
        <v>0</v>
      </c>
      <c r="BJ606" s="18" t="s">
        <v>77</v>
      </c>
      <c r="BK606" s="225">
        <f>ROUND(I606*H606,2)</f>
        <v>0</v>
      </c>
      <c r="BL606" s="18" t="s">
        <v>215</v>
      </c>
      <c r="BM606" s="224" t="s">
        <v>3281</v>
      </c>
    </row>
    <row r="607" s="10" customFormat="1" ht="25.92" customHeight="1">
      <c r="B607" s="199"/>
      <c r="C607" s="200"/>
      <c r="D607" s="201" t="s">
        <v>69</v>
      </c>
      <c r="E607" s="202" t="s">
        <v>430</v>
      </c>
      <c r="F607" s="202" t="s">
        <v>3282</v>
      </c>
      <c r="G607" s="200"/>
      <c r="H607" s="200"/>
      <c r="I607" s="203"/>
      <c r="J607" s="204">
        <f>BK607</f>
        <v>0</v>
      </c>
      <c r="K607" s="200"/>
      <c r="L607" s="205"/>
      <c r="M607" s="206"/>
      <c r="N607" s="207"/>
      <c r="O607" s="207"/>
      <c r="P607" s="208">
        <f>SUM(P608:P651)</f>
        <v>0</v>
      </c>
      <c r="Q607" s="207"/>
      <c r="R607" s="208">
        <f>SUM(R608:R651)</f>
        <v>0</v>
      </c>
      <c r="S607" s="207"/>
      <c r="T607" s="209">
        <f>SUM(T608:T651)</f>
        <v>0</v>
      </c>
      <c r="AR607" s="210" t="s">
        <v>77</v>
      </c>
      <c r="AT607" s="211" t="s">
        <v>69</v>
      </c>
      <c r="AU607" s="211" t="s">
        <v>16</v>
      </c>
      <c r="AY607" s="210" t="s">
        <v>210</v>
      </c>
      <c r="BK607" s="212">
        <f>SUM(BK608:BK651)</f>
        <v>0</v>
      </c>
    </row>
    <row r="608" s="1" customFormat="1" ht="60" customHeight="1">
      <c r="B608" s="39"/>
      <c r="C608" s="213" t="s">
        <v>3283</v>
      </c>
      <c r="D608" s="213" t="s">
        <v>211</v>
      </c>
      <c r="E608" s="214" t="s">
        <v>3284</v>
      </c>
      <c r="F608" s="215" t="s">
        <v>3285</v>
      </c>
      <c r="G608" s="216" t="s">
        <v>640</v>
      </c>
      <c r="H608" s="217">
        <v>200</v>
      </c>
      <c r="I608" s="218"/>
      <c r="J608" s="219">
        <f>ROUND(I608*H608,2)</f>
        <v>0</v>
      </c>
      <c r="K608" s="215" t="s">
        <v>3286</v>
      </c>
      <c r="L608" s="44"/>
      <c r="M608" s="220" t="s">
        <v>20</v>
      </c>
      <c r="N608" s="221" t="s">
        <v>41</v>
      </c>
      <c r="O608" s="84"/>
      <c r="P608" s="222">
        <f>O608*H608</f>
        <v>0</v>
      </c>
      <c r="Q608" s="222">
        <v>0</v>
      </c>
      <c r="R608" s="222">
        <f>Q608*H608</f>
        <v>0</v>
      </c>
      <c r="S608" s="222">
        <v>0</v>
      </c>
      <c r="T608" s="223">
        <f>S608*H608</f>
        <v>0</v>
      </c>
      <c r="AR608" s="224" t="s">
        <v>215</v>
      </c>
      <c r="AT608" s="224" t="s">
        <v>211</v>
      </c>
      <c r="AU608" s="224" t="s">
        <v>77</v>
      </c>
      <c r="AY608" s="18" t="s">
        <v>210</v>
      </c>
      <c r="BE608" s="225">
        <f>IF(N608="základní",J608,0)</f>
        <v>0</v>
      </c>
      <c r="BF608" s="225">
        <f>IF(N608="snížená",J608,0)</f>
        <v>0</v>
      </c>
      <c r="BG608" s="225">
        <f>IF(N608="zákl. přenesená",J608,0)</f>
        <v>0</v>
      </c>
      <c r="BH608" s="225">
        <f>IF(N608="sníž. přenesená",J608,0)</f>
        <v>0</v>
      </c>
      <c r="BI608" s="225">
        <f>IF(N608="nulová",J608,0)</f>
        <v>0</v>
      </c>
      <c r="BJ608" s="18" t="s">
        <v>77</v>
      </c>
      <c r="BK608" s="225">
        <f>ROUND(I608*H608,2)</f>
        <v>0</v>
      </c>
      <c r="BL608" s="18" t="s">
        <v>215</v>
      </c>
      <c r="BM608" s="224" t="s">
        <v>3287</v>
      </c>
    </row>
    <row r="609" s="1" customFormat="1" ht="24" customHeight="1">
      <c r="B609" s="39"/>
      <c r="C609" s="213" t="s">
        <v>2524</v>
      </c>
      <c r="D609" s="213" t="s">
        <v>211</v>
      </c>
      <c r="E609" s="214" t="s">
        <v>3288</v>
      </c>
      <c r="F609" s="215" t="s">
        <v>3289</v>
      </c>
      <c r="G609" s="216" t="s">
        <v>260</v>
      </c>
      <c r="H609" s="217">
        <v>2.5800000000000001</v>
      </c>
      <c r="I609" s="218"/>
      <c r="J609" s="219">
        <f>ROUND(I609*H609,2)</f>
        <v>0</v>
      </c>
      <c r="K609" s="215" t="s">
        <v>1995</v>
      </c>
      <c r="L609" s="44"/>
      <c r="M609" s="220" t="s">
        <v>20</v>
      </c>
      <c r="N609" s="221" t="s">
        <v>41</v>
      </c>
      <c r="O609" s="84"/>
      <c r="P609" s="222">
        <f>O609*H609</f>
        <v>0</v>
      </c>
      <c r="Q609" s="222">
        <v>0</v>
      </c>
      <c r="R609" s="222">
        <f>Q609*H609</f>
        <v>0</v>
      </c>
      <c r="S609" s="222">
        <v>0</v>
      </c>
      <c r="T609" s="223">
        <f>S609*H609</f>
        <v>0</v>
      </c>
      <c r="AR609" s="224" t="s">
        <v>215</v>
      </c>
      <c r="AT609" s="224" t="s">
        <v>211</v>
      </c>
      <c r="AU609" s="224" t="s">
        <v>77</v>
      </c>
      <c r="AY609" s="18" t="s">
        <v>210</v>
      </c>
      <c r="BE609" s="225">
        <f>IF(N609="základní",J609,0)</f>
        <v>0</v>
      </c>
      <c r="BF609" s="225">
        <f>IF(N609="snížená",J609,0)</f>
        <v>0</v>
      </c>
      <c r="BG609" s="225">
        <f>IF(N609="zákl. přenesená",J609,0)</f>
        <v>0</v>
      </c>
      <c r="BH609" s="225">
        <f>IF(N609="sníž. přenesená",J609,0)</f>
        <v>0</v>
      </c>
      <c r="BI609" s="225">
        <f>IF(N609="nulová",J609,0)</f>
        <v>0</v>
      </c>
      <c r="BJ609" s="18" t="s">
        <v>77</v>
      </c>
      <c r="BK609" s="225">
        <f>ROUND(I609*H609,2)</f>
        <v>0</v>
      </c>
      <c r="BL609" s="18" t="s">
        <v>215</v>
      </c>
      <c r="BM609" s="224" t="s">
        <v>3290</v>
      </c>
    </row>
    <row r="610" s="1" customFormat="1" ht="24" customHeight="1">
      <c r="B610" s="39"/>
      <c r="C610" s="213" t="s">
        <v>3291</v>
      </c>
      <c r="D610" s="213" t="s">
        <v>211</v>
      </c>
      <c r="E610" s="214" t="s">
        <v>3292</v>
      </c>
      <c r="F610" s="215" t="s">
        <v>3293</v>
      </c>
      <c r="G610" s="216" t="s">
        <v>260</v>
      </c>
      <c r="H610" s="217">
        <v>0.52000000000000002</v>
      </c>
      <c r="I610" s="218"/>
      <c r="J610" s="219">
        <f>ROUND(I610*H610,2)</f>
        <v>0</v>
      </c>
      <c r="K610" s="215" t="s">
        <v>1995</v>
      </c>
      <c r="L610" s="44"/>
      <c r="M610" s="220" t="s">
        <v>20</v>
      </c>
      <c r="N610" s="221" t="s">
        <v>41</v>
      </c>
      <c r="O610" s="84"/>
      <c r="P610" s="222">
        <f>O610*H610</f>
        <v>0</v>
      </c>
      <c r="Q610" s="222">
        <v>0</v>
      </c>
      <c r="R610" s="222">
        <f>Q610*H610</f>
        <v>0</v>
      </c>
      <c r="S610" s="222">
        <v>0</v>
      </c>
      <c r="T610" s="223">
        <f>S610*H610</f>
        <v>0</v>
      </c>
      <c r="AR610" s="224" t="s">
        <v>215</v>
      </c>
      <c r="AT610" s="224" t="s">
        <v>211</v>
      </c>
      <c r="AU610" s="224" t="s">
        <v>77</v>
      </c>
      <c r="AY610" s="18" t="s">
        <v>210</v>
      </c>
      <c r="BE610" s="225">
        <f>IF(N610="základní",J610,0)</f>
        <v>0</v>
      </c>
      <c r="BF610" s="225">
        <f>IF(N610="snížená",J610,0)</f>
        <v>0</v>
      </c>
      <c r="BG610" s="225">
        <f>IF(N610="zákl. přenesená",J610,0)</f>
        <v>0</v>
      </c>
      <c r="BH610" s="225">
        <f>IF(N610="sníž. přenesená",J610,0)</f>
        <v>0</v>
      </c>
      <c r="BI610" s="225">
        <f>IF(N610="nulová",J610,0)</f>
        <v>0</v>
      </c>
      <c r="BJ610" s="18" t="s">
        <v>77</v>
      </c>
      <c r="BK610" s="225">
        <f>ROUND(I610*H610,2)</f>
        <v>0</v>
      </c>
      <c r="BL610" s="18" t="s">
        <v>215</v>
      </c>
      <c r="BM610" s="224" t="s">
        <v>3294</v>
      </c>
    </row>
    <row r="611" s="1" customFormat="1" ht="24" customHeight="1">
      <c r="B611" s="39"/>
      <c r="C611" s="213" t="s">
        <v>2528</v>
      </c>
      <c r="D611" s="213" t="s">
        <v>211</v>
      </c>
      <c r="E611" s="214" t="s">
        <v>3295</v>
      </c>
      <c r="F611" s="215" t="s">
        <v>3296</v>
      </c>
      <c r="G611" s="216" t="s">
        <v>260</v>
      </c>
      <c r="H611" s="217">
        <v>1.4299999999999999</v>
      </c>
      <c r="I611" s="218"/>
      <c r="J611" s="219">
        <f>ROUND(I611*H611,2)</f>
        <v>0</v>
      </c>
      <c r="K611" s="215" t="s">
        <v>1995</v>
      </c>
      <c r="L611" s="44"/>
      <c r="M611" s="220" t="s">
        <v>20</v>
      </c>
      <c r="N611" s="221" t="s">
        <v>41</v>
      </c>
      <c r="O611" s="84"/>
      <c r="P611" s="222">
        <f>O611*H611</f>
        <v>0</v>
      </c>
      <c r="Q611" s="222">
        <v>0</v>
      </c>
      <c r="R611" s="222">
        <f>Q611*H611</f>
        <v>0</v>
      </c>
      <c r="S611" s="222">
        <v>0</v>
      </c>
      <c r="T611" s="223">
        <f>S611*H611</f>
        <v>0</v>
      </c>
      <c r="AR611" s="224" t="s">
        <v>215</v>
      </c>
      <c r="AT611" s="224" t="s">
        <v>211</v>
      </c>
      <c r="AU611" s="224" t="s">
        <v>77</v>
      </c>
      <c r="AY611" s="18" t="s">
        <v>210</v>
      </c>
      <c r="BE611" s="225">
        <f>IF(N611="základní",J611,0)</f>
        <v>0</v>
      </c>
      <c r="BF611" s="225">
        <f>IF(N611="snížená",J611,0)</f>
        <v>0</v>
      </c>
      <c r="BG611" s="225">
        <f>IF(N611="zákl. přenesená",J611,0)</f>
        <v>0</v>
      </c>
      <c r="BH611" s="225">
        <f>IF(N611="sníž. přenesená",J611,0)</f>
        <v>0</v>
      </c>
      <c r="BI611" s="225">
        <f>IF(N611="nulová",J611,0)</f>
        <v>0</v>
      </c>
      <c r="BJ611" s="18" t="s">
        <v>77</v>
      </c>
      <c r="BK611" s="225">
        <f>ROUND(I611*H611,2)</f>
        <v>0</v>
      </c>
      <c r="BL611" s="18" t="s">
        <v>215</v>
      </c>
      <c r="BM611" s="224" t="s">
        <v>3297</v>
      </c>
    </row>
    <row r="612" s="1" customFormat="1" ht="16.5" customHeight="1">
      <c r="B612" s="39"/>
      <c r="C612" s="213" t="s">
        <v>3298</v>
      </c>
      <c r="D612" s="213" t="s">
        <v>211</v>
      </c>
      <c r="E612" s="214" t="s">
        <v>3299</v>
      </c>
      <c r="F612" s="215" t="s">
        <v>3300</v>
      </c>
      <c r="G612" s="216" t="s">
        <v>911</v>
      </c>
      <c r="H612" s="217">
        <v>447.33999999999998</v>
      </c>
      <c r="I612" s="218"/>
      <c r="J612" s="219">
        <f>ROUND(I612*H612,2)</f>
        <v>0</v>
      </c>
      <c r="K612" s="215" t="s">
        <v>2026</v>
      </c>
      <c r="L612" s="44"/>
      <c r="M612" s="220" t="s">
        <v>20</v>
      </c>
      <c r="N612" s="221" t="s">
        <v>41</v>
      </c>
      <c r="O612" s="84"/>
      <c r="P612" s="222">
        <f>O612*H612</f>
        <v>0</v>
      </c>
      <c r="Q612" s="222">
        <v>0</v>
      </c>
      <c r="R612" s="222">
        <f>Q612*H612</f>
        <v>0</v>
      </c>
      <c r="S612" s="222">
        <v>0</v>
      </c>
      <c r="T612" s="223">
        <f>S612*H612</f>
        <v>0</v>
      </c>
      <c r="AR612" s="224" t="s">
        <v>215</v>
      </c>
      <c r="AT612" s="224" t="s">
        <v>211</v>
      </c>
      <c r="AU612" s="224" t="s">
        <v>77</v>
      </c>
      <c r="AY612" s="18" t="s">
        <v>210</v>
      </c>
      <c r="BE612" s="225">
        <f>IF(N612="základní",J612,0)</f>
        <v>0</v>
      </c>
      <c r="BF612" s="225">
        <f>IF(N612="snížená",J612,0)</f>
        <v>0</v>
      </c>
      <c r="BG612" s="225">
        <f>IF(N612="zákl. přenesená",J612,0)</f>
        <v>0</v>
      </c>
      <c r="BH612" s="225">
        <f>IF(N612="sníž. přenesená",J612,0)</f>
        <v>0</v>
      </c>
      <c r="BI612" s="225">
        <f>IF(N612="nulová",J612,0)</f>
        <v>0</v>
      </c>
      <c r="BJ612" s="18" t="s">
        <v>77</v>
      </c>
      <c r="BK612" s="225">
        <f>ROUND(I612*H612,2)</f>
        <v>0</v>
      </c>
      <c r="BL612" s="18" t="s">
        <v>215</v>
      </c>
      <c r="BM612" s="224" t="s">
        <v>3301</v>
      </c>
    </row>
    <row r="613" s="1" customFormat="1" ht="16.5" customHeight="1">
      <c r="B613" s="39"/>
      <c r="C613" s="213" t="s">
        <v>2531</v>
      </c>
      <c r="D613" s="213" t="s">
        <v>211</v>
      </c>
      <c r="E613" s="214" t="s">
        <v>3302</v>
      </c>
      <c r="F613" s="215" t="s">
        <v>3303</v>
      </c>
      <c r="G613" s="216" t="s">
        <v>911</v>
      </c>
      <c r="H613" s="217">
        <v>255.99000000000001</v>
      </c>
      <c r="I613" s="218"/>
      <c r="J613" s="219">
        <f>ROUND(I613*H613,2)</f>
        <v>0</v>
      </c>
      <c r="K613" s="215" t="s">
        <v>2026</v>
      </c>
      <c r="L613" s="44"/>
      <c r="M613" s="220" t="s">
        <v>20</v>
      </c>
      <c r="N613" s="221" t="s">
        <v>41</v>
      </c>
      <c r="O613" s="84"/>
      <c r="P613" s="222">
        <f>O613*H613</f>
        <v>0</v>
      </c>
      <c r="Q613" s="222">
        <v>0</v>
      </c>
      <c r="R613" s="222">
        <f>Q613*H613</f>
        <v>0</v>
      </c>
      <c r="S613" s="222">
        <v>0</v>
      </c>
      <c r="T613" s="223">
        <f>S613*H613</f>
        <v>0</v>
      </c>
      <c r="AR613" s="224" t="s">
        <v>215</v>
      </c>
      <c r="AT613" s="224" t="s">
        <v>211</v>
      </c>
      <c r="AU613" s="224" t="s">
        <v>77</v>
      </c>
      <c r="AY613" s="18" t="s">
        <v>210</v>
      </c>
      <c r="BE613" s="225">
        <f>IF(N613="základní",J613,0)</f>
        <v>0</v>
      </c>
      <c r="BF613" s="225">
        <f>IF(N613="snížená",J613,0)</f>
        <v>0</v>
      </c>
      <c r="BG613" s="225">
        <f>IF(N613="zákl. přenesená",J613,0)</f>
        <v>0</v>
      </c>
      <c r="BH613" s="225">
        <f>IF(N613="sníž. přenesená",J613,0)</f>
        <v>0</v>
      </c>
      <c r="BI613" s="225">
        <f>IF(N613="nulová",J613,0)</f>
        <v>0</v>
      </c>
      <c r="BJ613" s="18" t="s">
        <v>77</v>
      </c>
      <c r="BK613" s="225">
        <f>ROUND(I613*H613,2)</f>
        <v>0</v>
      </c>
      <c r="BL613" s="18" t="s">
        <v>215</v>
      </c>
      <c r="BM613" s="224" t="s">
        <v>3304</v>
      </c>
    </row>
    <row r="614" s="1" customFormat="1" ht="16.5" customHeight="1">
      <c r="B614" s="39"/>
      <c r="C614" s="213" t="s">
        <v>3305</v>
      </c>
      <c r="D614" s="213" t="s">
        <v>211</v>
      </c>
      <c r="E614" s="214" t="s">
        <v>3306</v>
      </c>
      <c r="F614" s="215" t="s">
        <v>3307</v>
      </c>
      <c r="G614" s="216" t="s">
        <v>260</v>
      </c>
      <c r="H614" s="217">
        <v>19.34</v>
      </c>
      <c r="I614" s="218"/>
      <c r="J614" s="219">
        <f>ROUND(I614*H614,2)</f>
        <v>0</v>
      </c>
      <c r="K614" s="215" t="s">
        <v>1995</v>
      </c>
      <c r="L614" s="44"/>
      <c r="M614" s="220" t="s">
        <v>20</v>
      </c>
      <c r="N614" s="221" t="s">
        <v>41</v>
      </c>
      <c r="O614" s="84"/>
      <c r="P614" s="222">
        <f>O614*H614</f>
        <v>0</v>
      </c>
      <c r="Q614" s="222">
        <v>0</v>
      </c>
      <c r="R614" s="222">
        <f>Q614*H614</f>
        <v>0</v>
      </c>
      <c r="S614" s="222">
        <v>0</v>
      </c>
      <c r="T614" s="223">
        <f>S614*H614</f>
        <v>0</v>
      </c>
      <c r="AR614" s="224" t="s">
        <v>215</v>
      </c>
      <c r="AT614" s="224" t="s">
        <v>211</v>
      </c>
      <c r="AU614" s="224" t="s">
        <v>77</v>
      </c>
      <c r="AY614" s="18" t="s">
        <v>210</v>
      </c>
      <c r="BE614" s="225">
        <f>IF(N614="základní",J614,0)</f>
        <v>0</v>
      </c>
      <c r="BF614" s="225">
        <f>IF(N614="snížená",J614,0)</f>
        <v>0</v>
      </c>
      <c r="BG614" s="225">
        <f>IF(N614="zákl. přenesená",J614,0)</f>
        <v>0</v>
      </c>
      <c r="BH614" s="225">
        <f>IF(N614="sníž. přenesená",J614,0)</f>
        <v>0</v>
      </c>
      <c r="BI614" s="225">
        <f>IF(N614="nulová",J614,0)</f>
        <v>0</v>
      </c>
      <c r="BJ614" s="18" t="s">
        <v>77</v>
      </c>
      <c r="BK614" s="225">
        <f>ROUND(I614*H614,2)</f>
        <v>0</v>
      </c>
      <c r="BL614" s="18" t="s">
        <v>215</v>
      </c>
      <c r="BM614" s="224" t="s">
        <v>3308</v>
      </c>
    </row>
    <row r="615" s="1" customFormat="1" ht="16.5" customHeight="1">
      <c r="B615" s="39"/>
      <c r="C615" s="213" t="s">
        <v>2535</v>
      </c>
      <c r="D615" s="213" t="s">
        <v>211</v>
      </c>
      <c r="E615" s="214" t="s">
        <v>3309</v>
      </c>
      <c r="F615" s="215" t="s">
        <v>3310</v>
      </c>
      <c r="G615" s="216" t="s">
        <v>260</v>
      </c>
      <c r="H615" s="217">
        <v>9.9900000000000002</v>
      </c>
      <c r="I615" s="218"/>
      <c r="J615" s="219">
        <f>ROUND(I615*H615,2)</f>
        <v>0</v>
      </c>
      <c r="K615" s="215" t="s">
        <v>1995</v>
      </c>
      <c r="L615" s="44"/>
      <c r="M615" s="220" t="s">
        <v>20</v>
      </c>
      <c r="N615" s="221" t="s">
        <v>41</v>
      </c>
      <c r="O615" s="84"/>
      <c r="P615" s="222">
        <f>O615*H615</f>
        <v>0</v>
      </c>
      <c r="Q615" s="222">
        <v>0</v>
      </c>
      <c r="R615" s="222">
        <f>Q615*H615</f>
        <v>0</v>
      </c>
      <c r="S615" s="222">
        <v>0</v>
      </c>
      <c r="T615" s="223">
        <f>S615*H615</f>
        <v>0</v>
      </c>
      <c r="AR615" s="224" t="s">
        <v>215</v>
      </c>
      <c r="AT615" s="224" t="s">
        <v>211</v>
      </c>
      <c r="AU615" s="224" t="s">
        <v>77</v>
      </c>
      <c r="AY615" s="18" t="s">
        <v>210</v>
      </c>
      <c r="BE615" s="225">
        <f>IF(N615="základní",J615,0)</f>
        <v>0</v>
      </c>
      <c r="BF615" s="225">
        <f>IF(N615="snížená",J615,0)</f>
        <v>0</v>
      </c>
      <c r="BG615" s="225">
        <f>IF(N615="zákl. přenesená",J615,0)</f>
        <v>0</v>
      </c>
      <c r="BH615" s="225">
        <f>IF(N615="sníž. přenesená",J615,0)</f>
        <v>0</v>
      </c>
      <c r="BI615" s="225">
        <f>IF(N615="nulová",J615,0)</f>
        <v>0</v>
      </c>
      <c r="BJ615" s="18" t="s">
        <v>77</v>
      </c>
      <c r="BK615" s="225">
        <f>ROUND(I615*H615,2)</f>
        <v>0</v>
      </c>
      <c r="BL615" s="18" t="s">
        <v>215</v>
      </c>
      <c r="BM615" s="224" t="s">
        <v>3311</v>
      </c>
    </row>
    <row r="616" s="1" customFormat="1" ht="16.5" customHeight="1">
      <c r="B616" s="39"/>
      <c r="C616" s="213" t="s">
        <v>3312</v>
      </c>
      <c r="D616" s="213" t="s">
        <v>211</v>
      </c>
      <c r="E616" s="214" t="s">
        <v>3313</v>
      </c>
      <c r="F616" s="215" t="s">
        <v>3314</v>
      </c>
      <c r="G616" s="216" t="s">
        <v>260</v>
      </c>
      <c r="H616" s="217">
        <v>0.45000000000000001</v>
      </c>
      <c r="I616" s="218"/>
      <c r="J616" s="219">
        <f>ROUND(I616*H616,2)</f>
        <v>0</v>
      </c>
      <c r="K616" s="215" t="s">
        <v>1995</v>
      </c>
      <c r="L616" s="44"/>
      <c r="M616" s="220" t="s">
        <v>20</v>
      </c>
      <c r="N616" s="221" t="s">
        <v>41</v>
      </c>
      <c r="O616" s="84"/>
      <c r="P616" s="222">
        <f>O616*H616</f>
        <v>0</v>
      </c>
      <c r="Q616" s="222">
        <v>0</v>
      </c>
      <c r="R616" s="222">
        <f>Q616*H616</f>
        <v>0</v>
      </c>
      <c r="S616" s="222">
        <v>0</v>
      </c>
      <c r="T616" s="223">
        <f>S616*H616</f>
        <v>0</v>
      </c>
      <c r="AR616" s="224" t="s">
        <v>215</v>
      </c>
      <c r="AT616" s="224" t="s">
        <v>211</v>
      </c>
      <c r="AU616" s="224" t="s">
        <v>77</v>
      </c>
      <c r="AY616" s="18" t="s">
        <v>210</v>
      </c>
      <c r="BE616" s="225">
        <f>IF(N616="základní",J616,0)</f>
        <v>0</v>
      </c>
      <c r="BF616" s="225">
        <f>IF(N616="snížená",J616,0)</f>
        <v>0</v>
      </c>
      <c r="BG616" s="225">
        <f>IF(N616="zákl. přenesená",J616,0)</f>
        <v>0</v>
      </c>
      <c r="BH616" s="225">
        <f>IF(N616="sníž. přenesená",J616,0)</f>
        <v>0</v>
      </c>
      <c r="BI616" s="225">
        <f>IF(N616="nulová",J616,0)</f>
        <v>0</v>
      </c>
      <c r="BJ616" s="18" t="s">
        <v>77</v>
      </c>
      <c r="BK616" s="225">
        <f>ROUND(I616*H616,2)</f>
        <v>0</v>
      </c>
      <c r="BL616" s="18" t="s">
        <v>215</v>
      </c>
      <c r="BM616" s="224" t="s">
        <v>3315</v>
      </c>
    </row>
    <row r="617" s="1" customFormat="1" ht="16.5" customHeight="1">
      <c r="B617" s="39"/>
      <c r="C617" s="213" t="s">
        <v>2538</v>
      </c>
      <c r="D617" s="213" t="s">
        <v>211</v>
      </c>
      <c r="E617" s="214" t="s">
        <v>3316</v>
      </c>
      <c r="F617" s="215" t="s">
        <v>3317</v>
      </c>
      <c r="G617" s="216" t="s">
        <v>911</v>
      </c>
      <c r="H617" s="217">
        <v>3.2000000000000002</v>
      </c>
      <c r="I617" s="218"/>
      <c r="J617" s="219">
        <f>ROUND(I617*H617,2)</f>
        <v>0</v>
      </c>
      <c r="K617" s="215" t="s">
        <v>1995</v>
      </c>
      <c r="L617" s="44"/>
      <c r="M617" s="220" t="s">
        <v>20</v>
      </c>
      <c r="N617" s="221" t="s">
        <v>41</v>
      </c>
      <c r="O617" s="84"/>
      <c r="P617" s="222">
        <f>O617*H617</f>
        <v>0</v>
      </c>
      <c r="Q617" s="222">
        <v>0</v>
      </c>
      <c r="R617" s="222">
        <f>Q617*H617</f>
        <v>0</v>
      </c>
      <c r="S617" s="222">
        <v>0</v>
      </c>
      <c r="T617" s="223">
        <f>S617*H617</f>
        <v>0</v>
      </c>
      <c r="AR617" s="224" t="s">
        <v>215</v>
      </c>
      <c r="AT617" s="224" t="s">
        <v>211</v>
      </c>
      <c r="AU617" s="224" t="s">
        <v>77</v>
      </c>
      <c r="AY617" s="18" t="s">
        <v>210</v>
      </c>
      <c r="BE617" s="225">
        <f>IF(N617="základní",J617,0)</f>
        <v>0</v>
      </c>
      <c r="BF617" s="225">
        <f>IF(N617="snížená",J617,0)</f>
        <v>0</v>
      </c>
      <c r="BG617" s="225">
        <f>IF(N617="zákl. přenesená",J617,0)</f>
        <v>0</v>
      </c>
      <c r="BH617" s="225">
        <f>IF(N617="sníž. přenesená",J617,0)</f>
        <v>0</v>
      </c>
      <c r="BI617" s="225">
        <f>IF(N617="nulová",J617,0)</f>
        <v>0</v>
      </c>
      <c r="BJ617" s="18" t="s">
        <v>77</v>
      </c>
      <c r="BK617" s="225">
        <f>ROUND(I617*H617,2)</f>
        <v>0</v>
      </c>
      <c r="BL617" s="18" t="s">
        <v>215</v>
      </c>
      <c r="BM617" s="224" t="s">
        <v>3318</v>
      </c>
    </row>
    <row r="618" s="1" customFormat="1" ht="16.5" customHeight="1">
      <c r="B618" s="39"/>
      <c r="C618" s="213" t="s">
        <v>3319</v>
      </c>
      <c r="D618" s="213" t="s">
        <v>211</v>
      </c>
      <c r="E618" s="214" t="s">
        <v>3320</v>
      </c>
      <c r="F618" s="215" t="s">
        <v>3321</v>
      </c>
      <c r="G618" s="216" t="s">
        <v>291</v>
      </c>
      <c r="H618" s="217">
        <v>52</v>
      </c>
      <c r="I618" s="218"/>
      <c r="J618" s="219">
        <f>ROUND(I618*H618,2)</f>
        <v>0</v>
      </c>
      <c r="K618" s="215" t="s">
        <v>1995</v>
      </c>
      <c r="L618" s="44"/>
      <c r="M618" s="220" t="s">
        <v>20</v>
      </c>
      <c r="N618" s="221" t="s">
        <v>41</v>
      </c>
      <c r="O618" s="84"/>
      <c r="P618" s="222">
        <f>O618*H618</f>
        <v>0</v>
      </c>
      <c r="Q618" s="222">
        <v>0</v>
      </c>
      <c r="R618" s="222">
        <f>Q618*H618</f>
        <v>0</v>
      </c>
      <c r="S618" s="222">
        <v>0</v>
      </c>
      <c r="T618" s="223">
        <f>S618*H618</f>
        <v>0</v>
      </c>
      <c r="AR618" s="224" t="s">
        <v>215</v>
      </c>
      <c r="AT618" s="224" t="s">
        <v>211</v>
      </c>
      <c r="AU618" s="224" t="s">
        <v>77</v>
      </c>
      <c r="AY618" s="18" t="s">
        <v>210</v>
      </c>
      <c r="BE618" s="225">
        <f>IF(N618="základní",J618,0)</f>
        <v>0</v>
      </c>
      <c r="BF618" s="225">
        <f>IF(N618="snížená",J618,0)</f>
        <v>0</v>
      </c>
      <c r="BG618" s="225">
        <f>IF(N618="zákl. přenesená",J618,0)</f>
        <v>0</v>
      </c>
      <c r="BH618" s="225">
        <f>IF(N618="sníž. přenesená",J618,0)</f>
        <v>0</v>
      </c>
      <c r="BI618" s="225">
        <f>IF(N618="nulová",J618,0)</f>
        <v>0</v>
      </c>
      <c r="BJ618" s="18" t="s">
        <v>77</v>
      </c>
      <c r="BK618" s="225">
        <f>ROUND(I618*H618,2)</f>
        <v>0</v>
      </c>
      <c r="BL618" s="18" t="s">
        <v>215</v>
      </c>
      <c r="BM618" s="224" t="s">
        <v>3322</v>
      </c>
    </row>
    <row r="619" s="1" customFormat="1" ht="16.5" customHeight="1">
      <c r="B619" s="39"/>
      <c r="C619" s="213" t="s">
        <v>2542</v>
      </c>
      <c r="D619" s="213" t="s">
        <v>211</v>
      </c>
      <c r="E619" s="214" t="s">
        <v>3323</v>
      </c>
      <c r="F619" s="215" t="s">
        <v>3324</v>
      </c>
      <c r="G619" s="216" t="s">
        <v>260</v>
      </c>
      <c r="H619" s="217">
        <v>10.869999999999999</v>
      </c>
      <c r="I619" s="218"/>
      <c r="J619" s="219">
        <f>ROUND(I619*H619,2)</f>
        <v>0</v>
      </c>
      <c r="K619" s="215" t="s">
        <v>1995</v>
      </c>
      <c r="L619" s="44"/>
      <c r="M619" s="220" t="s">
        <v>20</v>
      </c>
      <c r="N619" s="221" t="s">
        <v>41</v>
      </c>
      <c r="O619" s="84"/>
      <c r="P619" s="222">
        <f>O619*H619</f>
        <v>0</v>
      </c>
      <c r="Q619" s="222">
        <v>0</v>
      </c>
      <c r="R619" s="222">
        <f>Q619*H619</f>
        <v>0</v>
      </c>
      <c r="S619" s="222">
        <v>0</v>
      </c>
      <c r="T619" s="223">
        <f>S619*H619</f>
        <v>0</v>
      </c>
      <c r="AR619" s="224" t="s">
        <v>215</v>
      </c>
      <c r="AT619" s="224" t="s">
        <v>211</v>
      </c>
      <c r="AU619" s="224" t="s">
        <v>77</v>
      </c>
      <c r="AY619" s="18" t="s">
        <v>210</v>
      </c>
      <c r="BE619" s="225">
        <f>IF(N619="základní",J619,0)</f>
        <v>0</v>
      </c>
      <c r="BF619" s="225">
        <f>IF(N619="snížená",J619,0)</f>
        <v>0</v>
      </c>
      <c r="BG619" s="225">
        <f>IF(N619="zákl. přenesená",J619,0)</f>
        <v>0</v>
      </c>
      <c r="BH619" s="225">
        <f>IF(N619="sníž. přenesená",J619,0)</f>
        <v>0</v>
      </c>
      <c r="BI619" s="225">
        <f>IF(N619="nulová",J619,0)</f>
        <v>0</v>
      </c>
      <c r="BJ619" s="18" t="s">
        <v>77</v>
      </c>
      <c r="BK619" s="225">
        <f>ROUND(I619*H619,2)</f>
        <v>0</v>
      </c>
      <c r="BL619" s="18" t="s">
        <v>215</v>
      </c>
      <c r="BM619" s="224" t="s">
        <v>3325</v>
      </c>
    </row>
    <row r="620" s="1" customFormat="1" ht="24" customHeight="1">
      <c r="B620" s="39"/>
      <c r="C620" s="213" t="s">
        <v>3326</v>
      </c>
      <c r="D620" s="213" t="s">
        <v>211</v>
      </c>
      <c r="E620" s="214" t="s">
        <v>3327</v>
      </c>
      <c r="F620" s="215" t="s">
        <v>3328</v>
      </c>
      <c r="G620" s="216" t="s">
        <v>911</v>
      </c>
      <c r="H620" s="217">
        <v>23.710000000000001</v>
      </c>
      <c r="I620" s="218"/>
      <c r="J620" s="219">
        <f>ROUND(I620*H620,2)</f>
        <v>0</v>
      </c>
      <c r="K620" s="215" t="s">
        <v>1995</v>
      </c>
      <c r="L620" s="44"/>
      <c r="M620" s="220" t="s">
        <v>20</v>
      </c>
      <c r="N620" s="221" t="s">
        <v>41</v>
      </c>
      <c r="O620" s="84"/>
      <c r="P620" s="222">
        <f>O620*H620</f>
        <v>0</v>
      </c>
      <c r="Q620" s="222">
        <v>0</v>
      </c>
      <c r="R620" s="222">
        <f>Q620*H620</f>
        <v>0</v>
      </c>
      <c r="S620" s="222">
        <v>0</v>
      </c>
      <c r="T620" s="223">
        <f>S620*H620</f>
        <v>0</v>
      </c>
      <c r="AR620" s="224" t="s">
        <v>215</v>
      </c>
      <c r="AT620" s="224" t="s">
        <v>211</v>
      </c>
      <c r="AU620" s="224" t="s">
        <v>77</v>
      </c>
      <c r="AY620" s="18" t="s">
        <v>210</v>
      </c>
      <c r="BE620" s="225">
        <f>IF(N620="základní",J620,0)</f>
        <v>0</v>
      </c>
      <c r="BF620" s="225">
        <f>IF(N620="snížená",J620,0)</f>
        <v>0</v>
      </c>
      <c r="BG620" s="225">
        <f>IF(N620="zákl. přenesená",J620,0)</f>
        <v>0</v>
      </c>
      <c r="BH620" s="225">
        <f>IF(N620="sníž. přenesená",J620,0)</f>
        <v>0</v>
      </c>
      <c r="BI620" s="225">
        <f>IF(N620="nulová",J620,0)</f>
        <v>0</v>
      </c>
      <c r="BJ620" s="18" t="s">
        <v>77</v>
      </c>
      <c r="BK620" s="225">
        <f>ROUND(I620*H620,2)</f>
        <v>0</v>
      </c>
      <c r="BL620" s="18" t="s">
        <v>215</v>
      </c>
      <c r="BM620" s="224" t="s">
        <v>3329</v>
      </c>
    </row>
    <row r="621" s="1" customFormat="1" ht="24" customHeight="1">
      <c r="B621" s="39"/>
      <c r="C621" s="213" t="s">
        <v>2545</v>
      </c>
      <c r="D621" s="213" t="s">
        <v>211</v>
      </c>
      <c r="E621" s="214" t="s">
        <v>3330</v>
      </c>
      <c r="F621" s="215" t="s">
        <v>3331</v>
      </c>
      <c r="G621" s="216" t="s">
        <v>260</v>
      </c>
      <c r="H621" s="217">
        <v>0.83999999999999997</v>
      </c>
      <c r="I621" s="218"/>
      <c r="J621" s="219">
        <f>ROUND(I621*H621,2)</f>
        <v>0</v>
      </c>
      <c r="K621" s="215" t="s">
        <v>1995</v>
      </c>
      <c r="L621" s="44"/>
      <c r="M621" s="220" t="s">
        <v>20</v>
      </c>
      <c r="N621" s="221" t="s">
        <v>41</v>
      </c>
      <c r="O621" s="84"/>
      <c r="P621" s="222">
        <f>O621*H621</f>
        <v>0</v>
      </c>
      <c r="Q621" s="222">
        <v>0</v>
      </c>
      <c r="R621" s="222">
        <f>Q621*H621</f>
        <v>0</v>
      </c>
      <c r="S621" s="222">
        <v>0</v>
      </c>
      <c r="T621" s="223">
        <f>S621*H621</f>
        <v>0</v>
      </c>
      <c r="AR621" s="224" t="s">
        <v>215</v>
      </c>
      <c r="AT621" s="224" t="s">
        <v>211</v>
      </c>
      <c r="AU621" s="224" t="s">
        <v>77</v>
      </c>
      <c r="AY621" s="18" t="s">
        <v>210</v>
      </c>
      <c r="BE621" s="225">
        <f>IF(N621="základní",J621,0)</f>
        <v>0</v>
      </c>
      <c r="BF621" s="225">
        <f>IF(N621="snížená",J621,0)</f>
        <v>0</v>
      </c>
      <c r="BG621" s="225">
        <f>IF(N621="zákl. přenesená",J621,0)</f>
        <v>0</v>
      </c>
      <c r="BH621" s="225">
        <f>IF(N621="sníž. přenesená",J621,0)</f>
        <v>0</v>
      </c>
      <c r="BI621" s="225">
        <f>IF(N621="nulová",J621,0)</f>
        <v>0</v>
      </c>
      <c r="BJ621" s="18" t="s">
        <v>77</v>
      </c>
      <c r="BK621" s="225">
        <f>ROUND(I621*H621,2)</f>
        <v>0</v>
      </c>
      <c r="BL621" s="18" t="s">
        <v>215</v>
      </c>
      <c r="BM621" s="224" t="s">
        <v>3332</v>
      </c>
    </row>
    <row r="622" s="1" customFormat="1" ht="16.5" customHeight="1">
      <c r="B622" s="39"/>
      <c r="C622" s="213" t="s">
        <v>3333</v>
      </c>
      <c r="D622" s="213" t="s">
        <v>211</v>
      </c>
      <c r="E622" s="214" t="s">
        <v>3334</v>
      </c>
      <c r="F622" s="215" t="s">
        <v>3335</v>
      </c>
      <c r="G622" s="216" t="s">
        <v>260</v>
      </c>
      <c r="H622" s="217">
        <v>42.009999999999998</v>
      </c>
      <c r="I622" s="218"/>
      <c r="J622" s="219">
        <f>ROUND(I622*H622,2)</f>
        <v>0</v>
      </c>
      <c r="K622" s="215" t="s">
        <v>1995</v>
      </c>
      <c r="L622" s="44"/>
      <c r="M622" s="220" t="s">
        <v>20</v>
      </c>
      <c r="N622" s="221" t="s">
        <v>41</v>
      </c>
      <c r="O622" s="84"/>
      <c r="P622" s="222">
        <f>O622*H622</f>
        <v>0</v>
      </c>
      <c r="Q622" s="222">
        <v>0</v>
      </c>
      <c r="R622" s="222">
        <f>Q622*H622</f>
        <v>0</v>
      </c>
      <c r="S622" s="222">
        <v>0</v>
      </c>
      <c r="T622" s="223">
        <f>S622*H622</f>
        <v>0</v>
      </c>
      <c r="AR622" s="224" t="s">
        <v>215</v>
      </c>
      <c r="AT622" s="224" t="s">
        <v>211</v>
      </c>
      <c r="AU622" s="224" t="s">
        <v>77</v>
      </c>
      <c r="AY622" s="18" t="s">
        <v>210</v>
      </c>
      <c r="BE622" s="225">
        <f>IF(N622="základní",J622,0)</f>
        <v>0</v>
      </c>
      <c r="BF622" s="225">
        <f>IF(N622="snížená",J622,0)</f>
        <v>0</v>
      </c>
      <c r="BG622" s="225">
        <f>IF(N622="zákl. přenesená",J622,0)</f>
        <v>0</v>
      </c>
      <c r="BH622" s="225">
        <f>IF(N622="sníž. přenesená",J622,0)</f>
        <v>0</v>
      </c>
      <c r="BI622" s="225">
        <f>IF(N622="nulová",J622,0)</f>
        <v>0</v>
      </c>
      <c r="BJ622" s="18" t="s">
        <v>77</v>
      </c>
      <c r="BK622" s="225">
        <f>ROUND(I622*H622,2)</f>
        <v>0</v>
      </c>
      <c r="BL622" s="18" t="s">
        <v>215</v>
      </c>
      <c r="BM622" s="224" t="s">
        <v>3336</v>
      </c>
    </row>
    <row r="623" s="1" customFormat="1" ht="24" customHeight="1">
      <c r="B623" s="39"/>
      <c r="C623" s="213" t="s">
        <v>2549</v>
      </c>
      <c r="D623" s="213" t="s">
        <v>211</v>
      </c>
      <c r="E623" s="214" t="s">
        <v>3337</v>
      </c>
      <c r="F623" s="215" t="s">
        <v>3338</v>
      </c>
      <c r="G623" s="216" t="s">
        <v>260</v>
      </c>
      <c r="H623" s="217">
        <v>76.810000000000002</v>
      </c>
      <c r="I623" s="218"/>
      <c r="J623" s="219">
        <f>ROUND(I623*H623,2)</f>
        <v>0</v>
      </c>
      <c r="K623" s="215" t="s">
        <v>1995</v>
      </c>
      <c r="L623" s="44"/>
      <c r="M623" s="220" t="s">
        <v>20</v>
      </c>
      <c r="N623" s="221" t="s">
        <v>41</v>
      </c>
      <c r="O623" s="84"/>
      <c r="P623" s="222">
        <f>O623*H623</f>
        <v>0</v>
      </c>
      <c r="Q623" s="222">
        <v>0</v>
      </c>
      <c r="R623" s="222">
        <f>Q623*H623</f>
        <v>0</v>
      </c>
      <c r="S623" s="222">
        <v>0</v>
      </c>
      <c r="T623" s="223">
        <f>S623*H623</f>
        <v>0</v>
      </c>
      <c r="AR623" s="224" t="s">
        <v>215</v>
      </c>
      <c r="AT623" s="224" t="s">
        <v>211</v>
      </c>
      <c r="AU623" s="224" t="s">
        <v>77</v>
      </c>
      <c r="AY623" s="18" t="s">
        <v>210</v>
      </c>
      <c r="BE623" s="225">
        <f>IF(N623="základní",J623,0)</f>
        <v>0</v>
      </c>
      <c r="BF623" s="225">
        <f>IF(N623="snížená",J623,0)</f>
        <v>0</v>
      </c>
      <c r="BG623" s="225">
        <f>IF(N623="zákl. přenesená",J623,0)</f>
        <v>0</v>
      </c>
      <c r="BH623" s="225">
        <f>IF(N623="sníž. přenesená",J623,0)</f>
        <v>0</v>
      </c>
      <c r="BI623" s="225">
        <f>IF(N623="nulová",J623,0)</f>
        <v>0</v>
      </c>
      <c r="BJ623" s="18" t="s">
        <v>77</v>
      </c>
      <c r="BK623" s="225">
        <f>ROUND(I623*H623,2)</f>
        <v>0</v>
      </c>
      <c r="BL623" s="18" t="s">
        <v>215</v>
      </c>
      <c r="BM623" s="224" t="s">
        <v>3339</v>
      </c>
    </row>
    <row r="624" s="1" customFormat="1" ht="24" customHeight="1">
      <c r="B624" s="39"/>
      <c r="C624" s="213" t="s">
        <v>3340</v>
      </c>
      <c r="D624" s="213" t="s">
        <v>211</v>
      </c>
      <c r="E624" s="214" t="s">
        <v>3341</v>
      </c>
      <c r="F624" s="215" t="s">
        <v>3342</v>
      </c>
      <c r="G624" s="216" t="s">
        <v>260</v>
      </c>
      <c r="H624" s="217">
        <v>35.299999999999997</v>
      </c>
      <c r="I624" s="218"/>
      <c r="J624" s="219">
        <f>ROUND(I624*H624,2)</f>
        <v>0</v>
      </c>
      <c r="K624" s="215" t="s">
        <v>1995</v>
      </c>
      <c r="L624" s="44"/>
      <c r="M624" s="220" t="s">
        <v>20</v>
      </c>
      <c r="N624" s="221" t="s">
        <v>41</v>
      </c>
      <c r="O624" s="84"/>
      <c r="P624" s="222">
        <f>O624*H624</f>
        <v>0</v>
      </c>
      <c r="Q624" s="222">
        <v>0</v>
      </c>
      <c r="R624" s="222">
        <f>Q624*H624</f>
        <v>0</v>
      </c>
      <c r="S624" s="222">
        <v>0</v>
      </c>
      <c r="T624" s="223">
        <f>S624*H624</f>
        <v>0</v>
      </c>
      <c r="AR624" s="224" t="s">
        <v>215</v>
      </c>
      <c r="AT624" s="224" t="s">
        <v>211</v>
      </c>
      <c r="AU624" s="224" t="s">
        <v>77</v>
      </c>
      <c r="AY624" s="18" t="s">
        <v>210</v>
      </c>
      <c r="BE624" s="225">
        <f>IF(N624="základní",J624,0)</f>
        <v>0</v>
      </c>
      <c r="BF624" s="225">
        <f>IF(N624="snížená",J624,0)</f>
        <v>0</v>
      </c>
      <c r="BG624" s="225">
        <f>IF(N624="zákl. přenesená",J624,0)</f>
        <v>0</v>
      </c>
      <c r="BH624" s="225">
        <f>IF(N624="sníž. přenesená",J624,0)</f>
        <v>0</v>
      </c>
      <c r="BI624" s="225">
        <f>IF(N624="nulová",J624,0)</f>
        <v>0</v>
      </c>
      <c r="BJ624" s="18" t="s">
        <v>77</v>
      </c>
      <c r="BK624" s="225">
        <f>ROUND(I624*H624,2)</f>
        <v>0</v>
      </c>
      <c r="BL624" s="18" t="s">
        <v>215</v>
      </c>
      <c r="BM624" s="224" t="s">
        <v>3343</v>
      </c>
    </row>
    <row r="625" s="1" customFormat="1" ht="36" customHeight="1">
      <c r="B625" s="39"/>
      <c r="C625" s="213" t="s">
        <v>2552</v>
      </c>
      <c r="D625" s="213" t="s">
        <v>211</v>
      </c>
      <c r="E625" s="214" t="s">
        <v>3344</v>
      </c>
      <c r="F625" s="215" t="s">
        <v>3345</v>
      </c>
      <c r="G625" s="216" t="s">
        <v>260</v>
      </c>
      <c r="H625" s="217">
        <v>32.619999999999997</v>
      </c>
      <c r="I625" s="218"/>
      <c r="J625" s="219">
        <f>ROUND(I625*H625,2)</f>
        <v>0</v>
      </c>
      <c r="K625" s="215" t="s">
        <v>1995</v>
      </c>
      <c r="L625" s="44"/>
      <c r="M625" s="220" t="s">
        <v>20</v>
      </c>
      <c r="N625" s="221" t="s">
        <v>41</v>
      </c>
      <c r="O625" s="84"/>
      <c r="P625" s="222">
        <f>O625*H625</f>
        <v>0</v>
      </c>
      <c r="Q625" s="222">
        <v>0</v>
      </c>
      <c r="R625" s="222">
        <f>Q625*H625</f>
        <v>0</v>
      </c>
      <c r="S625" s="222">
        <v>0</v>
      </c>
      <c r="T625" s="223">
        <f>S625*H625</f>
        <v>0</v>
      </c>
      <c r="AR625" s="224" t="s">
        <v>215</v>
      </c>
      <c r="AT625" s="224" t="s">
        <v>211</v>
      </c>
      <c r="AU625" s="224" t="s">
        <v>77</v>
      </c>
      <c r="AY625" s="18" t="s">
        <v>210</v>
      </c>
      <c r="BE625" s="225">
        <f>IF(N625="základní",J625,0)</f>
        <v>0</v>
      </c>
      <c r="BF625" s="225">
        <f>IF(N625="snížená",J625,0)</f>
        <v>0</v>
      </c>
      <c r="BG625" s="225">
        <f>IF(N625="zákl. přenesená",J625,0)</f>
        <v>0</v>
      </c>
      <c r="BH625" s="225">
        <f>IF(N625="sníž. přenesená",J625,0)</f>
        <v>0</v>
      </c>
      <c r="BI625" s="225">
        <f>IF(N625="nulová",J625,0)</f>
        <v>0</v>
      </c>
      <c r="BJ625" s="18" t="s">
        <v>77</v>
      </c>
      <c r="BK625" s="225">
        <f>ROUND(I625*H625,2)</f>
        <v>0</v>
      </c>
      <c r="BL625" s="18" t="s">
        <v>215</v>
      </c>
      <c r="BM625" s="224" t="s">
        <v>3346</v>
      </c>
    </row>
    <row r="626" s="1" customFormat="1" ht="24" customHeight="1">
      <c r="B626" s="39"/>
      <c r="C626" s="213" t="s">
        <v>3347</v>
      </c>
      <c r="D626" s="213" t="s">
        <v>211</v>
      </c>
      <c r="E626" s="214" t="s">
        <v>3348</v>
      </c>
      <c r="F626" s="215" t="s">
        <v>3349</v>
      </c>
      <c r="G626" s="216" t="s">
        <v>260</v>
      </c>
      <c r="H626" s="217">
        <v>43.600000000000001</v>
      </c>
      <c r="I626" s="218"/>
      <c r="J626" s="219">
        <f>ROUND(I626*H626,2)</f>
        <v>0</v>
      </c>
      <c r="K626" s="215" t="s">
        <v>1995</v>
      </c>
      <c r="L626" s="44"/>
      <c r="M626" s="220" t="s">
        <v>20</v>
      </c>
      <c r="N626" s="221" t="s">
        <v>41</v>
      </c>
      <c r="O626" s="84"/>
      <c r="P626" s="222">
        <f>O626*H626</f>
        <v>0</v>
      </c>
      <c r="Q626" s="222">
        <v>0</v>
      </c>
      <c r="R626" s="222">
        <f>Q626*H626</f>
        <v>0</v>
      </c>
      <c r="S626" s="222">
        <v>0</v>
      </c>
      <c r="T626" s="223">
        <f>S626*H626</f>
        <v>0</v>
      </c>
      <c r="AR626" s="224" t="s">
        <v>215</v>
      </c>
      <c r="AT626" s="224" t="s">
        <v>211</v>
      </c>
      <c r="AU626" s="224" t="s">
        <v>77</v>
      </c>
      <c r="AY626" s="18" t="s">
        <v>210</v>
      </c>
      <c r="BE626" s="225">
        <f>IF(N626="základní",J626,0)</f>
        <v>0</v>
      </c>
      <c r="BF626" s="225">
        <f>IF(N626="snížená",J626,0)</f>
        <v>0</v>
      </c>
      <c r="BG626" s="225">
        <f>IF(N626="zákl. přenesená",J626,0)</f>
        <v>0</v>
      </c>
      <c r="BH626" s="225">
        <f>IF(N626="sníž. přenesená",J626,0)</f>
        <v>0</v>
      </c>
      <c r="BI626" s="225">
        <f>IF(N626="nulová",J626,0)</f>
        <v>0</v>
      </c>
      <c r="BJ626" s="18" t="s">
        <v>77</v>
      </c>
      <c r="BK626" s="225">
        <f>ROUND(I626*H626,2)</f>
        <v>0</v>
      </c>
      <c r="BL626" s="18" t="s">
        <v>215</v>
      </c>
      <c r="BM626" s="224" t="s">
        <v>3350</v>
      </c>
    </row>
    <row r="627" s="1" customFormat="1" ht="24" customHeight="1">
      <c r="B627" s="39"/>
      <c r="C627" s="213" t="s">
        <v>2556</v>
      </c>
      <c r="D627" s="213" t="s">
        <v>211</v>
      </c>
      <c r="E627" s="214" t="s">
        <v>3351</v>
      </c>
      <c r="F627" s="215" t="s">
        <v>3352</v>
      </c>
      <c r="G627" s="216" t="s">
        <v>260</v>
      </c>
      <c r="H627" s="217">
        <v>10.199999999999999</v>
      </c>
      <c r="I627" s="218"/>
      <c r="J627" s="219">
        <f>ROUND(I627*H627,2)</f>
        <v>0</v>
      </c>
      <c r="K627" s="215" t="s">
        <v>1995</v>
      </c>
      <c r="L627" s="44"/>
      <c r="M627" s="220" t="s">
        <v>20</v>
      </c>
      <c r="N627" s="221" t="s">
        <v>41</v>
      </c>
      <c r="O627" s="84"/>
      <c r="P627" s="222">
        <f>O627*H627</f>
        <v>0</v>
      </c>
      <c r="Q627" s="222">
        <v>0</v>
      </c>
      <c r="R627" s="222">
        <f>Q627*H627</f>
        <v>0</v>
      </c>
      <c r="S627" s="222">
        <v>0</v>
      </c>
      <c r="T627" s="223">
        <f>S627*H627</f>
        <v>0</v>
      </c>
      <c r="AR627" s="224" t="s">
        <v>215</v>
      </c>
      <c r="AT627" s="224" t="s">
        <v>211</v>
      </c>
      <c r="AU627" s="224" t="s">
        <v>77</v>
      </c>
      <c r="AY627" s="18" t="s">
        <v>210</v>
      </c>
      <c r="BE627" s="225">
        <f>IF(N627="základní",J627,0)</f>
        <v>0</v>
      </c>
      <c r="BF627" s="225">
        <f>IF(N627="snížená",J627,0)</f>
        <v>0</v>
      </c>
      <c r="BG627" s="225">
        <f>IF(N627="zákl. přenesená",J627,0)</f>
        <v>0</v>
      </c>
      <c r="BH627" s="225">
        <f>IF(N627="sníž. přenesená",J627,0)</f>
        <v>0</v>
      </c>
      <c r="BI627" s="225">
        <f>IF(N627="nulová",J627,0)</f>
        <v>0</v>
      </c>
      <c r="BJ627" s="18" t="s">
        <v>77</v>
      </c>
      <c r="BK627" s="225">
        <f>ROUND(I627*H627,2)</f>
        <v>0</v>
      </c>
      <c r="BL627" s="18" t="s">
        <v>215</v>
      </c>
      <c r="BM627" s="224" t="s">
        <v>3353</v>
      </c>
    </row>
    <row r="628" s="1" customFormat="1" ht="24" customHeight="1">
      <c r="B628" s="39"/>
      <c r="C628" s="213" t="s">
        <v>3354</v>
      </c>
      <c r="D628" s="213" t="s">
        <v>211</v>
      </c>
      <c r="E628" s="214" t="s">
        <v>3355</v>
      </c>
      <c r="F628" s="215" t="s">
        <v>3356</v>
      </c>
      <c r="G628" s="216" t="s">
        <v>260</v>
      </c>
      <c r="H628" s="217">
        <v>13.560000000000001</v>
      </c>
      <c r="I628" s="218"/>
      <c r="J628" s="219">
        <f>ROUND(I628*H628,2)</f>
        <v>0</v>
      </c>
      <c r="K628" s="215" t="s">
        <v>1995</v>
      </c>
      <c r="L628" s="44"/>
      <c r="M628" s="220" t="s">
        <v>20</v>
      </c>
      <c r="N628" s="221" t="s">
        <v>41</v>
      </c>
      <c r="O628" s="84"/>
      <c r="P628" s="222">
        <f>O628*H628</f>
        <v>0</v>
      </c>
      <c r="Q628" s="222">
        <v>0</v>
      </c>
      <c r="R628" s="222">
        <f>Q628*H628</f>
        <v>0</v>
      </c>
      <c r="S628" s="222">
        <v>0</v>
      </c>
      <c r="T628" s="223">
        <f>S628*H628</f>
        <v>0</v>
      </c>
      <c r="AR628" s="224" t="s">
        <v>215</v>
      </c>
      <c r="AT628" s="224" t="s">
        <v>211</v>
      </c>
      <c r="AU628" s="224" t="s">
        <v>77</v>
      </c>
      <c r="AY628" s="18" t="s">
        <v>210</v>
      </c>
      <c r="BE628" s="225">
        <f>IF(N628="základní",J628,0)</f>
        <v>0</v>
      </c>
      <c r="BF628" s="225">
        <f>IF(N628="snížená",J628,0)</f>
        <v>0</v>
      </c>
      <c r="BG628" s="225">
        <f>IF(N628="zákl. přenesená",J628,0)</f>
        <v>0</v>
      </c>
      <c r="BH628" s="225">
        <f>IF(N628="sníž. přenesená",J628,0)</f>
        <v>0</v>
      </c>
      <c r="BI628" s="225">
        <f>IF(N628="nulová",J628,0)</f>
        <v>0</v>
      </c>
      <c r="BJ628" s="18" t="s">
        <v>77</v>
      </c>
      <c r="BK628" s="225">
        <f>ROUND(I628*H628,2)</f>
        <v>0</v>
      </c>
      <c r="BL628" s="18" t="s">
        <v>215</v>
      </c>
      <c r="BM628" s="224" t="s">
        <v>3357</v>
      </c>
    </row>
    <row r="629" s="1" customFormat="1" ht="24" customHeight="1">
      <c r="B629" s="39"/>
      <c r="C629" s="213" t="s">
        <v>2559</v>
      </c>
      <c r="D629" s="213" t="s">
        <v>211</v>
      </c>
      <c r="E629" s="214" t="s">
        <v>3358</v>
      </c>
      <c r="F629" s="215" t="s">
        <v>3359</v>
      </c>
      <c r="G629" s="216" t="s">
        <v>260</v>
      </c>
      <c r="H629" s="217">
        <v>32.619999999999997</v>
      </c>
      <c r="I629" s="218"/>
      <c r="J629" s="219">
        <f>ROUND(I629*H629,2)</f>
        <v>0</v>
      </c>
      <c r="K629" s="215" t="s">
        <v>1995</v>
      </c>
      <c r="L629" s="44"/>
      <c r="M629" s="220" t="s">
        <v>20</v>
      </c>
      <c r="N629" s="221" t="s">
        <v>41</v>
      </c>
      <c r="O629" s="84"/>
      <c r="P629" s="222">
        <f>O629*H629</f>
        <v>0</v>
      </c>
      <c r="Q629" s="222">
        <v>0</v>
      </c>
      <c r="R629" s="222">
        <f>Q629*H629</f>
        <v>0</v>
      </c>
      <c r="S629" s="222">
        <v>0</v>
      </c>
      <c r="T629" s="223">
        <f>S629*H629</f>
        <v>0</v>
      </c>
      <c r="AR629" s="224" t="s">
        <v>215</v>
      </c>
      <c r="AT629" s="224" t="s">
        <v>211</v>
      </c>
      <c r="AU629" s="224" t="s">
        <v>77</v>
      </c>
      <c r="AY629" s="18" t="s">
        <v>210</v>
      </c>
      <c r="BE629" s="225">
        <f>IF(N629="základní",J629,0)</f>
        <v>0</v>
      </c>
      <c r="BF629" s="225">
        <f>IF(N629="snížená",J629,0)</f>
        <v>0</v>
      </c>
      <c r="BG629" s="225">
        <f>IF(N629="zákl. přenesená",J629,0)</f>
        <v>0</v>
      </c>
      <c r="BH629" s="225">
        <f>IF(N629="sníž. přenesená",J629,0)</f>
        <v>0</v>
      </c>
      <c r="BI629" s="225">
        <f>IF(N629="nulová",J629,0)</f>
        <v>0</v>
      </c>
      <c r="BJ629" s="18" t="s">
        <v>77</v>
      </c>
      <c r="BK629" s="225">
        <f>ROUND(I629*H629,2)</f>
        <v>0</v>
      </c>
      <c r="BL629" s="18" t="s">
        <v>215</v>
      </c>
      <c r="BM629" s="224" t="s">
        <v>3360</v>
      </c>
    </row>
    <row r="630" s="1" customFormat="1" ht="24" customHeight="1">
      <c r="B630" s="39"/>
      <c r="C630" s="213" t="s">
        <v>3361</v>
      </c>
      <c r="D630" s="213" t="s">
        <v>211</v>
      </c>
      <c r="E630" s="214" t="s">
        <v>3362</v>
      </c>
      <c r="F630" s="215" t="s">
        <v>3363</v>
      </c>
      <c r="G630" s="216" t="s">
        <v>911</v>
      </c>
      <c r="H630" s="217">
        <v>338.94999999999999</v>
      </c>
      <c r="I630" s="218"/>
      <c r="J630" s="219">
        <f>ROUND(I630*H630,2)</f>
        <v>0</v>
      </c>
      <c r="K630" s="215" t="s">
        <v>1995</v>
      </c>
      <c r="L630" s="44"/>
      <c r="M630" s="220" t="s">
        <v>20</v>
      </c>
      <c r="N630" s="221" t="s">
        <v>41</v>
      </c>
      <c r="O630" s="84"/>
      <c r="P630" s="222">
        <f>O630*H630</f>
        <v>0</v>
      </c>
      <c r="Q630" s="222">
        <v>0</v>
      </c>
      <c r="R630" s="222">
        <f>Q630*H630</f>
        <v>0</v>
      </c>
      <c r="S630" s="222">
        <v>0</v>
      </c>
      <c r="T630" s="223">
        <f>S630*H630</f>
        <v>0</v>
      </c>
      <c r="AR630" s="224" t="s">
        <v>215</v>
      </c>
      <c r="AT630" s="224" t="s">
        <v>211</v>
      </c>
      <c r="AU630" s="224" t="s">
        <v>77</v>
      </c>
      <c r="AY630" s="18" t="s">
        <v>210</v>
      </c>
      <c r="BE630" s="225">
        <f>IF(N630="základní",J630,0)</f>
        <v>0</v>
      </c>
      <c r="BF630" s="225">
        <f>IF(N630="snížená",J630,0)</f>
        <v>0</v>
      </c>
      <c r="BG630" s="225">
        <f>IF(N630="zákl. přenesená",J630,0)</f>
        <v>0</v>
      </c>
      <c r="BH630" s="225">
        <f>IF(N630="sníž. přenesená",J630,0)</f>
        <v>0</v>
      </c>
      <c r="BI630" s="225">
        <f>IF(N630="nulová",J630,0)</f>
        <v>0</v>
      </c>
      <c r="BJ630" s="18" t="s">
        <v>77</v>
      </c>
      <c r="BK630" s="225">
        <f>ROUND(I630*H630,2)</f>
        <v>0</v>
      </c>
      <c r="BL630" s="18" t="s">
        <v>215</v>
      </c>
      <c r="BM630" s="224" t="s">
        <v>3364</v>
      </c>
    </row>
    <row r="631" s="1" customFormat="1" ht="24" customHeight="1">
      <c r="B631" s="39"/>
      <c r="C631" s="213" t="s">
        <v>2563</v>
      </c>
      <c r="D631" s="213" t="s">
        <v>211</v>
      </c>
      <c r="E631" s="214" t="s">
        <v>3365</v>
      </c>
      <c r="F631" s="215" t="s">
        <v>3366</v>
      </c>
      <c r="G631" s="216" t="s">
        <v>911</v>
      </c>
      <c r="H631" s="217">
        <v>12.699999999999999</v>
      </c>
      <c r="I631" s="218"/>
      <c r="J631" s="219">
        <f>ROUND(I631*H631,2)</f>
        <v>0</v>
      </c>
      <c r="K631" s="215" t="s">
        <v>1995</v>
      </c>
      <c r="L631" s="44"/>
      <c r="M631" s="220" t="s">
        <v>20</v>
      </c>
      <c r="N631" s="221" t="s">
        <v>41</v>
      </c>
      <c r="O631" s="84"/>
      <c r="P631" s="222">
        <f>O631*H631</f>
        <v>0</v>
      </c>
      <c r="Q631" s="222">
        <v>0</v>
      </c>
      <c r="R631" s="222">
        <f>Q631*H631</f>
        <v>0</v>
      </c>
      <c r="S631" s="222">
        <v>0</v>
      </c>
      <c r="T631" s="223">
        <f>S631*H631</f>
        <v>0</v>
      </c>
      <c r="AR631" s="224" t="s">
        <v>215</v>
      </c>
      <c r="AT631" s="224" t="s">
        <v>211</v>
      </c>
      <c r="AU631" s="224" t="s">
        <v>77</v>
      </c>
      <c r="AY631" s="18" t="s">
        <v>210</v>
      </c>
      <c r="BE631" s="225">
        <f>IF(N631="základní",J631,0)</f>
        <v>0</v>
      </c>
      <c r="BF631" s="225">
        <f>IF(N631="snížená",J631,0)</f>
        <v>0</v>
      </c>
      <c r="BG631" s="225">
        <f>IF(N631="zákl. přenesená",J631,0)</f>
        <v>0</v>
      </c>
      <c r="BH631" s="225">
        <f>IF(N631="sníž. přenesená",J631,0)</f>
        <v>0</v>
      </c>
      <c r="BI631" s="225">
        <f>IF(N631="nulová",J631,0)</f>
        <v>0</v>
      </c>
      <c r="BJ631" s="18" t="s">
        <v>77</v>
      </c>
      <c r="BK631" s="225">
        <f>ROUND(I631*H631,2)</f>
        <v>0</v>
      </c>
      <c r="BL631" s="18" t="s">
        <v>215</v>
      </c>
      <c r="BM631" s="224" t="s">
        <v>3367</v>
      </c>
    </row>
    <row r="632" s="1" customFormat="1" ht="24" customHeight="1">
      <c r="B632" s="39"/>
      <c r="C632" s="213" t="s">
        <v>3368</v>
      </c>
      <c r="D632" s="213" t="s">
        <v>211</v>
      </c>
      <c r="E632" s="214" t="s">
        <v>3369</v>
      </c>
      <c r="F632" s="215" t="s">
        <v>3370</v>
      </c>
      <c r="G632" s="216" t="s">
        <v>260</v>
      </c>
      <c r="H632" s="217">
        <v>17.5</v>
      </c>
      <c r="I632" s="218"/>
      <c r="J632" s="219">
        <f>ROUND(I632*H632,2)</f>
        <v>0</v>
      </c>
      <c r="K632" s="215" t="s">
        <v>1995</v>
      </c>
      <c r="L632" s="44"/>
      <c r="M632" s="220" t="s">
        <v>20</v>
      </c>
      <c r="N632" s="221" t="s">
        <v>41</v>
      </c>
      <c r="O632" s="84"/>
      <c r="P632" s="222">
        <f>O632*H632</f>
        <v>0</v>
      </c>
      <c r="Q632" s="222">
        <v>0</v>
      </c>
      <c r="R632" s="222">
        <f>Q632*H632</f>
        <v>0</v>
      </c>
      <c r="S632" s="222">
        <v>0</v>
      </c>
      <c r="T632" s="223">
        <f>S632*H632</f>
        <v>0</v>
      </c>
      <c r="AR632" s="224" t="s">
        <v>215</v>
      </c>
      <c r="AT632" s="224" t="s">
        <v>211</v>
      </c>
      <c r="AU632" s="224" t="s">
        <v>77</v>
      </c>
      <c r="AY632" s="18" t="s">
        <v>210</v>
      </c>
      <c r="BE632" s="225">
        <f>IF(N632="základní",J632,0)</f>
        <v>0</v>
      </c>
      <c r="BF632" s="225">
        <f>IF(N632="snížená",J632,0)</f>
        <v>0</v>
      </c>
      <c r="BG632" s="225">
        <f>IF(N632="zákl. přenesená",J632,0)</f>
        <v>0</v>
      </c>
      <c r="BH632" s="225">
        <f>IF(N632="sníž. přenesená",J632,0)</f>
        <v>0</v>
      </c>
      <c r="BI632" s="225">
        <f>IF(N632="nulová",J632,0)</f>
        <v>0</v>
      </c>
      <c r="BJ632" s="18" t="s">
        <v>77</v>
      </c>
      <c r="BK632" s="225">
        <f>ROUND(I632*H632,2)</f>
        <v>0</v>
      </c>
      <c r="BL632" s="18" t="s">
        <v>215</v>
      </c>
      <c r="BM632" s="224" t="s">
        <v>3371</v>
      </c>
    </row>
    <row r="633" s="1" customFormat="1" ht="24" customHeight="1">
      <c r="B633" s="39"/>
      <c r="C633" s="213" t="s">
        <v>2566</v>
      </c>
      <c r="D633" s="213" t="s">
        <v>211</v>
      </c>
      <c r="E633" s="214" t="s">
        <v>3372</v>
      </c>
      <c r="F633" s="215" t="s">
        <v>3373</v>
      </c>
      <c r="G633" s="216" t="s">
        <v>260</v>
      </c>
      <c r="H633" s="217">
        <v>107.89</v>
      </c>
      <c r="I633" s="218"/>
      <c r="J633" s="219">
        <f>ROUND(I633*H633,2)</f>
        <v>0</v>
      </c>
      <c r="K633" s="215" t="s">
        <v>1995</v>
      </c>
      <c r="L633" s="44"/>
      <c r="M633" s="220" t="s">
        <v>20</v>
      </c>
      <c r="N633" s="221" t="s">
        <v>41</v>
      </c>
      <c r="O633" s="84"/>
      <c r="P633" s="222">
        <f>O633*H633</f>
        <v>0</v>
      </c>
      <c r="Q633" s="222">
        <v>0</v>
      </c>
      <c r="R633" s="222">
        <f>Q633*H633</f>
        <v>0</v>
      </c>
      <c r="S633" s="222">
        <v>0</v>
      </c>
      <c r="T633" s="223">
        <f>S633*H633</f>
        <v>0</v>
      </c>
      <c r="AR633" s="224" t="s">
        <v>215</v>
      </c>
      <c r="AT633" s="224" t="s">
        <v>211</v>
      </c>
      <c r="AU633" s="224" t="s">
        <v>77</v>
      </c>
      <c r="AY633" s="18" t="s">
        <v>210</v>
      </c>
      <c r="BE633" s="225">
        <f>IF(N633="základní",J633,0)</f>
        <v>0</v>
      </c>
      <c r="BF633" s="225">
        <f>IF(N633="snížená",J633,0)</f>
        <v>0</v>
      </c>
      <c r="BG633" s="225">
        <f>IF(N633="zákl. přenesená",J633,0)</f>
        <v>0</v>
      </c>
      <c r="BH633" s="225">
        <f>IF(N633="sníž. přenesená",J633,0)</f>
        <v>0</v>
      </c>
      <c r="BI633" s="225">
        <f>IF(N633="nulová",J633,0)</f>
        <v>0</v>
      </c>
      <c r="BJ633" s="18" t="s">
        <v>77</v>
      </c>
      <c r="BK633" s="225">
        <f>ROUND(I633*H633,2)</f>
        <v>0</v>
      </c>
      <c r="BL633" s="18" t="s">
        <v>215</v>
      </c>
      <c r="BM633" s="224" t="s">
        <v>3374</v>
      </c>
    </row>
    <row r="634" s="1" customFormat="1" ht="24" customHeight="1">
      <c r="B634" s="39"/>
      <c r="C634" s="213" t="s">
        <v>3375</v>
      </c>
      <c r="D634" s="213" t="s">
        <v>211</v>
      </c>
      <c r="E634" s="214" t="s">
        <v>3376</v>
      </c>
      <c r="F634" s="215" t="s">
        <v>3377</v>
      </c>
      <c r="G634" s="216" t="s">
        <v>352</v>
      </c>
      <c r="H634" s="217">
        <v>30</v>
      </c>
      <c r="I634" s="218"/>
      <c r="J634" s="219">
        <f>ROUND(I634*H634,2)</f>
        <v>0</v>
      </c>
      <c r="K634" s="215" t="s">
        <v>1995</v>
      </c>
      <c r="L634" s="44"/>
      <c r="M634" s="220" t="s">
        <v>20</v>
      </c>
      <c r="N634" s="221" t="s">
        <v>41</v>
      </c>
      <c r="O634" s="84"/>
      <c r="P634" s="222">
        <f>O634*H634</f>
        <v>0</v>
      </c>
      <c r="Q634" s="222">
        <v>0</v>
      </c>
      <c r="R634" s="222">
        <f>Q634*H634</f>
        <v>0</v>
      </c>
      <c r="S634" s="222">
        <v>0</v>
      </c>
      <c r="T634" s="223">
        <f>S634*H634</f>
        <v>0</v>
      </c>
      <c r="AR634" s="224" t="s">
        <v>215</v>
      </c>
      <c r="AT634" s="224" t="s">
        <v>211</v>
      </c>
      <c r="AU634" s="224" t="s">
        <v>77</v>
      </c>
      <c r="AY634" s="18" t="s">
        <v>210</v>
      </c>
      <c r="BE634" s="225">
        <f>IF(N634="základní",J634,0)</f>
        <v>0</v>
      </c>
      <c r="BF634" s="225">
        <f>IF(N634="snížená",J634,0)</f>
        <v>0</v>
      </c>
      <c r="BG634" s="225">
        <f>IF(N634="zákl. přenesená",J634,0)</f>
        <v>0</v>
      </c>
      <c r="BH634" s="225">
        <f>IF(N634="sníž. přenesená",J634,0)</f>
        <v>0</v>
      </c>
      <c r="BI634" s="225">
        <f>IF(N634="nulová",J634,0)</f>
        <v>0</v>
      </c>
      <c r="BJ634" s="18" t="s">
        <v>77</v>
      </c>
      <c r="BK634" s="225">
        <f>ROUND(I634*H634,2)</f>
        <v>0</v>
      </c>
      <c r="BL634" s="18" t="s">
        <v>215</v>
      </c>
      <c r="BM634" s="224" t="s">
        <v>3378</v>
      </c>
    </row>
    <row r="635" s="1" customFormat="1" ht="24" customHeight="1">
      <c r="B635" s="39"/>
      <c r="C635" s="213" t="s">
        <v>2570</v>
      </c>
      <c r="D635" s="213" t="s">
        <v>211</v>
      </c>
      <c r="E635" s="214" t="s">
        <v>3379</v>
      </c>
      <c r="F635" s="215" t="s">
        <v>3380</v>
      </c>
      <c r="G635" s="216" t="s">
        <v>911</v>
      </c>
      <c r="H635" s="217">
        <v>6.3200000000000003</v>
      </c>
      <c r="I635" s="218"/>
      <c r="J635" s="219">
        <f>ROUND(I635*H635,2)</f>
        <v>0</v>
      </c>
      <c r="K635" s="215" t="s">
        <v>1995</v>
      </c>
      <c r="L635" s="44"/>
      <c r="M635" s="220" t="s">
        <v>20</v>
      </c>
      <c r="N635" s="221" t="s">
        <v>41</v>
      </c>
      <c r="O635" s="84"/>
      <c r="P635" s="222">
        <f>O635*H635</f>
        <v>0</v>
      </c>
      <c r="Q635" s="222">
        <v>0</v>
      </c>
      <c r="R635" s="222">
        <f>Q635*H635</f>
        <v>0</v>
      </c>
      <c r="S635" s="222">
        <v>0</v>
      </c>
      <c r="T635" s="223">
        <f>S635*H635</f>
        <v>0</v>
      </c>
      <c r="AR635" s="224" t="s">
        <v>215</v>
      </c>
      <c r="AT635" s="224" t="s">
        <v>211</v>
      </c>
      <c r="AU635" s="224" t="s">
        <v>77</v>
      </c>
      <c r="AY635" s="18" t="s">
        <v>210</v>
      </c>
      <c r="BE635" s="225">
        <f>IF(N635="základní",J635,0)</f>
        <v>0</v>
      </c>
      <c r="BF635" s="225">
        <f>IF(N635="snížená",J635,0)</f>
        <v>0</v>
      </c>
      <c r="BG635" s="225">
        <f>IF(N635="zákl. přenesená",J635,0)</f>
        <v>0</v>
      </c>
      <c r="BH635" s="225">
        <f>IF(N635="sníž. přenesená",J635,0)</f>
        <v>0</v>
      </c>
      <c r="BI635" s="225">
        <f>IF(N635="nulová",J635,0)</f>
        <v>0</v>
      </c>
      <c r="BJ635" s="18" t="s">
        <v>77</v>
      </c>
      <c r="BK635" s="225">
        <f>ROUND(I635*H635,2)</f>
        <v>0</v>
      </c>
      <c r="BL635" s="18" t="s">
        <v>215</v>
      </c>
      <c r="BM635" s="224" t="s">
        <v>3381</v>
      </c>
    </row>
    <row r="636" s="1" customFormat="1" ht="16.5" customHeight="1">
      <c r="B636" s="39"/>
      <c r="C636" s="213" t="s">
        <v>3382</v>
      </c>
      <c r="D636" s="213" t="s">
        <v>211</v>
      </c>
      <c r="E636" s="214" t="s">
        <v>3383</v>
      </c>
      <c r="F636" s="215" t="s">
        <v>3384</v>
      </c>
      <c r="G636" s="216" t="s">
        <v>911</v>
      </c>
      <c r="H636" s="217">
        <v>14.6</v>
      </c>
      <c r="I636" s="218"/>
      <c r="J636" s="219">
        <f>ROUND(I636*H636,2)</f>
        <v>0</v>
      </c>
      <c r="K636" s="215" t="s">
        <v>1995</v>
      </c>
      <c r="L636" s="44"/>
      <c r="M636" s="220" t="s">
        <v>20</v>
      </c>
      <c r="N636" s="221" t="s">
        <v>41</v>
      </c>
      <c r="O636" s="84"/>
      <c r="P636" s="222">
        <f>O636*H636</f>
        <v>0</v>
      </c>
      <c r="Q636" s="222">
        <v>0</v>
      </c>
      <c r="R636" s="222">
        <f>Q636*H636</f>
        <v>0</v>
      </c>
      <c r="S636" s="222">
        <v>0</v>
      </c>
      <c r="T636" s="223">
        <f>S636*H636</f>
        <v>0</v>
      </c>
      <c r="AR636" s="224" t="s">
        <v>215</v>
      </c>
      <c r="AT636" s="224" t="s">
        <v>211</v>
      </c>
      <c r="AU636" s="224" t="s">
        <v>77</v>
      </c>
      <c r="AY636" s="18" t="s">
        <v>210</v>
      </c>
      <c r="BE636" s="225">
        <f>IF(N636="základní",J636,0)</f>
        <v>0</v>
      </c>
      <c r="BF636" s="225">
        <f>IF(N636="snížená",J636,0)</f>
        <v>0</v>
      </c>
      <c r="BG636" s="225">
        <f>IF(N636="zákl. přenesená",J636,0)</f>
        <v>0</v>
      </c>
      <c r="BH636" s="225">
        <f>IF(N636="sníž. přenesená",J636,0)</f>
        <v>0</v>
      </c>
      <c r="BI636" s="225">
        <f>IF(N636="nulová",J636,0)</f>
        <v>0</v>
      </c>
      <c r="BJ636" s="18" t="s">
        <v>77</v>
      </c>
      <c r="BK636" s="225">
        <f>ROUND(I636*H636,2)</f>
        <v>0</v>
      </c>
      <c r="BL636" s="18" t="s">
        <v>215</v>
      </c>
      <c r="BM636" s="224" t="s">
        <v>3385</v>
      </c>
    </row>
    <row r="637" s="1" customFormat="1" ht="16.5" customHeight="1">
      <c r="B637" s="39"/>
      <c r="C637" s="213" t="s">
        <v>2573</v>
      </c>
      <c r="D637" s="213" t="s">
        <v>211</v>
      </c>
      <c r="E637" s="214" t="s">
        <v>3386</v>
      </c>
      <c r="F637" s="215" t="s">
        <v>3387</v>
      </c>
      <c r="G637" s="216" t="s">
        <v>911</v>
      </c>
      <c r="H637" s="217">
        <v>5</v>
      </c>
      <c r="I637" s="218"/>
      <c r="J637" s="219">
        <f>ROUND(I637*H637,2)</f>
        <v>0</v>
      </c>
      <c r="K637" s="215" t="s">
        <v>1995</v>
      </c>
      <c r="L637" s="44"/>
      <c r="M637" s="220" t="s">
        <v>20</v>
      </c>
      <c r="N637" s="221" t="s">
        <v>41</v>
      </c>
      <c r="O637" s="84"/>
      <c r="P637" s="222">
        <f>O637*H637</f>
        <v>0</v>
      </c>
      <c r="Q637" s="222">
        <v>0</v>
      </c>
      <c r="R637" s="222">
        <f>Q637*H637</f>
        <v>0</v>
      </c>
      <c r="S637" s="222">
        <v>0</v>
      </c>
      <c r="T637" s="223">
        <f>S637*H637</f>
        <v>0</v>
      </c>
      <c r="AR637" s="224" t="s">
        <v>215</v>
      </c>
      <c r="AT637" s="224" t="s">
        <v>211</v>
      </c>
      <c r="AU637" s="224" t="s">
        <v>77</v>
      </c>
      <c r="AY637" s="18" t="s">
        <v>210</v>
      </c>
      <c r="BE637" s="225">
        <f>IF(N637="základní",J637,0)</f>
        <v>0</v>
      </c>
      <c r="BF637" s="225">
        <f>IF(N637="snížená",J637,0)</f>
        <v>0</v>
      </c>
      <c r="BG637" s="225">
        <f>IF(N637="zákl. přenesená",J637,0)</f>
        <v>0</v>
      </c>
      <c r="BH637" s="225">
        <f>IF(N637="sníž. přenesená",J637,0)</f>
        <v>0</v>
      </c>
      <c r="BI637" s="225">
        <f>IF(N637="nulová",J637,0)</f>
        <v>0</v>
      </c>
      <c r="BJ637" s="18" t="s">
        <v>77</v>
      </c>
      <c r="BK637" s="225">
        <f>ROUND(I637*H637,2)</f>
        <v>0</v>
      </c>
      <c r="BL637" s="18" t="s">
        <v>215</v>
      </c>
      <c r="BM637" s="224" t="s">
        <v>3388</v>
      </c>
    </row>
    <row r="638" s="1" customFormat="1" ht="16.5" customHeight="1">
      <c r="B638" s="39"/>
      <c r="C638" s="213" t="s">
        <v>3389</v>
      </c>
      <c r="D638" s="213" t="s">
        <v>211</v>
      </c>
      <c r="E638" s="214" t="s">
        <v>3390</v>
      </c>
      <c r="F638" s="215" t="s">
        <v>3391</v>
      </c>
      <c r="G638" s="216" t="s">
        <v>911</v>
      </c>
      <c r="H638" s="217">
        <v>10</v>
      </c>
      <c r="I638" s="218"/>
      <c r="J638" s="219">
        <f>ROUND(I638*H638,2)</f>
        <v>0</v>
      </c>
      <c r="K638" s="215" t="s">
        <v>1995</v>
      </c>
      <c r="L638" s="44"/>
      <c r="M638" s="220" t="s">
        <v>20</v>
      </c>
      <c r="N638" s="221" t="s">
        <v>41</v>
      </c>
      <c r="O638" s="84"/>
      <c r="P638" s="222">
        <f>O638*H638</f>
        <v>0</v>
      </c>
      <c r="Q638" s="222">
        <v>0</v>
      </c>
      <c r="R638" s="222">
        <f>Q638*H638</f>
        <v>0</v>
      </c>
      <c r="S638" s="222">
        <v>0</v>
      </c>
      <c r="T638" s="223">
        <f>S638*H638</f>
        <v>0</v>
      </c>
      <c r="AR638" s="224" t="s">
        <v>215</v>
      </c>
      <c r="AT638" s="224" t="s">
        <v>211</v>
      </c>
      <c r="AU638" s="224" t="s">
        <v>77</v>
      </c>
      <c r="AY638" s="18" t="s">
        <v>210</v>
      </c>
      <c r="BE638" s="225">
        <f>IF(N638="základní",J638,0)</f>
        <v>0</v>
      </c>
      <c r="BF638" s="225">
        <f>IF(N638="snížená",J638,0)</f>
        <v>0</v>
      </c>
      <c r="BG638" s="225">
        <f>IF(N638="zákl. přenesená",J638,0)</f>
        <v>0</v>
      </c>
      <c r="BH638" s="225">
        <f>IF(N638="sníž. přenesená",J638,0)</f>
        <v>0</v>
      </c>
      <c r="BI638" s="225">
        <f>IF(N638="nulová",J638,0)</f>
        <v>0</v>
      </c>
      <c r="BJ638" s="18" t="s">
        <v>77</v>
      </c>
      <c r="BK638" s="225">
        <f>ROUND(I638*H638,2)</f>
        <v>0</v>
      </c>
      <c r="BL638" s="18" t="s">
        <v>215</v>
      </c>
      <c r="BM638" s="224" t="s">
        <v>3392</v>
      </c>
    </row>
    <row r="639" s="1" customFormat="1" ht="16.5" customHeight="1">
      <c r="B639" s="39"/>
      <c r="C639" s="213" t="s">
        <v>2577</v>
      </c>
      <c r="D639" s="213" t="s">
        <v>211</v>
      </c>
      <c r="E639" s="214" t="s">
        <v>3393</v>
      </c>
      <c r="F639" s="215" t="s">
        <v>3394</v>
      </c>
      <c r="G639" s="216" t="s">
        <v>352</v>
      </c>
      <c r="H639" s="217">
        <v>90</v>
      </c>
      <c r="I639" s="218"/>
      <c r="J639" s="219">
        <f>ROUND(I639*H639,2)</f>
        <v>0</v>
      </c>
      <c r="K639" s="215" t="s">
        <v>1995</v>
      </c>
      <c r="L639" s="44"/>
      <c r="M639" s="220" t="s">
        <v>20</v>
      </c>
      <c r="N639" s="221" t="s">
        <v>41</v>
      </c>
      <c r="O639" s="84"/>
      <c r="P639" s="222">
        <f>O639*H639</f>
        <v>0</v>
      </c>
      <c r="Q639" s="222">
        <v>0</v>
      </c>
      <c r="R639" s="222">
        <f>Q639*H639</f>
        <v>0</v>
      </c>
      <c r="S639" s="222">
        <v>0</v>
      </c>
      <c r="T639" s="223">
        <f>S639*H639</f>
        <v>0</v>
      </c>
      <c r="AR639" s="224" t="s">
        <v>215</v>
      </c>
      <c r="AT639" s="224" t="s">
        <v>211</v>
      </c>
      <c r="AU639" s="224" t="s">
        <v>77</v>
      </c>
      <c r="AY639" s="18" t="s">
        <v>210</v>
      </c>
      <c r="BE639" s="225">
        <f>IF(N639="základní",J639,0)</f>
        <v>0</v>
      </c>
      <c r="BF639" s="225">
        <f>IF(N639="snížená",J639,0)</f>
        <v>0</v>
      </c>
      <c r="BG639" s="225">
        <f>IF(N639="zákl. přenesená",J639,0)</f>
        <v>0</v>
      </c>
      <c r="BH639" s="225">
        <f>IF(N639="sníž. přenesená",J639,0)</f>
        <v>0</v>
      </c>
      <c r="BI639" s="225">
        <f>IF(N639="nulová",J639,0)</f>
        <v>0</v>
      </c>
      <c r="BJ639" s="18" t="s">
        <v>77</v>
      </c>
      <c r="BK639" s="225">
        <f>ROUND(I639*H639,2)</f>
        <v>0</v>
      </c>
      <c r="BL639" s="18" t="s">
        <v>215</v>
      </c>
      <c r="BM639" s="224" t="s">
        <v>3395</v>
      </c>
    </row>
    <row r="640" s="1" customFormat="1" ht="16.5" customHeight="1">
      <c r="B640" s="39"/>
      <c r="C640" s="213" t="s">
        <v>3396</v>
      </c>
      <c r="D640" s="213" t="s">
        <v>211</v>
      </c>
      <c r="E640" s="214" t="s">
        <v>3397</v>
      </c>
      <c r="F640" s="215" t="s">
        <v>3398</v>
      </c>
      <c r="G640" s="216" t="s">
        <v>352</v>
      </c>
      <c r="H640" s="217">
        <v>2</v>
      </c>
      <c r="I640" s="218"/>
      <c r="J640" s="219">
        <f>ROUND(I640*H640,2)</f>
        <v>0</v>
      </c>
      <c r="K640" s="215" t="s">
        <v>1995</v>
      </c>
      <c r="L640" s="44"/>
      <c r="M640" s="220" t="s">
        <v>20</v>
      </c>
      <c r="N640" s="221" t="s">
        <v>41</v>
      </c>
      <c r="O640" s="84"/>
      <c r="P640" s="222">
        <f>O640*H640</f>
        <v>0</v>
      </c>
      <c r="Q640" s="222">
        <v>0</v>
      </c>
      <c r="R640" s="222">
        <f>Q640*H640</f>
        <v>0</v>
      </c>
      <c r="S640" s="222">
        <v>0</v>
      </c>
      <c r="T640" s="223">
        <f>S640*H640</f>
        <v>0</v>
      </c>
      <c r="AR640" s="224" t="s">
        <v>215</v>
      </c>
      <c r="AT640" s="224" t="s">
        <v>211</v>
      </c>
      <c r="AU640" s="224" t="s">
        <v>77</v>
      </c>
      <c r="AY640" s="18" t="s">
        <v>210</v>
      </c>
      <c r="BE640" s="225">
        <f>IF(N640="základní",J640,0)</f>
        <v>0</v>
      </c>
      <c r="BF640" s="225">
        <f>IF(N640="snížená",J640,0)</f>
        <v>0</v>
      </c>
      <c r="BG640" s="225">
        <f>IF(N640="zákl. přenesená",J640,0)</f>
        <v>0</v>
      </c>
      <c r="BH640" s="225">
        <f>IF(N640="sníž. přenesená",J640,0)</f>
        <v>0</v>
      </c>
      <c r="BI640" s="225">
        <f>IF(N640="nulová",J640,0)</f>
        <v>0</v>
      </c>
      <c r="BJ640" s="18" t="s">
        <v>77</v>
      </c>
      <c r="BK640" s="225">
        <f>ROUND(I640*H640,2)</f>
        <v>0</v>
      </c>
      <c r="BL640" s="18" t="s">
        <v>215</v>
      </c>
      <c r="BM640" s="224" t="s">
        <v>3399</v>
      </c>
    </row>
    <row r="641" s="1" customFormat="1" ht="16.5" customHeight="1">
      <c r="B641" s="39"/>
      <c r="C641" s="213" t="s">
        <v>2580</v>
      </c>
      <c r="D641" s="213" t="s">
        <v>211</v>
      </c>
      <c r="E641" s="214" t="s">
        <v>3400</v>
      </c>
      <c r="F641" s="215" t="s">
        <v>3401</v>
      </c>
      <c r="G641" s="216" t="s">
        <v>911</v>
      </c>
      <c r="H641" s="217">
        <v>16.629999999999999</v>
      </c>
      <c r="I641" s="218"/>
      <c r="J641" s="219">
        <f>ROUND(I641*H641,2)</f>
        <v>0</v>
      </c>
      <c r="K641" s="215" t="s">
        <v>1995</v>
      </c>
      <c r="L641" s="44"/>
      <c r="M641" s="220" t="s">
        <v>20</v>
      </c>
      <c r="N641" s="221" t="s">
        <v>41</v>
      </c>
      <c r="O641" s="84"/>
      <c r="P641" s="222">
        <f>O641*H641</f>
        <v>0</v>
      </c>
      <c r="Q641" s="222">
        <v>0</v>
      </c>
      <c r="R641" s="222">
        <f>Q641*H641</f>
        <v>0</v>
      </c>
      <c r="S641" s="222">
        <v>0</v>
      </c>
      <c r="T641" s="223">
        <f>S641*H641</f>
        <v>0</v>
      </c>
      <c r="AR641" s="224" t="s">
        <v>215</v>
      </c>
      <c r="AT641" s="224" t="s">
        <v>211</v>
      </c>
      <c r="AU641" s="224" t="s">
        <v>77</v>
      </c>
      <c r="AY641" s="18" t="s">
        <v>210</v>
      </c>
      <c r="BE641" s="225">
        <f>IF(N641="základní",J641,0)</f>
        <v>0</v>
      </c>
      <c r="BF641" s="225">
        <f>IF(N641="snížená",J641,0)</f>
        <v>0</v>
      </c>
      <c r="BG641" s="225">
        <f>IF(N641="zákl. přenesená",J641,0)</f>
        <v>0</v>
      </c>
      <c r="BH641" s="225">
        <f>IF(N641="sníž. přenesená",J641,0)</f>
        <v>0</v>
      </c>
      <c r="BI641" s="225">
        <f>IF(N641="nulová",J641,0)</f>
        <v>0</v>
      </c>
      <c r="BJ641" s="18" t="s">
        <v>77</v>
      </c>
      <c r="BK641" s="225">
        <f>ROUND(I641*H641,2)</f>
        <v>0</v>
      </c>
      <c r="BL641" s="18" t="s">
        <v>215</v>
      </c>
      <c r="BM641" s="224" t="s">
        <v>3402</v>
      </c>
    </row>
    <row r="642" s="1" customFormat="1" ht="16.5" customHeight="1">
      <c r="B642" s="39"/>
      <c r="C642" s="213" t="s">
        <v>3403</v>
      </c>
      <c r="D642" s="213" t="s">
        <v>211</v>
      </c>
      <c r="E642" s="214" t="s">
        <v>3404</v>
      </c>
      <c r="F642" s="215" t="s">
        <v>3405</v>
      </c>
      <c r="G642" s="216" t="s">
        <v>352</v>
      </c>
      <c r="H642" s="217">
        <v>3</v>
      </c>
      <c r="I642" s="218"/>
      <c r="J642" s="219">
        <f>ROUND(I642*H642,2)</f>
        <v>0</v>
      </c>
      <c r="K642" s="215" t="s">
        <v>1995</v>
      </c>
      <c r="L642" s="44"/>
      <c r="M642" s="220" t="s">
        <v>20</v>
      </c>
      <c r="N642" s="221" t="s">
        <v>41</v>
      </c>
      <c r="O642" s="84"/>
      <c r="P642" s="222">
        <f>O642*H642</f>
        <v>0</v>
      </c>
      <c r="Q642" s="222">
        <v>0</v>
      </c>
      <c r="R642" s="222">
        <f>Q642*H642</f>
        <v>0</v>
      </c>
      <c r="S642" s="222">
        <v>0</v>
      </c>
      <c r="T642" s="223">
        <f>S642*H642</f>
        <v>0</v>
      </c>
      <c r="AR642" s="224" t="s">
        <v>215</v>
      </c>
      <c r="AT642" s="224" t="s">
        <v>211</v>
      </c>
      <c r="AU642" s="224" t="s">
        <v>77</v>
      </c>
      <c r="AY642" s="18" t="s">
        <v>210</v>
      </c>
      <c r="BE642" s="225">
        <f>IF(N642="základní",J642,0)</f>
        <v>0</v>
      </c>
      <c r="BF642" s="225">
        <f>IF(N642="snížená",J642,0)</f>
        <v>0</v>
      </c>
      <c r="BG642" s="225">
        <f>IF(N642="zákl. přenesená",J642,0)</f>
        <v>0</v>
      </c>
      <c r="BH642" s="225">
        <f>IF(N642="sníž. přenesená",J642,0)</f>
        <v>0</v>
      </c>
      <c r="BI642" s="225">
        <f>IF(N642="nulová",J642,0)</f>
        <v>0</v>
      </c>
      <c r="BJ642" s="18" t="s">
        <v>77</v>
      </c>
      <c r="BK642" s="225">
        <f>ROUND(I642*H642,2)</f>
        <v>0</v>
      </c>
      <c r="BL642" s="18" t="s">
        <v>215</v>
      </c>
      <c r="BM642" s="224" t="s">
        <v>3406</v>
      </c>
    </row>
    <row r="643" s="1" customFormat="1" ht="16.5" customHeight="1">
      <c r="B643" s="39"/>
      <c r="C643" s="213" t="s">
        <v>2584</v>
      </c>
      <c r="D643" s="213" t="s">
        <v>211</v>
      </c>
      <c r="E643" s="214" t="s">
        <v>3407</v>
      </c>
      <c r="F643" s="215" t="s">
        <v>3408</v>
      </c>
      <c r="G643" s="216" t="s">
        <v>352</v>
      </c>
      <c r="H643" s="217">
        <v>89</v>
      </c>
      <c r="I643" s="218"/>
      <c r="J643" s="219">
        <f>ROUND(I643*H643,2)</f>
        <v>0</v>
      </c>
      <c r="K643" s="215" t="s">
        <v>1995</v>
      </c>
      <c r="L643" s="44"/>
      <c r="M643" s="220" t="s">
        <v>20</v>
      </c>
      <c r="N643" s="221" t="s">
        <v>41</v>
      </c>
      <c r="O643" s="84"/>
      <c r="P643" s="222">
        <f>O643*H643</f>
        <v>0</v>
      </c>
      <c r="Q643" s="222">
        <v>0</v>
      </c>
      <c r="R643" s="222">
        <f>Q643*H643</f>
        <v>0</v>
      </c>
      <c r="S643" s="222">
        <v>0</v>
      </c>
      <c r="T643" s="223">
        <f>S643*H643</f>
        <v>0</v>
      </c>
      <c r="AR643" s="224" t="s">
        <v>215</v>
      </c>
      <c r="AT643" s="224" t="s">
        <v>211</v>
      </c>
      <c r="AU643" s="224" t="s">
        <v>77</v>
      </c>
      <c r="AY643" s="18" t="s">
        <v>210</v>
      </c>
      <c r="BE643" s="225">
        <f>IF(N643="základní",J643,0)</f>
        <v>0</v>
      </c>
      <c r="BF643" s="225">
        <f>IF(N643="snížená",J643,0)</f>
        <v>0</v>
      </c>
      <c r="BG643" s="225">
        <f>IF(N643="zákl. přenesená",J643,0)</f>
        <v>0</v>
      </c>
      <c r="BH643" s="225">
        <f>IF(N643="sníž. přenesená",J643,0)</f>
        <v>0</v>
      </c>
      <c r="BI643" s="225">
        <f>IF(N643="nulová",J643,0)</f>
        <v>0</v>
      </c>
      <c r="BJ643" s="18" t="s">
        <v>77</v>
      </c>
      <c r="BK643" s="225">
        <f>ROUND(I643*H643,2)</f>
        <v>0</v>
      </c>
      <c r="BL643" s="18" t="s">
        <v>215</v>
      </c>
      <c r="BM643" s="224" t="s">
        <v>3409</v>
      </c>
    </row>
    <row r="644" s="1" customFormat="1" ht="16.5" customHeight="1">
      <c r="B644" s="39"/>
      <c r="C644" s="213" t="s">
        <v>3410</v>
      </c>
      <c r="D644" s="213" t="s">
        <v>211</v>
      </c>
      <c r="E644" s="214" t="s">
        <v>3411</v>
      </c>
      <c r="F644" s="215" t="s">
        <v>3412</v>
      </c>
      <c r="G644" s="216" t="s">
        <v>352</v>
      </c>
      <c r="H644" s="217">
        <v>12</v>
      </c>
      <c r="I644" s="218"/>
      <c r="J644" s="219">
        <f>ROUND(I644*H644,2)</f>
        <v>0</v>
      </c>
      <c r="K644" s="215" t="s">
        <v>1995</v>
      </c>
      <c r="L644" s="44"/>
      <c r="M644" s="220" t="s">
        <v>20</v>
      </c>
      <c r="N644" s="221" t="s">
        <v>41</v>
      </c>
      <c r="O644" s="84"/>
      <c r="P644" s="222">
        <f>O644*H644</f>
        <v>0</v>
      </c>
      <c r="Q644" s="222">
        <v>0</v>
      </c>
      <c r="R644" s="222">
        <f>Q644*H644</f>
        <v>0</v>
      </c>
      <c r="S644" s="222">
        <v>0</v>
      </c>
      <c r="T644" s="223">
        <f>S644*H644</f>
        <v>0</v>
      </c>
      <c r="AR644" s="224" t="s">
        <v>215</v>
      </c>
      <c r="AT644" s="224" t="s">
        <v>211</v>
      </c>
      <c r="AU644" s="224" t="s">
        <v>77</v>
      </c>
      <c r="AY644" s="18" t="s">
        <v>210</v>
      </c>
      <c r="BE644" s="225">
        <f>IF(N644="základní",J644,0)</f>
        <v>0</v>
      </c>
      <c r="BF644" s="225">
        <f>IF(N644="snížená",J644,0)</f>
        <v>0</v>
      </c>
      <c r="BG644" s="225">
        <f>IF(N644="zákl. přenesená",J644,0)</f>
        <v>0</v>
      </c>
      <c r="BH644" s="225">
        <f>IF(N644="sníž. přenesená",J644,0)</f>
        <v>0</v>
      </c>
      <c r="BI644" s="225">
        <f>IF(N644="nulová",J644,0)</f>
        <v>0</v>
      </c>
      <c r="BJ644" s="18" t="s">
        <v>77</v>
      </c>
      <c r="BK644" s="225">
        <f>ROUND(I644*H644,2)</f>
        <v>0</v>
      </c>
      <c r="BL644" s="18" t="s">
        <v>215</v>
      </c>
      <c r="BM644" s="224" t="s">
        <v>3413</v>
      </c>
    </row>
    <row r="645" s="1" customFormat="1" ht="16.5" customHeight="1">
      <c r="B645" s="39"/>
      <c r="C645" s="213" t="s">
        <v>2587</v>
      </c>
      <c r="D645" s="213" t="s">
        <v>211</v>
      </c>
      <c r="E645" s="214" t="s">
        <v>3414</v>
      </c>
      <c r="F645" s="215" t="s">
        <v>3415</v>
      </c>
      <c r="G645" s="216" t="s">
        <v>352</v>
      </c>
      <c r="H645" s="217">
        <v>3</v>
      </c>
      <c r="I645" s="218"/>
      <c r="J645" s="219">
        <f>ROUND(I645*H645,2)</f>
        <v>0</v>
      </c>
      <c r="K645" s="215" t="s">
        <v>1995</v>
      </c>
      <c r="L645" s="44"/>
      <c r="M645" s="220" t="s">
        <v>20</v>
      </c>
      <c r="N645" s="221" t="s">
        <v>41</v>
      </c>
      <c r="O645" s="84"/>
      <c r="P645" s="222">
        <f>O645*H645</f>
        <v>0</v>
      </c>
      <c r="Q645" s="222">
        <v>0</v>
      </c>
      <c r="R645" s="222">
        <f>Q645*H645</f>
        <v>0</v>
      </c>
      <c r="S645" s="222">
        <v>0</v>
      </c>
      <c r="T645" s="223">
        <f>S645*H645</f>
        <v>0</v>
      </c>
      <c r="AR645" s="224" t="s">
        <v>215</v>
      </c>
      <c r="AT645" s="224" t="s">
        <v>211</v>
      </c>
      <c r="AU645" s="224" t="s">
        <v>77</v>
      </c>
      <c r="AY645" s="18" t="s">
        <v>210</v>
      </c>
      <c r="BE645" s="225">
        <f>IF(N645="základní",J645,0)</f>
        <v>0</v>
      </c>
      <c r="BF645" s="225">
        <f>IF(N645="snížená",J645,0)</f>
        <v>0</v>
      </c>
      <c r="BG645" s="225">
        <f>IF(N645="zákl. přenesená",J645,0)</f>
        <v>0</v>
      </c>
      <c r="BH645" s="225">
        <f>IF(N645="sníž. přenesená",J645,0)</f>
        <v>0</v>
      </c>
      <c r="BI645" s="225">
        <f>IF(N645="nulová",J645,0)</f>
        <v>0</v>
      </c>
      <c r="BJ645" s="18" t="s">
        <v>77</v>
      </c>
      <c r="BK645" s="225">
        <f>ROUND(I645*H645,2)</f>
        <v>0</v>
      </c>
      <c r="BL645" s="18" t="s">
        <v>215</v>
      </c>
      <c r="BM645" s="224" t="s">
        <v>3416</v>
      </c>
    </row>
    <row r="646" s="1" customFormat="1" ht="16.5" customHeight="1">
      <c r="B646" s="39"/>
      <c r="C646" s="213" t="s">
        <v>3417</v>
      </c>
      <c r="D646" s="213" t="s">
        <v>211</v>
      </c>
      <c r="E646" s="214" t="s">
        <v>3418</v>
      </c>
      <c r="F646" s="215" t="s">
        <v>3419</v>
      </c>
      <c r="G646" s="216" t="s">
        <v>911</v>
      </c>
      <c r="H646" s="217">
        <v>3.2400000000000002</v>
      </c>
      <c r="I646" s="218"/>
      <c r="J646" s="219">
        <f>ROUND(I646*H646,2)</f>
        <v>0</v>
      </c>
      <c r="K646" s="215" t="s">
        <v>1995</v>
      </c>
      <c r="L646" s="44"/>
      <c r="M646" s="220" t="s">
        <v>20</v>
      </c>
      <c r="N646" s="221" t="s">
        <v>41</v>
      </c>
      <c r="O646" s="84"/>
      <c r="P646" s="222">
        <f>O646*H646</f>
        <v>0</v>
      </c>
      <c r="Q646" s="222">
        <v>0</v>
      </c>
      <c r="R646" s="222">
        <f>Q646*H646</f>
        <v>0</v>
      </c>
      <c r="S646" s="222">
        <v>0</v>
      </c>
      <c r="T646" s="223">
        <f>S646*H646</f>
        <v>0</v>
      </c>
      <c r="AR646" s="224" t="s">
        <v>215</v>
      </c>
      <c r="AT646" s="224" t="s">
        <v>211</v>
      </c>
      <c r="AU646" s="224" t="s">
        <v>77</v>
      </c>
      <c r="AY646" s="18" t="s">
        <v>210</v>
      </c>
      <c r="BE646" s="225">
        <f>IF(N646="základní",J646,0)</f>
        <v>0</v>
      </c>
      <c r="BF646" s="225">
        <f>IF(N646="snížená",J646,0)</f>
        <v>0</v>
      </c>
      <c r="BG646" s="225">
        <f>IF(N646="zákl. přenesená",J646,0)</f>
        <v>0</v>
      </c>
      <c r="BH646" s="225">
        <f>IF(N646="sníž. přenesená",J646,0)</f>
        <v>0</v>
      </c>
      <c r="BI646" s="225">
        <f>IF(N646="nulová",J646,0)</f>
        <v>0</v>
      </c>
      <c r="BJ646" s="18" t="s">
        <v>77</v>
      </c>
      <c r="BK646" s="225">
        <f>ROUND(I646*H646,2)</f>
        <v>0</v>
      </c>
      <c r="BL646" s="18" t="s">
        <v>215</v>
      </c>
      <c r="BM646" s="224" t="s">
        <v>3420</v>
      </c>
    </row>
    <row r="647" s="1" customFormat="1" ht="16.5" customHeight="1">
      <c r="B647" s="39"/>
      <c r="C647" s="213" t="s">
        <v>2591</v>
      </c>
      <c r="D647" s="213" t="s">
        <v>211</v>
      </c>
      <c r="E647" s="214" t="s">
        <v>3421</v>
      </c>
      <c r="F647" s="215" t="s">
        <v>3422</v>
      </c>
      <c r="G647" s="216" t="s">
        <v>911</v>
      </c>
      <c r="H647" s="217">
        <v>20.52</v>
      </c>
      <c r="I647" s="218"/>
      <c r="J647" s="219">
        <f>ROUND(I647*H647,2)</f>
        <v>0</v>
      </c>
      <c r="K647" s="215" t="s">
        <v>1995</v>
      </c>
      <c r="L647" s="44"/>
      <c r="M647" s="220" t="s">
        <v>20</v>
      </c>
      <c r="N647" s="221" t="s">
        <v>41</v>
      </c>
      <c r="O647" s="84"/>
      <c r="P647" s="222">
        <f>O647*H647</f>
        <v>0</v>
      </c>
      <c r="Q647" s="222">
        <v>0</v>
      </c>
      <c r="R647" s="222">
        <f>Q647*H647</f>
        <v>0</v>
      </c>
      <c r="S647" s="222">
        <v>0</v>
      </c>
      <c r="T647" s="223">
        <f>S647*H647</f>
        <v>0</v>
      </c>
      <c r="AR647" s="224" t="s">
        <v>215</v>
      </c>
      <c r="AT647" s="224" t="s">
        <v>211</v>
      </c>
      <c r="AU647" s="224" t="s">
        <v>77</v>
      </c>
      <c r="AY647" s="18" t="s">
        <v>210</v>
      </c>
      <c r="BE647" s="225">
        <f>IF(N647="základní",J647,0)</f>
        <v>0</v>
      </c>
      <c r="BF647" s="225">
        <f>IF(N647="snížená",J647,0)</f>
        <v>0</v>
      </c>
      <c r="BG647" s="225">
        <f>IF(N647="zákl. přenesená",J647,0)</f>
        <v>0</v>
      </c>
      <c r="BH647" s="225">
        <f>IF(N647="sníž. přenesená",J647,0)</f>
        <v>0</v>
      </c>
      <c r="BI647" s="225">
        <f>IF(N647="nulová",J647,0)</f>
        <v>0</v>
      </c>
      <c r="BJ647" s="18" t="s">
        <v>77</v>
      </c>
      <c r="BK647" s="225">
        <f>ROUND(I647*H647,2)</f>
        <v>0</v>
      </c>
      <c r="BL647" s="18" t="s">
        <v>215</v>
      </c>
      <c r="BM647" s="224" t="s">
        <v>3423</v>
      </c>
    </row>
    <row r="648" s="1" customFormat="1" ht="16.5" customHeight="1">
      <c r="B648" s="39"/>
      <c r="C648" s="213" t="s">
        <v>3424</v>
      </c>
      <c r="D648" s="213" t="s">
        <v>211</v>
      </c>
      <c r="E648" s="214" t="s">
        <v>3425</v>
      </c>
      <c r="F648" s="215" t="s">
        <v>3426</v>
      </c>
      <c r="G648" s="216" t="s">
        <v>911</v>
      </c>
      <c r="H648" s="217">
        <v>189.03</v>
      </c>
      <c r="I648" s="218"/>
      <c r="J648" s="219">
        <f>ROUND(I648*H648,2)</f>
        <v>0</v>
      </c>
      <c r="K648" s="215" t="s">
        <v>1995</v>
      </c>
      <c r="L648" s="44"/>
      <c r="M648" s="220" t="s">
        <v>20</v>
      </c>
      <c r="N648" s="221" t="s">
        <v>41</v>
      </c>
      <c r="O648" s="84"/>
      <c r="P648" s="222">
        <f>O648*H648</f>
        <v>0</v>
      </c>
      <c r="Q648" s="222">
        <v>0</v>
      </c>
      <c r="R648" s="222">
        <f>Q648*H648</f>
        <v>0</v>
      </c>
      <c r="S648" s="222">
        <v>0</v>
      </c>
      <c r="T648" s="223">
        <f>S648*H648</f>
        <v>0</v>
      </c>
      <c r="AR648" s="224" t="s">
        <v>215</v>
      </c>
      <c r="AT648" s="224" t="s">
        <v>211</v>
      </c>
      <c r="AU648" s="224" t="s">
        <v>77</v>
      </c>
      <c r="AY648" s="18" t="s">
        <v>210</v>
      </c>
      <c r="BE648" s="225">
        <f>IF(N648="základní",J648,0)</f>
        <v>0</v>
      </c>
      <c r="BF648" s="225">
        <f>IF(N648="snížená",J648,0)</f>
        <v>0</v>
      </c>
      <c r="BG648" s="225">
        <f>IF(N648="zákl. přenesená",J648,0)</f>
        <v>0</v>
      </c>
      <c r="BH648" s="225">
        <f>IF(N648="sníž. přenesená",J648,0)</f>
        <v>0</v>
      </c>
      <c r="BI648" s="225">
        <f>IF(N648="nulová",J648,0)</f>
        <v>0</v>
      </c>
      <c r="BJ648" s="18" t="s">
        <v>77</v>
      </c>
      <c r="BK648" s="225">
        <f>ROUND(I648*H648,2)</f>
        <v>0</v>
      </c>
      <c r="BL648" s="18" t="s">
        <v>215</v>
      </c>
      <c r="BM648" s="224" t="s">
        <v>3427</v>
      </c>
    </row>
    <row r="649" s="1" customFormat="1" ht="16.5" customHeight="1">
      <c r="B649" s="39"/>
      <c r="C649" s="213" t="s">
        <v>2594</v>
      </c>
      <c r="D649" s="213" t="s">
        <v>211</v>
      </c>
      <c r="E649" s="214" t="s">
        <v>3428</v>
      </c>
      <c r="F649" s="215" t="s">
        <v>3429</v>
      </c>
      <c r="G649" s="216" t="s">
        <v>911</v>
      </c>
      <c r="H649" s="217">
        <v>84.799999999999997</v>
      </c>
      <c r="I649" s="218"/>
      <c r="J649" s="219">
        <f>ROUND(I649*H649,2)</f>
        <v>0</v>
      </c>
      <c r="K649" s="215" t="s">
        <v>1995</v>
      </c>
      <c r="L649" s="44"/>
      <c r="M649" s="220" t="s">
        <v>20</v>
      </c>
      <c r="N649" s="221" t="s">
        <v>41</v>
      </c>
      <c r="O649" s="84"/>
      <c r="P649" s="222">
        <f>O649*H649</f>
        <v>0</v>
      </c>
      <c r="Q649" s="222">
        <v>0</v>
      </c>
      <c r="R649" s="222">
        <f>Q649*H649</f>
        <v>0</v>
      </c>
      <c r="S649" s="222">
        <v>0</v>
      </c>
      <c r="T649" s="223">
        <f>S649*H649</f>
        <v>0</v>
      </c>
      <c r="AR649" s="224" t="s">
        <v>215</v>
      </c>
      <c r="AT649" s="224" t="s">
        <v>211</v>
      </c>
      <c r="AU649" s="224" t="s">
        <v>77</v>
      </c>
      <c r="AY649" s="18" t="s">
        <v>210</v>
      </c>
      <c r="BE649" s="225">
        <f>IF(N649="základní",J649,0)</f>
        <v>0</v>
      </c>
      <c r="BF649" s="225">
        <f>IF(N649="snížená",J649,0)</f>
        <v>0</v>
      </c>
      <c r="BG649" s="225">
        <f>IF(N649="zákl. přenesená",J649,0)</f>
        <v>0</v>
      </c>
      <c r="BH649" s="225">
        <f>IF(N649="sníž. přenesená",J649,0)</f>
        <v>0</v>
      </c>
      <c r="BI649" s="225">
        <f>IF(N649="nulová",J649,0)</f>
        <v>0</v>
      </c>
      <c r="BJ649" s="18" t="s">
        <v>77</v>
      </c>
      <c r="BK649" s="225">
        <f>ROUND(I649*H649,2)</f>
        <v>0</v>
      </c>
      <c r="BL649" s="18" t="s">
        <v>215</v>
      </c>
      <c r="BM649" s="224" t="s">
        <v>3430</v>
      </c>
    </row>
    <row r="650" s="1" customFormat="1" ht="16.5" customHeight="1">
      <c r="B650" s="39"/>
      <c r="C650" s="213" t="s">
        <v>3431</v>
      </c>
      <c r="D650" s="213" t="s">
        <v>211</v>
      </c>
      <c r="E650" s="214" t="s">
        <v>3432</v>
      </c>
      <c r="F650" s="215" t="s">
        <v>3433</v>
      </c>
      <c r="G650" s="216" t="s">
        <v>911</v>
      </c>
      <c r="H650" s="217">
        <v>27.120000000000001</v>
      </c>
      <c r="I650" s="218"/>
      <c r="J650" s="219">
        <f>ROUND(I650*H650,2)</f>
        <v>0</v>
      </c>
      <c r="K650" s="215" t="s">
        <v>1995</v>
      </c>
      <c r="L650" s="44"/>
      <c r="M650" s="220" t="s">
        <v>20</v>
      </c>
      <c r="N650" s="221" t="s">
        <v>41</v>
      </c>
      <c r="O650" s="84"/>
      <c r="P650" s="222">
        <f>O650*H650</f>
        <v>0</v>
      </c>
      <c r="Q650" s="222">
        <v>0</v>
      </c>
      <c r="R650" s="222">
        <f>Q650*H650</f>
        <v>0</v>
      </c>
      <c r="S650" s="222">
        <v>0</v>
      </c>
      <c r="T650" s="223">
        <f>S650*H650</f>
        <v>0</v>
      </c>
      <c r="AR650" s="224" t="s">
        <v>215</v>
      </c>
      <c r="AT650" s="224" t="s">
        <v>211</v>
      </c>
      <c r="AU650" s="224" t="s">
        <v>77</v>
      </c>
      <c r="AY650" s="18" t="s">
        <v>210</v>
      </c>
      <c r="BE650" s="225">
        <f>IF(N650="základní",J650,0)</f>
        <v>0</v>
      </c>
      <c r="BF650" s="225">
        <f>IF(N650="snížená",J650,0)</f>
        <v>0</v>
      </c>
      <c r="BG650" s="225">
        <f>IF(N650="zákl. přenesená",J650,0)</f>
        <v>0</v>
      </c>
      <c r="BH650" s="225">
        <f>IF(N650="sníž. přenesená",J650,0)</f>
        <v>0</v>
      </c>
      <c r="BI650" s="225">
        <f>IF(N650="nulová",J650,0)</f>
        <v>0</v>
      </c>
      <c r="BJ650" s="18" t="s">
        <v>77</v>
      </c>
      <c r="BK650" s="225">
        <f>ROUND(I650*H650,2)</f>
        <v>0</v>
      </c>
      <c r="BL650" s="18" t="s">
        <v>215</v>
      </c>
      <c r="BM650" s="224" t="s">
        <v>3434</v>
      </c>
    </row>
    <row r="651" s="1" customFormat="1" ht="16.5" customHeight="1">
      <c r="B651" s="39"/>
      <c r="C651" s="213" t="s">
        <v>2598</v>
      </c>
      <c r="D651" s="213" t="s">
        <v>211</v>
      </c>
      <c r="E651" s="214" t="s">
        <v>3435</v>
      </c>
      <c r="F651" s="215" t="s">
        <v>3436</v>
      </c>
      <c r="G651" s="216" t="s">
        <v>291</v>
      </c>
      <c r="H651" s="217">
        <v>109.3</v>
      </c>
      <c r="I651" s="218"/>
      <c r="J651" s="219">
        <f>ROUND(I651*H651,2)</f>
        <v>0</v>
      </c>
      <c r="K651" s="215" t="s">
        <v>1995</v>
      </c>
      <c r="L651" s="44"/>
      <c r="M651" s="220" t="s">
        <v>20</v>
      </c>
      <c r="N651" s="221" t="s">
        <v>41</v>
      </c>
      <c r="O651" s="84"/>
      <c r="P651" s="222">
        <f>O651*H651</f>
        <v>0</v>
      </c>
      <c r="Q651" s="222">
        <v>0</v>
      </c>
      <c r="R651" s="222">
        <f>Q651*H651</f>
        <v>0</v>
      </c>
      <c r="S651" s="222">
        <v>0</v>
      </c>
      <c r="T651" s="223">
        <f>S651*H651</f>
        <v>0</v>
      </c>
      <c r="AR651" s="224" t="s">
        <v>215</v>
      </c>
      <c r="AT651" s="224" t="s">
        <v>211</v>
      </c>
      <c r="AU651" s="224" t="s">
        <v>77</v>
      </c>
      <c r="AY651" s="18" t="s">
        <v>210</v>
      </c>
      <c r="BE651" s="225">
        <f>IF(N651="základní",J651,0)</f>
        <v>0</v>
      </c>
      <c r="BF651" s="225">
        <f>IF(N651="snížená",J651,0)</f>
        <v>0</v>
      </c>
      <c r="BG651" s="225">
        <f>IF(N651="zákl. přenesená",J651,0)</f>
        <v>0</v>
      </c>
      <c r="BH651" s="225">
        <f>IF(N651="sníž. přenesená",J651,0)</f>
        <v>0</v>
      </c>
      <c r="BI651" s="225">
        <f>IF(N651="nulová",J651,0)</f>
        <v>0</v>
      </c>
      <c r="BJ651" s="18" t="s">
        <v>77</v>
      </c>
      <c r="BK651" s="225">
        <f>ROUND(I651*H651,2)</f>
        <v>0</v>
      </c>
      <c r="BL651" s="18" t="s">
        <v>215</v>
      </c>
      <c r="BM651" s="224" t="s">
        <v>3437</v>
      </c>
    </row>
    <row r="652" s="10" customFormat="1" ht="25.92" customHeight="1">
      <c r="B652" s="199"/>
      <c r="C652" s="200"/>
      <c r="D652" s="201" t="s">
        <v>69</v>
      </c>
      <c r="E652" s="202" t="s">
        <v>610</v>
      </c>
      <c r="F652" s="202" t="s">
        <v>3438</v>
      </c>
      <c r="G652" s="200"/>
      <c r="H652" s="200"/>
      <c r="I652" s="203"/>
      <c r="J652" s="204">
        <f>BK652</f>
        <v>0</v>
      </c>
      <c r="K652" s="200"/>
      <c r="L652" s="205"/>
      <c r="M652" s="206"/>
      <c r="N652" s="207"/>
      <c r="O652" s="207"/>
      <c r="P652" s="208">
        <f>SUM(P653:P678)</f>
        <v>0</v>
      </c>
      <c r="Q652" s="207"/>
      <c r="R652" s="208">
        <f>SUM(R653:R678)</f>
        <v>0</v>
      </c>
      <c r="S652" s="207"/>
      <c r="T652" s="209">
        <f>SUM(T653:T678)</f>
        <v>0</v>
      </c>
      <c r="AR652" s="210" t="s">
        <v>77</v>
      </c>
      <c r="AT652" s="211" t="s">
        <v>69</v>
      </c>
      <c r="AU652" s="211" t="s">
        <v>16</v>
      </c>
      <c r="AY652" s="210" t="s">
        <v>210</v>
      </c>
      <c r="BK652" s="212">
        <f>SUM(BK653:BK678)</f>
        <v>0</v>
      </c>
    </row>
    <row r="653" s="1" customFormat="1" ht="24" customHeight="1">
      <c r="B653" s="39"/>
      <c r="C653" s="213" t="s">
        <v>3439</v>
      </c>
      <c r="D653" s="213" t="s">
        <v>211</v>
      </c>
      <c r="E653" s="214" t="s">
        <v>3440</v>
      </c>
      <c r="F653" s="215" t="s">
        <v>3441</v>
      </c>
      <c r="G653" s="216" t="s">
        <v>291</v>
      </c>
      <c r="H653" s="217">
        <v>8.9499999999999993</v>
      </c>
      <c r="I653" s="218"/>
      <c r="J653" s="219">
        <f>ROUND(I653*H653,2)</f>
        <v>0</v>
      </c>
      <c r="K653" s="215" t="s">
        <v>1995</v>
      </c>
      <c r="L653" s="44"/>
      <c r="M653" s="220" t="s">
        <v>20</v>
      </c>
      <c r="N653" s="221" t="s">
        <v>41</v>
      </c>
      <c r="O653" s="84"/>
      <c r="P653" s="222">
        <f>O653*H653</f>
        <v>0</v>
      </c>
      <c r="Q653" s="222">
        <v>0</v>
      </c>
      <c r="R653" s="222">
        <f>Q653*H653</f>
        <v>0</v>
      </c>
      <c r="S653" s="222">
        <v>0</v>
      </c>
      <c r="T653" s="223">
        <f>S653*H653</f>
        <v>0</v>
      </c>
      <c r="AR653" s="224" t="s">
        <v>215</v>
      </c>
      <c r="AT653" s="224" t="s">
        <v>211</v>
      </c>
      <c r="AU653" s="224" t="s">
        <v>77</v>
      </c>
      <c r="AY653" s="18" t="s">
        <v>210</v>
      </c>
      <c r="BE653" s="225">
        <f>IF(N653="základní",J653,0)</f>
        <v>0</v>
      </c>
      <c r="BF653" s="225">
        <f>IF(N653="snížená",J653,0)</f>
        <v>0</v>
      </c>
      <c r="BG653" s="225">
        <f>IF(N653="zákl. přenesená",J653,0)</f>
        <v>0</v>
      </c>
      <c r="BH653" s="225">
        <f>IF(N653="sníž. přenesená",J653,0)</f>
        <v>0</v>
      </c>
      <c r="BI653" s="225">
        <f>IF(N653="nulová",J653,0)</f>
        <v>0</v>
      </c>
      <c r="BJ653" s="18" t="s">
        <v>77</v>
      </c>
      <c r="BK653" s="225">
        <f>ROUND(I653*H653,2)</f>
        <v>0</v>
      </c>
      <c r="BL653" s="18" t="s">
        <v>215</v>
      </c>
      <c r="BM653" s="224" t="s">
        <v>3442</v>
      </c>
    </row>
    <row r="654" s="1" customFormat="1" ht="24" customHeight="1">
      <c r="B654" s="39"/>
      <c r="C654" s="213" t="s">
        <v>2601</v>
      </c>
      <c r="D654" s="213" t="s">
        <v>211</v>
      </c>
      <c r="E654" s="214" t="s">
        <v>3443</v>
      </c>
      <c r="F654" s="215" t="s">
        <v>3444</v>
      </c>
      <c r="G654" s="216" t="s">
        <v>291</v>
      </c>
      <c r="H654" s="217">
        <v>0.90000000000000002</v>
      </c>
      <c r="I654" s="218"/>
      <c r="J654" s="219">
        <f>ROUND(I654*H654,2)</f>
        <v>0</v>
      </c>
      <c r="K654" s="215" t="s">
        <v>1995</v>
      </c>
      <c r="L654" s="44"/>
      <c r="M654" s="220" t="s">
        <v>20</v>
      </c>
      <c r="N654" s="221" t="s">
        <v>41</v>
      </c>
      <c r="O654" s="84"/>
      <c r="P654" s="222">
        <f>O654*H654</f>
        <v>0</v>
      </c>
      <c r="Q654" s="222">
        <v>0</v>
      </c>
      <c r="R654" s="222">
        <f>Q654*H654</f>
        <v>0</v>
      </c>
      <c r="S654" s="222">
        <v>0</v>
      </c>
      <c r="T654" s="223">
        <f>S654*H654</f>
        <v>0</v>
      </c>
      <c r="AR654" s="224" t="s">
        <v>215</v>
      </c>
      <c r="AT654" s="224" t="s">
        <v>211</v>
      </c>
      <c r="AU654" s="224" t="s">
        <v>77</v>
      </c>
      <c r="AY654" s="18" t="s">
        <v>210</v>
      </c>
      <c r="BE654" s="225">
        <f>IF(N654="základní",J654,0)</f>
        <v>0</v>
      </c>
      <c r="BF654" s="225">
        <f>IF(N654="snížená",J654,0)</f>
        <v>0</v>
      </c>
      <c r="BG654" s="225">
        <f>IF(N654="zákl. přenesená",J654,0)</f>
        <v>0</v>
      </c>
      <c r="BH654" s="225">
        <f>IF(N654="sníž. přenesená",J654,0)</f>
        <v>0</v>
      </c>
      <c r="BI654" s="225">
        <f>IF(N654="nulová",J654,0)</f>
        <v>0</v>
      </c>
      <c r="BJ654" s="18" t="s">
        <v>77</v>
      </c>
      <c r="BK654" s="225">
        <f>ROUND(I654*H654,2)</f>
        <v>0</v>
      </c>
      <c r="BL654" s="18" t="s">
        <v>215</v>
      </c>
      <c r="BM654" s="224" t="s">
        <v>3445</v>
      </c>
    </row>
    <row r="655" s="1" customFormat="1" ht="24" customHeight="1">
      <c r="B655" s="39"/>
      <c r="C655" s="213" t="s">
        <v>3446</v>
      </c>
      <c r="D655" s="213" t="s">
        <v>211</v>
      </c>
      <c r="E655" s="214" t="s">
        <v>3447</v>
      </c>
      <c r="F655" s="215" t="s">
        <v>3448</v>
      </c>
      <c r="G655" s="216" t="s">
        <v>291</v>
      </c>
      <c r="H655" s="217">
        <v>2.4500000000000002</v>
      </c>
      <c r="I655" s="218"/>
      <c r="J655" s="219">
        <f>ROUND(I655*H655,2)</f>
        <v>0</v>
      </c>
      <c r="K655" s="215" t="s">
        <v>1995</v>
      </c>
      <c r="L655" s="44"/>
      <c r="M655" s="220" t="s">
        <v>20</v>
      </c>
      <c r="N655" s="221" t="s">
        <v>41</v>
      </c>
      <c r="O655" s="84"/>
      <c r="P655" s="222">
        <f>O655*H655</f>
        <v>0</v>
      </c>
      <c r="Q655" s="222">
        <v>0</v>
      </c>
      <c r="R655" s="222">
        <f>Q655*H655</f>
        <v>0</v>
      </c>
      <c r="S655" s="222">
        <v>0</v>
      </c>
      <c r="T655" s="223">
        <f>S655*H655</f>
        <v>0</v>
      </c>
      <c r="AR655" s="224" t="s">
        <v>215</v>
      </c>
      <c r="AT655" s="224" t="s">
        <v>211</v>
      </c>
      <c r="AU655" s="224" t="s">
        <v>77</v>
      </c>
      <c r="AY655" s="18" t="s">
        <v>210</v>
      </c>
      <c r="BE655" s="225">
        <f>IF(N655="základní",J655,0)</f>
        <v>0</v>
      </c>
      <c r="BF655" s="225">
        <f>IF(N655="snížená",J655,0)</f>
        <v>0</v>
      </c>
      <c r="BG655" s="225">
        <f>IF(N655="zákl. přenesená",J655,0)</f>
        <v>0</v>
      </c>
      <c r="BH655" s="225">
        <f>IF(N655="sníž. přenesená",J655,0)</f>
        <v>0</v>
      </c>
      <c r="BI655" s="225">
        <f>IF(N655="nulová",J655,0)</f>
        <v>0</v>
      </c>
      <c r="BJ655" s="18" t="s">
        <v>77</v>
      </c>
      <c r="BK655" s="225">
        <f>ROUND(I655*H655,2)</f>
        <v>0</v>
      </c>
      <c r="BL655" s="18" t="s">
        <v>215</v>
      </c>
      <c r="BM655" s="224" t="s">
        <v>3449</v>
      </c>
    </row>
    <row r="656" s="1" customFormat="1" ht="24" customHeight="1">
      <c r="B656" s="39"/>
      <c r="C656" s="213" t="s">
        <v>2605</v>
      </c>
      <c r="D656" s="213" t="s">
        <v>211</v>
      </c>
      <c r="E656" s="214" t="s">
        <v>3450</v>
      </c>
      <c r="F656" s="215" t="s">
        <v>3451</v>
      </c>
      <c r="G656" s="216" t="s">
        <v>291</v>
      </c>
      <c r="H656" s="217">
        <v>2.8500000000000001</v>
      </c>
      <c r="I656" s="218"/>
      <c r="J656" s="219">
        <f>ROUND(I656*H656,2)</f>
        <v>0</v>
      </c>
      <c r="K656" s="215" t="s">
        <v>1995</v>
      </c>
      <c r="L656" s="44"/>
      <c r="M656" s="220" t="s">
        <v>20</v>
      </c>
      <c r="N656" s="221" t="s">
        <v>41</v>
      </c>
      <c r="O656" s="84"/>
      <c r="P656" s="222">
        <f>O656*H656</f>
        <v>0</v>
      </c>
      <c r="Q656" s="222">
        <v>0</v>
      </c>
      <c r="R656" s="222">
        <f>Q656*H656</f>
        <v>0</v>
      </c>
      <c r="S656" s="222">
        <v>0</v>
      </c>
      <c r="T656" s="223">
        <f>S656*H656</f>
        <v>0</v>
      </c>
      <c r="AR656" s="224" t="s">
        <v>215</v>
      </c>
      <c r="AT656" s="224" t="s">
        <v>211</v>
      </c>
      <c r="AU656" s="224" t="s">
        <v>77</v>
      </c>
      <c r="AY656" s="18" t="s">
        <v>210</v>
      </c>
      <c r="BE656" s="225">
        <f>IF(N656="základní",J656,0)</f>
        <v>0</v>
      </c>
      <c r="BF656" s="225">
        <f>IF(N656="snížená",J656,0)</f>
        <v>0</v>
      </c>
      <c r="BG656" s="225">
        <f>IF(N656="zákl. přenesená",J656,0)</f>
        <v>0</v>
      </c>
      <c r="BH656" s="225">
        <f>IF(N656="sníž. přenesená",J656,0)</f>
        <v>0</v>
      </c>
      <c r="BI656" s="225">
        <f>IF(N656="nulová",J656,0)</f>
        <v>0</v>
      </c>
      <c r="BJ656" s="18" t="s">
        <v>77</v>
      </c>
      <c r="BK656" s="225">
        <f>ROUND(I656*H656,2)</f>
        <v>0</v>
      </c>
      <c r="BL656" s="18" t="s">
        <v>215</v>
      </c>
      <c r="BM656" s="224" t="s">
        <v>3452</v>
      </c>
    </row>
    <row r="657" s="1" customFormat="1" ht="24" customHeight="1">
      <c r="B657" s="39"/>
      <c r="C657" s="213" t="s">
        <v>3453</v>
      </c>
      <c r="D657" s="213" t="s">
        <v>211</v>
      </c>
      <c r="E657" s="214" t="s">
        <v>3454</v>
      </c>
      <c r="F657" s="215" t="s">
        <v>3455</v>
      </c>
      <c r="G657" s="216" t="s">
        <v>291</v>
      </c>
      <c r="H657" s="217">
        <v>14</v>
      </c>
      <c r="I657" s="218"/>
      <c r="J657" s="219">
        <f>ROUND(I657*H657,2)</f>
        <v>0</v>
      </c>
      <c r="K657" s="215" t="s">
        <v>1995</v>
      </c>
      <c r="L657" s="44"/>
      <c r="M657" s="220" t="s">
        <v>20</v>
      </c>
      <c r="N657" s="221" t="s">
        <v>41</v>
      </c>
      <c r="O657" s="84"/>
      <c r="P657" s="222">
        <f>O657*H657</f>
        <v>0</v>
      </c>
      <c r="Q657" s="222">
        <v>0</v>
      </c>
      <c r="R657" s="222">
        <f>Q657*H657</f>
        <v>0</v>
      </c>
      <c r="S657" s="222">
        <v>0</v>
      </c>
      <c r="T657" s="223">
        <f>S657*H657</f>
        <v>0</v>
      </c>
      <c r="AR657" s="224" t="s">
        <v>215</v>
      </c>
      <c r="AT657" s="224" t="s">
        <v>211</v>
      </c>
      <c r="AU657" s="224" t="s">
        <v>77</v>
      </c>
      <c r="AY657" s="18" t="s">
        <v>210</v>
      </c>
      <c r="BE657" s="225">
        <f>IF(N657="základní",J657,0)</f>
        <v>0</v>
      </c>
      <c r="BF657" s="225">
        <f>IF(N657="snížená",J657,0)</f>
        <v>0</v>
      </c>
      <c r="BG657" s="225">
        <f>IF(N657="zákl. přenesená",J657,0)</f>
        <v>0</v>
      </c>
      <c r="BH657" s="225">
        <f>IF(N657="sníž. přenesená",J657,0)</f>
        <v>0</v>
      </c>
      <c r="BI657" s="225">
        <f>IF(N657="nulová",J657,0)</f>
        <v>0</v>
      </c>
      <c r="BJ657" s="18" t="s">
        <v>77</v>
      </c>
      <c r="BK657" s="225">
        <f>ROUND(I657*H657,2)</f>
        <v>0</v>
      </c>
      <c r="BL657" s="18" t="s">
        <v>215</v>
      </c>
      <c r="BM657" s="224" t="s">
        <v>3456</v>
      </c>
    </row>
    <row r="658" s="1" customFormat="1" ht="16.5" customHeight="1">
      <c r="B658" s="39"/>
      <c r="C658" s="213" t="s">
        <v>2608</v>
      </c>
      <c r="D658" s="213" t="s">
        <v>211</v>
      </c>
      <c r="E658" s="214" t="s">
        <v>3457</v>
      </c>
      <c r="F658" s="215" t="s">
        <v>3458</v>
      </c>
      <c r="G658" s="216" t="s">
        <v>911</v>
      </c>
      <c r="H658" s="217">
        <v>2.0499999999999998</v>
      </c>
      <c r="I658" s="218"/>
      <c r="J658" s="219">
        <f>ROUND(I658*H658,2)</f>
        <v>0</v>
      </c>
      <c r="K658" s="215" t="s">
        <v>1995</v>
      </c>
      <c r="L658" s="44"/>
      <c r="M658" s="220" t="s">
        <v>20</v>
      </c>
      <c r="N658" s="221" t="s">
        <v>41</v>
      </c>
      <c r="O658" s="84"/>
      <c r="P658" s="222">
        <f>O658*H658</f>
        <v>0</v>
      </c>
      <c r="Q658" s="222">
        <v>0</v>
      </c>
      <c r="R658" s="222">
        <f>Q658*H658</f>
        <v>0</v>
      </c>
      <c r="S658" s="222">
        <v>0</v>
      </c>
      <c r="T658" s="223">
        <f>S658*H658</f>
        <v>0</v>
      </c>
      <c r="AR658" s="224" t="s">
        <v>215</v>
      </c>
      <c r="AT658" s="224" t="s">
        <v>211</v>
      </c>
      <c r="AU658" s="224" t="s">
        <v>77</v>
      </c>
      <c r="AY658" s="18" t="s">
        <v>210</v>
      </c>
      <c r="BE658" s="225">
        <f>IF(N658="základní",J658,0)</f>
        <v>0</v>
      </c>
      <c r="BF658" s="225">
        <f>IF(N658="snížená",J658,0)</f>
        <v>0</v>
      </c>
      <c r="BG658" s="225">
        <f>IF(N658="zákl. přenesená",J658,0)</f>
        <v>0</v>
      </c>
      <c r="BH658" s="225">
        <f>IF(N658="sníž. přenesená",J658,0)</f>
        <v>0</v>
      </c>
      <c r="BI658" s="225">
        <f>IF(N658="nulová",J658,0)</f>
        <v>0</v>
      </c>
      <c r="BJ658" s="18" t="s">
        <v>77</v>
      </c>
      <c r="BK658" s="225">
        <f>ROUND(I658*H658,2)</f>
        <v>0</v>
      </c>
      <c r="BL658" s="18" t="s">
        <v>215</v>
      </c>
      <c r="BM658" s="224" t="s">
        <v>3459</v>
      </c>
    </row>
    <row r="659" s="1" customFormat="1" ht="24" customHeight="1">
      <c r="B659" s="39"/>
      <c r="C659" s="213" t="s">
        <v>3460</v>
      </c>
      <c r="D659" s="213" t="s">
        <v>211</v>
      </c>
      <c r="E659" s="214" t="s">
        <v>3461</v>
      </c>
      <c r="F659" s="215" t="s">
        <v>3462</v>
      </c>
      <c r="G659" s="216" t="s">
        <v>352</v>
      </c>
      <c r="H659" s="217">
        <v>2</v>
      </c>
      <c r="I659" s="218"/>
      <c r="J659" s="219">
        <f>ROUND(I659*H659,2)</f>
        <v>0</v>
      </c>
      <c r="K659" s="215" t="s">
        <v>1995</v>
      </c>
      <c r="L659" s="44"/>
      <c r="M659" s="220" t="s">
        <v>20</v>
      </c>
      <c r="N659" s="221" t="s">
        <v>41</v>
      </c>
      <c r="O659" s="84"/>
      <c r="P659" s="222">
        <f>O659*H659</f>
        <v>0</v>
      </c>
      <c r="Q659" s="222">
        <v>0</v>
      </c>
      <c r="R659" s="222">
        <f>Q659*H659</f>
        <v>0</v>
      </c>
      <c r="S659" s="222">
        <v>0</v>
      </c>
      <c r="T659" s="223">
        <f>S659*H659</f>
        <v>0</v>
      </c>
      <c r="AR659" s="224" t="s">
        <v>215</v>
      </c>
      <c r="AT659" s="224" t="s">
        <v>211</v>
      </c>
      <c r="AU659" s="224" t="s">
        <v>77</v>
      </c>
      <c r="AY659" s="18" t="s">
        <v>210</v>
      </c>
      <c r="BE659" s="225">
        <f>IF(N659="základní",J659,0)</f>
        <v>0</v>
      </c>
      <c r="BF659" s="225">
        <f>IF(N659="snížená",J659,0)</f>
        <v>0</v>
      </c>
      <c r="BG659" s="225">
        <f>IF(N659="zákl. přenesená",J659,0)</f>
        <v>0</v>
      </c>
      <c r="BH659" s="225">
        <f>IF(N659="sníž. přenesená",J659,0)</f>
        <v>0</v>
      </c>
      <c r="BI659" s="225">
        <f>IF(N659="nulová",J659,0)</f>
        <v>0</v>
      </c>
      <c r="BJ659" s="18" t="s">
        <v>77</v>
      </c>
      <c r="BK659" s="225">
        <f>ROUND(I659*H659,2)</f>
        <v>0</v>
      </c>
      <c r="BL659" s="18" t="s">
        <v>215</v>
      </c>
      <c r="BM659" s="224" t="s">
        <v>3463</v>
      </c>
    </row>
    <row r="660" s="1" customFormat="1" ht="24" customHeight="1">
      <c r="B660" s="39"/>
      <c r="C660" s="213" t="s">
        <v>2612</v>
      </c>
      <c r="D660" s="213" t="s">
        <v>211</v>
      </c>
      <c r="E660" s="214" t="s">
        <v>3464</v>
      </c>
      <c r="F660" s="215" t="s">
        <v>3465</v>
      </c>
      <c r="G660" s="216" t="s">
        <v>352</v>
      </c>
      <c r="H660" s="217">
        <v>2</v>
      </c>
      <c r="I660" s="218"/>
      <c r="J660" s="219">
        <f>ROUND(I660*H660,2)</f>
        <v>0</v>
      </c>
      <c r="K660" s="215" t="s">
        <v>1995</v>
      </c>
      <c r="L660" s="44"/>
      <c r="M660" s="220" t="s">
        <v>20</v>
      </c>
      <c r="N660" s="221" t="s">
        <v>41</v>
      </c>
      <c r="O660" s="84"/>
      <c r="P660" s="222">
        <f>O660*H660</f>
        <v>0</v>
      </c>
      <c r="Q660" s="222">
        <v>0</v>
      </c>
      <c r="R660" s="222">
        <f>Q660*H660</f>
        <v>0</v>
      </c>
      <c r="S660" s="222">
        <v>0</v>
      </c>
      <c r="T660" s="223">
        <f>S660*H660</f>
        <v>0</v>
      </c>
      <c r="AR660" s="224" t="s">
        <v>215</v>
      </c>
      <c r="AT660" s="224" t="s">
        <v>211</v>
      </c>
      <c r="AU660" s="224" t="s">
        <v>77</v>
      </c>
      <c r="AY660" s="18" t="s">
        <v>210</v>
      </c>
      <c r="BE660" s="225">
        <f>IF(N660="základní",J660,0)</f>
        <v>0</v>
      </c>
      <c r="BF660" s="225">
        <f>IF(N660="snížená",J660,0)</f>
        <v>0</v>
      </c>
      <c r="BG660" s="225">
        <f>IF(N660="zákl. přenesená",J660,0)</f>
        <v>0</v>
      </c>
      <c r="BH660" s="225">
        <f>IF(N660="sníž. přenesená",J660,0)</f>
        <v>0</v>
      </c>
      <c r="BI660" s="225">
        <f>IF(N660="nulová",J660,0)</f>
        <v>0</v>
      </c>
      <c r="BJ660" s="18" t="s">
        <v>77</v>
      </c>
      <c r="BK660" s="225">
        <f>ROUND(I660*H660,2)</f>
        <v>0</v>
      </c>
      <c r="BL660" s="18" t="s">
        <v>215</v>
      </c>
      <c r="BM660" s="224" t="s">
        <v>3466</v>
      </c>
    </row>
    <row r="661" s="1" customFormat="1" ht="16.5" customHeight="1">
      <c r="B661" s="39"/>
      <c r="C661" s="213" t="s">
        <v>3467</v>
      </c>
      <c r="D661" s="213" t="s">
        <v>211</v>
      </c>
      <c r="E661" s="214" t="s">
        <v>3468</v>
      </c>
      <c r="F661" s="215" t="s">
        <v>3469</v>
      </c>
      <c r="G661" s="216" t="s">
        <v>911</v>
      </c>
      <c r="H661" s="217">
        <v>14.6</v>
      </c>
      <c r="I661" s="218"/>
      <c r="J661" s="219">
        <f>ROUND(I661*H661,2)</f>
        <v>0</v>
      </c>
      <c r="K661" s="215" t="s">
        <v>1995</v>
      </c>
      <c r="L661" s="44"/>
      <c r="M661" s="220" t="s">
        <v>20</v>
      </c>
      <c r="N661" s="221" t="s">
        <v>41</v>
      </c>
      <c r="O661" s="84"/>
      <c r="P661" s="222">
        <f>O661*H661</f>
        <v>0</v>
      </c>
      <c r="Q661" s="222">
        <v>0</v>
      </c>
      <c r="R661" s="222">
        <f>Q661*H661</f>
        <v>0</v>
      </c>
      <c r="S661" s="222">
        <v>0</v>
      </c>
      <c r="T661" s="223">
        <f>S661*H661</f>
        <v>0</v>
      </c>
      <c r="AR661" s="224" t="s">
        <v>215</v>
      </c>
      <c r="AT661" s="224" t="s">
        <v>211</v>
      </c>
      <c r="AU661" s="224" t="s">
        <v>77</v>
      </c>
      <c r="AY661" s="18" t="s">
        <v>210</v>
      </c>
      <c r="BE661" s="225">
        <f>IF(N661="základní",J661,0)</f>
        <v>0</v>
      </c>
      <c r="BF661" s="225">
        <f>IF(N661="snížená",J661,0)</f>
        <v>0</v>
      </c>
      <c r="BG661" s="225">
        <f>IF(N661="zákl. přenesená",J661,0)</f>
        <v>0</v>
      </c>
      <c r="BH661" s="225">
        <f>IF(N661="sníž. přenesená",J661,0)</f>
        <v>0</v>
      </c>
      <c r="BI661" s="225">
        <f>IF(N661="nulová",J661,0)</f>
        <v>0</v>
      </c>
      <c r="BJ661" s="18" t="s">
        <v>77</v>
      </c>
      <c r="BK661" s="225">
        <f>ROUND(I661*H661,2)</f>
        <v>0</v>
      </c>
      <c r="BL661" s="18" t="s">
        <v>215</v>
      </c>
      <c r="BM661" s="224" t="s">
        <v>3470</v>
      </c>
    </row>
    <row r="662" s="1" customFormat="1" ht="16.5" customHeight="1">
      <c r="B662" s="39"/>
      <c r="C662" s="213" t="s">
        <v>2615</v>
      </c>
      <c r="D662" s="213" t="s">
        <v>211</v>
      </c>
      <c r="E662" s="214" t="s">
        <v>3471</v>
      </c>
      <c r="F662" s="215" t="s">
        <v>3472</v>
      </c>
      <c r="G662" s="216" t="s">
        <v>911</v>
      </c>
      <c r="H662" s="217">
        <v>10.060000000000001</v>
      </c>
      <c r="I662" s="218"/>
      <c r="J662" s="219">
        <f>ROUND(I662*H662,2)</f>
        <v>0</v>
      </c>
      <c r="K662" s="215" t="s">
        <v>1995</v>
      </c>
      <c r="L662" s="44"/>
      <c r="M662" s="220" t="s">
        <v>20</v>
      </c>
      <c r="N662" s="221" t="s">
        <v>41</v>
      </c>
      <c r="O662" s="84"/>
      <c r="P662" s="222">
        <f>O662*H662</f>
        <v>0</v>
      </c>
      <c r="Q662" s="222">
        <v>0</v>
      </c>
      <c r="R662" s="222">
        <f>Q662*H662</f>
        <v>0</v>
      </c>
      <c r="S662" s="222">
        <v>0</v>
      </c>
      <c r="T662" s="223">
        <f>S662*H662</f>
        <v>0</v>
      </c>
      <c r="AR662" s="224" t="s">
        <v>215</v>
      </c>
      <c r="AT662" s="224" t="s">
        <v>211</v>
      </c>
      <c r="AU662" s="224" t="s">
        <v>77</v>
      </c>
      <c r="AY662" s="18" t="s">
        <v>210</v>
      </c>
      <c r="BE662" s="225">
        <f>IF(N662="základní",J662,0)</f>
        <v>0</v>
      </c>
      <c r="BF662" s="225">
        <f>IF(N662="snížená",J662,0)</f>
        <v>0</v>
      </c>
      <c r="BG662" s="225">
        <f>IF(N662="zákl. přenesená",J662,0)</f>
        <v>0</v>
      </c>
      <c r="BH662" s="225">
        <f>IF(N662="sníž. přenesená",J662,0)</f>
        <v>0</v>
      </c>
      <c r="BI662" s="225">
        <f>IF(N662="nulová",J662,0)</f>
        <v>0</v>
      </c>
      <c r="BJ662" s="18" t="s">
        <v>77</v>
      </c>
      <c r="BK662" s="225">
        <f>ROUND(I662*H662,2)</f>
        <v>0</v>
      </c>
      <c r="BL662" s="18" t="s">
        <v>215</v>
      </c>
      <c r="BM662" s="224" t="s">
        <v>3473</v>
      </c>
    </row>
    <row r="663" s="1" customFormat="1" ht="24" customHeight="1">
      <c r="B663" s="39"/>
      <c r="C663" s="213" t="s">
        <v>3474</v>
      </c>
      <c r="D663" s="213" t="s">
        <v>211</v>
      </c>
      <c r="E663" s="214" t="s">
        <v>3475</v>
      </c>
      <c r="F663" s="215" t="s">
        <v>3476</v>
      </c>
      <c r="G663" s="216" t="s">
        <v>260</v>
      </c>
      <c r="H663" s="217">
        <v>1.3500000000000001</v>
      </c>
      <c r="I663" s="218"/>
      <c r="J663" s="219">
        <f>ROUND(I663*H663,2)</f>
        <v>0</v>
      </c>
      <c r="K663" s="215" t="s">
        <v>1995</v>
      </c>
      <c r="L663" s="44"/>
      <c r="M663" s="220" t="s">
        <v>20</v>
      </c>
      <c r="N663" s="221" t="s">
        <v>41</v>
      </c>
      <c r="O663" s="84"/>
      <c r="P663" s="222">
        <f>O663*H663</f>
        <v>0</v>
      </c>
      <c r="Q663" s="222">
        <v>0</v>
      </c>
      <c r="R663" s="222">
        <f>Q663*H663</f>
        <v>0</v>
      </c>
      <c r="S663" s="222">
        <v>0</v>
      </c>
      <c r="T663" s="223">
        <f>S663*H663</f>
        <v>0</v>
      </c>
      <c r="AR663" s="224" t="s">
        <v>215</v>
      </c>
      <c r="AT663" s="224" t="s">
        <v>211</v>
      </c>
      <c r="AU663" s="224" t="s">
        <v>77</v>
      </c>
      <c r="AY663" s="18" t="s">
        <v>210</v>
      </c>
      <c r="BE663" s="225">
        <f>IF(N663="základní",J663,0)</f>
        <v>0</v>
      </c>
      <c r="BF663" s="225">
        <f>IF(N663="snížená",J663,0)</f>
        <v>0</v>
      </c>
      <c r="BG663" s="225">
        <f>IF(N663="zákl. přenesená",J663,0)</f>
        <v>0</v>
      </c>
      <c r="BH663" s="225">
        <f>IF(N663="sníž. přenesená",J663,0)</f>
        <v>0</v>
      </c>
      <c r="BI663" s="225">
        <f>IF(N663="nulová",J663,0)</f>
        <v>0</v>
      </c>
      <c r="BJ663" s="18" t="s">
        <v>77</v>
      </c>
      <c r="BK663" s="225">
        <f>ROUND(I663*H663,2)</f>
        <v>0</v>
      </c>
      <c r="BL663" s="18" t="s">
        <v>215</v>
      </c>
      <c r="BM663" s="224" t="s">
        <v>3477</v>
      </c>
    </row>
    <row r="664" s="1" customFormat="1" ht="16.5" customHeight="1">
      <c r="B664" s="39"/>
      <c r="C664" s="213" t="s">
        <v>2619</v>
      </c>
      <c r="D664" s="213" t="s">
        <v>211</v>
      </c>
      <c r="E664" s="214" t="s">
        <v>3478</v>
      </c>
      <c r="F664" s="215" t="s">
        <v>3479</v>
      </c>
      <c r="G664" s="216" t="s">
        <v>291</v>
      </c>
      <c r="H664" s="217">
        <v>52.399999999999999</v>
      </c>
      <c r="I664" s="218"/>
      <c r="J664" s="219">
        <f>ROUND(I664*H664,2)</f>
        <v>0</v>
      </c>
      <c r="K664" s="215" t="s">
        <v>1995</v>
      </c>
      <c r="L664" s="44"/>
      <c r="M664" s="220" t="s">
        <v>20</v>
      </c>
      <c r="N664" s="221" t="s">
        <v>41</v>
      </c>
      <c r="O664" s="84"/>
      <c r="P664" s="222">
        <f>O664*H664</f>
        <v>0</v>
      </c>
      <c r="Q664" s="222">
        <v>0</v>
      </c>
      <c r="R664" s="222">
        <f>Q664*H664</f>
        <v>0</v>
      </c>
      <c r="S664" s="222">
        <v>0</v>
      </c>
      <c r="T664" s="223">
        <f>S664*H664</f>
        <v>0</v>
      </c>
      <c r="AR664" s="224" t="s">
        <v>215</v>
      </c>
      <c r="AT664" s="224" t="s">
        <v>211</v>
      </c>
      <c r="AU664" s="224" t="s">
        <v>77</v>
      </c>
      <c r="AY664" s="18" t="s">
        <v>210</v>
      </c>
      <c r="BE664" s="225">
        <f>IF(N664="základní",J664,0)</f>
        <v>0</v>
      </c>
      <c r="BF664" s="225">
        <f>IF(N664="snížená",J664,0)</f>
        <v>0</v>
      </c>
      <c r="BG664" s="225">
        <f>IF(N664="zákl. přenesená",J664,0)</f>
        <v>0</v>
      </c>
      <c r="BH664" s="225">
        <f>IF(N664="sníž. přenesená",J664,0)</f>
        <v>0</v>
      </c>
      <c r="BI664" s="225">
        <f>IF(N664="nulová",J664,0)</f>
        <v>0</v>
      </c>
      <c r="BJ664" s="18" t="s">
        <v>77</v>
      </c>
      <c r="BK664" s="225">
        <f>ROUND(I664*H664,2)</f>
        <v>0</v>
      </c>
      <c r="BL664" s="18" t="s">
        <v>215</v>
      </c>
      <c r="BM664" s="224" t="s">
        <v>3480</v>
      </c>
    </row>
    <row r="665" s="1" customFormat="1" ht="16.5" customHeight="1">
      <c r="B665" s="39"/>
      <c r="C665" s="213" t="s">
        <v>3481</v>
      </c>
      <c r="D665" s="213" t="s">
        <v>211</v>
      </c>
      <c r="E665" s="214" t="s">
        <v>3482</v>
      </c>
      <c r="F665" s="215" t="s">
        <v>3483</v>
      </c>
      <c r="G665" s="216" t="s">
        <v>291</v>
      </c>
      <c r="H665" s="217">
        <v>57.200000000000003</v>
      </c>
      <c r="I665" s="218"/>
      <c r="J665" s="219">
        <f>ROUND(I665*H665,2)</f>
        <v>0</v>
      </c>
      <c r="K665" s="215" t="s">
        <v>1995</v>
      </c>
      <c r="L665" s="44"/>
      <c r="M665" s="220" t="s">
        <v>20</v>
      </c>
      <c r="N665" s="221" t="s">
        <v>41</v>
      </c>
      <c r="O665" s="84"/>
      <c r="P665" s="222">
        <f>O665*H665</f>
        <v>0</v>
      </c>
      <c r="Q665" s="222">
        <v>0</v>
      </c>
      <c r="R665" s="222">
        <f>Q665*H665</f>
        <v>0</v>
      </c>
      <c r="S665" s="222">
        <v>0</v>
      </c>
      <c r="T665" s="223">
        <f>S665*H665</f>
        <v>0</v>
      </c>
      <c r="AR665" s="224" t="s">
        <v>215</v>
      </c>
      <c r="AT665" s="224" t="s">
        <v>211</v>
      </c>
      <c r="AU665" s="224" t="s">
        <v>77</v>
      </c>
      <c r="AY665" s="18" t="s">
        <v>210</v>
      </c>
      <c r="BE665" s="225">
        <f>IF(N665="základní",J665,0)</f>
        <v>0</v>
      </c>
      <c r="BF665" s="225">
        <f>IF(N665="snížená",J665,0)</f>
        <v>0</v>
      </c>
      <c r="BG665" s="225">
        <f>IF(N665="zákl. přenesená",J665,0)</f>
        <v>0</v>
      </c>
      <c r="BH665" s="225">
        <f>IF(N665="sníž. přenesená",J665,0)</f>
        <v>0</v>
      </c>
      <c r="BI665" s="225">
        <f>IF(N665="nulová",J665,0)</f>
        <v>0</v>
      </c>
      <c r="BJ665" s="18" t="s">
        <v>77</v>
      </c>
      <c r="BK665" s="225">
        <f>ROUND(I665*H665,2)</f>
        <v>0</v>
      </c>
      <c r="BL665" s="18" t="s">
        <v>215</v>
      </c>
      <c r="BM665" s="224" t="s">
        <v>3484</v>
      </c>
    </row>
    <row r="666" s="1" customFormat="1" ht="16.5" customHeight="1">
      <c r="B666" s="39"/>
      <c r="C666" s="213" t="s">
        <v>2622</v>
      </c>
      <c r="D666" s="213" t="s">
        <v>211</v>
      </c>
      <c r="E666" s="214" t="s">
        <v>3485</v>
      </c>
      <c r="F666" s="215" t="s">
        <v>3486</v>
      </c>
      <c r="G666" s="216" t="s">
        <v>291</v>
      </c>
      <c r="H666" s="217">
        <v>13.199999999999999</v>
      </c>
      <c r="I666" s="218"/>
      <c r="J666" s="219">
        <f>ROUND(I666*H666,2)</f>
        <v>0</v>
      </c>
      <c r="K666" s="215" t="s">
        <v>1995</v>
      </c>
      <c r="L666" s="44"/>
      <c r="M666" s="220" t="s">
        <v>20</v>
      </c>
      <c r="N666" s="221" t="s">
        <v>41</v>
      </c>
      <c r="O666" s="84"/>
      <c r="P666" s="222">
        <f>O666*H666</f>
        <v>0</v>
      </c>
      <c r="Q666" s="222">
        <v>0</v>
      </c>
      <c r="R666" s="222">
        <f>Q666*H666</f>
        <v>0</v>
      </c>
      <c r="S666" s="222">
        <v>0</v>
      </c>
      <c r="T666" s="223">
        <f>S666*H666</f>
        <v>0</v>
      </c>
      <c r="AR666" s="224" t="s">
        <v>215</v>
      </c>
      <c r="AT666" s="224" t="s">
        <v>211</v>
      </c>
      <c r="AU666" s="224" t="s">
        <v>77</v>
      </c>
      <c r="AY666" s="18" t="s">
        <v>210</v>
      </c>
      <c r="BE666" s="225">
        <f>IF(N666="základní",J666,0)</f>
        <v>0</v>
      </c>
      <c r="BF666" s="225">
        <f>IF(N666="snížená",J666,0)</f>
        <v>0</v>
      </c>
      <c r="BG666" s="225">
        <f>IF(N666="zákl. přenesená",J666,0)</f>
        <v>0</v>
      </c>
      <c r="BH666" s="225">
        <f>IF(N666="sníž. přenesená",J666,0)</f>
        <v>0</v>
      </c>
      <c r="BI666" s="225">
        <f>IF(N666="nulová",J666,0)</f>
        <v>0</v>
      </c>
      <c r="BJ666" s="18" t="s">
        <v>77</v>
      </c>
      <c r="BK666" s="225">
        <f>ROUND(I666*H666,2)</f>
        <v>0</v>
      </c>
      <c r="BL666" s="18" t="s">
        <v>215</v>
      </c>
      <c r="BM666" s="224" t="s">
        <v>3487</v>
      </c>
    </row>
    <row r="667" s="1" customFormat="1" ht="16.5" customHeight="1">
      <c r="B667" s="39"/>
      <c r="C667" s="213" t="s">
        <v>3488</v>
      </c>
      <c r="D667" s="213" t="s">
        <v>211</v>
      </c>
      <c r="E667" s="214" t="s">
        <v>3489</v>
      </c>
      <c r="F667" s="215" t="s">
        <v>3490</v>
      </c>
      <c r="G667" s="216" t="s">
        <v>291</v>
      </c>
      <c r="H667" s="217">
        <v>38.399999999999999</v>
      </c>
      <c r="I667" s="218"/>
      <c r="J667" s="219">
        <f>ROUND(I667*H667,2)</f>
        <v>0</v>
      </c>
      <c r="K667" s="215" t="s">
        <v>1995</v>
      </c>
      <c r="L667" s="44"/>
      <c r="M667" s="220" t="s">
        <v>20</v>
      </c>
      <c r="N667" s="221" t="s">
        <v>41</v>
      </c>
      <c r="O667" s="84"/>
      <c r="P667" s="222">
        <f>O667*H667</f>
        <v>0</v>
      </c>
      <c r="Q667" s="222">
        <v>0</v>
      </c>
      <c r="R667" s="222">
        <f>Q667*H667</f>
        <v>0</v>
      </c>
      <c r="S667" s="222">
        <v>0</v>
      </c>
      <c r="T667" s="223">
        <f>S667*H667</f>
        <v>0</v>
      </c>
      <c r="AR667" s="224" t="s">
        <v>215</v>
      </c>
      <c r="AT667" s="224" t="s">
        <v>211</v>
      </c>
      <c r="AU667" s="224" t="s">
        <v>77</v>
      </c>
      <c r="AY667" s="18" t="s">
        <v>210</v>
      </c>
      <c r="BE667" s="225">
        <f>IF(N667="základní",J667,0)</f>
        <v>0</v>
      </c>
      <c r="BF667" s="225">
        <f>IF(N667="snížená",J667,0)</f>
        <v>0</v>
      </c>
      <c r="BG667" s="225">
        <f>IF(N667="zákl. přenesená",J667,0)</f>
        <v>0</v>
      </c>
      <c r="BH667" s="225">
        <f>IF(N667="sníž. přenesená",J667,0)</f>
        <v>0</v>
      </c>
      <c r="BI667" s="225">
        <f>IF(N667="nulová",J667,0)</f>
        <v>0</v>
      </c>
      <c r="BJ667" s="18" t="s">
        <v>77</v>
      </c>
      <c r="BK667" s="225">
        <f>ROUND(I667*H667,2)</f>
        <v>0</v>
      </c>
      <c r="BL667" s="18" t="s">
        <v>215</v>
      </c>
      <c r="BM667" s="224" t="s">
        <v>3491</v>
      </c>
    </row>
    <row r="668" s="1" customFormat="1" ht="24" customHeight="1">
      <c r="B668" s="39"/>
      <c r="C668" s="213" t="s">
        <v>2626</v>
      </c>
      <c r="D668" s="213" t="s">
        <v>211</v>
      </c>
      <c r="E668" s="214" t="s">
        <v>3492</v>
      </c>
      <c r="F668" s="215" t="s">
        <v>3493</v>
      </c>
      <c r="G668" s="216" t="s">
        <v>291</v>
      </c>
      <c r="H668" s="217">
        <v>12</v>
      </c>
      <c r="I668" s="218"/>
      <c r="J668" s="219">
        <f>ROUND(I668*H668,2)</f>
        <v>0</v>
      </c>
      <c r="K668" s="215" t="s">
        <v>1995</v>
      </c>
      <c r="L668" s="44"/>
      <c r="M668" s="220" t="s">
        <v>20</v>
      </c>
      <c r="N668" s="221" t="s">
        <v>41</v>
      </c>
      <c r="O668" s="84"/>
      <c r="P668" s="222">
        <f>O668*H668</f>
        <v>0</v>
      </c>
      <c r="Q668" s="222">
        <v>0</v>
      </c>
      <c r="R668" s="222">
        <f>Q668*H668</f>
        <v>0</v>
      </c>
      <c r="S668" s="222">
        <v>0</v>
      </c>
      <c r="T668" s="223">
        <f>S668*H668</f>
        <v>0</v>
      </c>
      <c r="AR668" s="224" t="s">
        <v>215</v>
      </c>
      <c r="AT668" s="224" t="s">
        <v>211</v>
      </c>
      <c r="AU668" s="224" t="s">
        <v>77</v>
      </c>
      <c r="AY668" s="18" t="s">
        <v>210</v>
      </c>
      <c r="BE668" s="225">
        <f>IF(N668="základní",J668,0)</f>
        <v>0</v>
      </c>
      <c r="BF668" s="225">
        <f>IF(N668="snížená",J668,0)</f>
        <v>0</v>
      </c>
      <c r="BG668" s="225">
        <f>IF(N668="zákl. přenesená",J668,0)</f>
        <v>0</v>
      </c>
      <c r="BH668" s="225">
        <f>IF(N668="sníž. přenesená",J668,0)</f>
        <v>0</v>
      </c>
      <c r="BI668" s="225">
        <f>IF(N668="nulová",J668,0)</f>
        <v>0</v>
      </c>
      <c r="BJ668" s="18" t="s">
        <v>77</v>
      </c>
      <c r="BK668" s="225">
        <f>ROUND(I668*H668,2)</f>
        <v>0</v>
      </c>
      <c r="BL668" s="18" t="s">
        <v>215</v>
      </c>
      <c r="BM668" s="224" t="s">
        <v>3494</v>
      </c>
    </row>
    <row r="669" s="1" customFormat="1" ht="16.5" customHeight="1">
      <c r="B669" s="39"/>
      <c r="C669" s="213" t="s">
        <v>3495</v>
      </c>
      <c r="D669" s="213" t="s">
        <v>211</v>
      </c>
      <c r="E669" s="214" t="s">
        <v>3496</v>
      </c>
      <c r="F669" s="215" t="s">
        <v>3497</v>
      </c>
      <c r="G669" s="216" t="s">
        <v>352</v>
      </c>
      <c r="H669" s="217">
        <v>0</v>
      </c>
      <c r="I669" s="218"/>
      <c r="J669" s="219">
        <f>ROUND(I669*H669,2)</f>
        <v>0</v>
      </c>
      <c r="K669" s="215" t="s">
        <v>1995</v>
      </c>
      <c r="L669" s="44"/>
      <c r="M669" s="220" t="s">
        <v>20</v>
      </c>
      <c r="N669" s="221" t="s">
        <v>41</v>
      </c>
      <c r="O669" s="84"/>
      <c r="P669" s="222">
        <f>O669*H669</f>
        <v>0</v>
      </c>
      <c r="Q669" s="222">
        <v>0</v>
      </c>
      <c r="R669" s="222">
        <f>Q669*H669</f>
        <v>0</v>
      </c>
      <c r="S669" s="222">
        <v>0</v>
      </c>
      <c r="T669" s="223">
        <f>S669*H669</f>
        <v>0</v>
      </c>
      <c r="AR669" s="224" t="s">
        <v>215</v>
      </c>
      <c r="AT669" s="224" t="s">
        <v>211</v>
      </c>
      <c r="AU669" s="224" t="s">
        <v>77</v>
      </c>
      <c r="AY669" s="18" t="s">
        <v>210</v>
      </c>
      <c r="BE669" s="225">
        <f>IF(N669="základní",J669,0)</f>
        <v>0</v>
      </c>
      <c r="BF669" s="225">
        <f>IF(N669="snížená",J669,0)</f>
        <v>0</v>
      </c>
      <c r="BG669" s="225">
        <f>IF(N669="zákl. přenesená",J669,0)</f>
        <v>0</v>
      </c>
      <c r="BH669" s="225">
        <f>IF(N669="sníž. přenesená",J669,0)</f>
        <v>0</v>
      </c>
      <c r="BI669" s="225">
        <f>IF(N669="nulová",J669,0)</f>
        <v>0</v>
      </c>
      <c r="BJ669" s="18" t="s">
        <v>77</v>
      </c>
      <c r="BK669" s="225">
        <f>ROUND(I669*H669,2)</f>
        <v>0</v>
      </c>
      <c r="BL669" s="18" t="s">
        <v>215</v>
      </c>
      <c r="BM669" s="224" t="s">
        <v>3498</v>
      </c>
    </row>
    <row r="670" s="1" customFormat="1" ht="16.5" customHeight="1">
      <c r="B670" s="39"/>
      <c r="C670" s="213" t="s">
        <v>2629</v>
      </c>
      <c r="D670" s="213" t="s">
        <v>211</v>
      </c>
      <c r="E670" s="214" t="s">
        <v>3499</v>
      </c>
      <c r="F670" s="215" t="s">
        <v>3500</v>
      </c>
      <c r="G670" s="216" t="s">
        <v>291</v>
      </c>
      <c r="H670" s="217">
        <v>9.6999999999999993</v>
      </c>
      <c r="I670" s="218"/>
      <c r="J670" s="219">
        <f>ROUND(I670*H670,2)</f>
        <v>0</v>
      </c>
      <c r="K670" s="215" t="s">
        <v>1995</v>
      </c>
      <c r="L670" s="44"/>
      <c r="M670" s="220" t="s">
        <v>20</v>
      </c>
      <c r="N670" s="221" t="s">
        <v>41</v>
      </c>
      <c r="O670" s="84"/>
      <c r="P670" s="222">
        <f>O670*H670</f>
        <v>0</v>
      </c>
      <c r="Q670" s="222">
        <v>0</v>
      </c>
      <c r="R670" s="222">
        <f>Q670*H670</f>
        <v>0</v>
      </c>
      <c r="S670" s="222">
        <v>0</v>
      </c>
      <c r="T670" s="223">
        <f>S670*H670</f>
        <v>0</v>
      </c>
      <c r="AR670" s="224" t="s">
        <v>215</v>
      </c>
      <c r="AT670" s="224" t="s">
        <v>211</v>
      </c>
      <c r="AU670" s="224" t="s">
        <v>77</v>
      </c>
      <c r="AY670" s="18" t="s">
        <v>210</v>
      </c>
      <c r="BE670" s="225">
        <f>IF(N670="základní",J670,0)</f>
        <v>0</v>
      </c>
      <c r="BF670" s="225">
        <f>IF(N670="snížená",J670,0)</f>
        <v>0</v>
      </c>
      <c r="BG670" s="225">
        <f>IF(N670="zákl. přenesená",J670,0)</f>
        <v>0</v>
      </c>
      <c r="BH670" s="225">
        <f>IF(N670="sníž. přenesená",J670,0)</f>
        <v>0</v>
      </c>
      <c r="BI670" s="225">
        <f>IF(N670="nulová",J670,0)</f>
        <v>0</v>
      </c>
      <c r="BJ670" s="18" t="s">
        <v>77</v>
      </c>
      <c r="BK670" s="225">
        <f>ROUND(I670*H670,2)</f>
        <v>0</v>
      </c>
      <c r="BL670" s="18" t="s">
        <v>215</v>
      </c>
      <c r="BM670" s="224" t="s">
        <v>3501</v>
      </c>
    </row>
    <row r="671" s="1" customFormat="1" ht="16.5" customHeight="1">
      <c r="B671" s="39"/>
      <c r="C671" s="213" t="s">
        <v>3502</v>
      </c>
      <c r="D671" s="213" t="s">
        <v>211</v>
      </c>
      <c r="E671" s="214" t="s">
        <v>3503</v>
      </c>
      <c r="F671" s="215" t="s">
        <v>3504</v>
      </c>
      <c r="G671" s="216" t="s">
        <v>911</v>
      </c>
      <c r="H671" s="217">
        <v>200</v>
      </c>
      <c r="I671" s="218"/>
      <c r="J671" s="219">
        <f>ROUND(I671*H671,2)</f>
        <v>0</v>
      </c>
      <c r="K671" s="215" t="s">
        <v>1995</v>
      </c>
      <c r="L671" s="44"/>
      <c r="M671" s="220" t="s">
        <v>20</v>
      </c>
      <c r="N671" s="221" t="s">
        <v>41</v>
      </c>
      <c r="O671" s="84"/>
      <c r="P671" s="222">
        <f>O671*H671</f>
        <v>0</v>
      </c>
      <c r="Q671" s="222">
        <v>0</v>
      </c>
      <c r="R671" s="222">
        <f>Q671*H671</f>
        <v>0</v>
      </c>
      <c r="S671" s="222">
        <v>0</v>
      </c>
      <c r="T671" s="223">
        <f>S671*H671</f>
        <v>0</v>
      </c>
      <c r="AR671" s="224" t="s">
        <v>215</v>
      </c>
      <c r="AT671" s="224" t="s">
        <v>211</v>
      </c>
      <c r="AU671" s="224" t="s">
        <v>77</v>
      </c>
      <c r="AY671" s="18" t="s">
        <v>210</v>
      </c>
      <c r="BE671" s="225">
        <f>IF(N671="základní",J671,0)</f>
        <v>0</v>
      </c>
      <c r="BF671" s="225">
        <f>IF(N671="snížená",J671,0)</f>
        <v>0</v>
      </c>
      <c r="BG671" s="225">
        <f>IF(N671="zákl. přenesená",J671,0)</f>
        <v>0</v>
      </c>
      <c r="BH671" s="225">
        <f>IF(N671="sníž. přenesená",J671,0)</f>
        <v>0</v>
      </c>
      <c r="BI671" s="225">
        <f>IF(N671="nulová",J671,0)</f>
        <v>0</v>
      </c>
      <c r="BJ671" s="18" t="s">
        <v>77</v>
      </c>
      <c r="BK671" s="225">
        <f>ROUND(I671*H671,2)</f>
        <v>0</v>
      </c>
      <c r="BL671" s="18" t="s">
        <v>215</v>
      </c>
      <c r="BM671" s="224" t="s">
        <v>3505</v>
      </c>
    </row>
    <row r="672" s="1" customFormat="1" ht="16.5" customHeight="1">
      <c r="B672" s="39"/>
      <c r="C672" s="213" t="s">
        <v>2633</v>
      </c>
      <c r="D672" s="213" t="s">
        <v>211</v>
      </c>
      <c r="E672" s="214" t="s">
        <v>3506</v>
      </c>
      <c r="F672" s="215" t="s">
        <v>3507</v>
      </c>
      <c r="G672" s="216" t="s">
        <v>911</v>
      </c>
      <c r="H672" s="217">
        <v>1322</v>
      </c>
      <c r="I672" s="218"/>
      <c r="J672" s="219">
        <f>ROUND(I672*H672,2)</f>
        <v>0</v>
      </c>
      <c r="K672" s="215" t="s">
        <v>1995</v>
      </c>
      <c r="L672" s="44"/>
      <c r="M672" s="220" t="s">
        <v>20</v>
      </c>
      <c r="N672" s="221" t="s">
        <v>41</v>
      </c>
      <c r="O672" s="84"/>
      <c r="P672" s="222">
        <f>O672*H672</f>
        <v>0</v>
      </c>
      <c r="Q672" s="222">
        <v>0</v>
      </c>
      <c r="R672" s="222">
        <f>Q672*H672</f>
        <v>0</v>
      </c>
      <c r="S672" s="222">
        <v>0</v>
      </c>
      <c r="T672" s="223">
        <f>S672*H672</f>
        <v>0</v>
      </c>
      <c r="AR672" s="224" t="s">
        <v>215</v>
      </c>
      <c r="AT672" s="224" t="s">
        <v>211</v>
      </c>
      <c r="AU672" s="224" t="s">
        <v>77</v>
      </c>
      <c r="AY672" s="18" t="s">
        <v>210</v>
      </c>
      <c r="BE672" s="225">
        <f>IF(N672="základní",J672,0)</f>
        <v>0</v>
      </c>
      <c r="BF672" s="225">
        <f>IF(N672="snížená",J672,0)</f>
        <v>0</v>
      </c>
      <c r="BG672" s="225">
        <f>IF(N672="zákl. přenesená",J672,0)</f>
        <v>0</v>
      </c>
      <c r="BH672" s="225">
        <f>IF(N672="sníž. přenesená",J672,0)</f>
        <v>0</v>
      </c>
      <c r="BI672" s="225">
        <f>IF(N672="nulová",J672,0)</f>
        <v>0</v>
      </c>
      <c r="BJ672" s="18" t="s">
        <v>77</v>
      </c>
      <c r="BK672" s="225">
        <f>ROUND(I672*H672,2)</f>
        <v>0</v>
      </c>
      <c r="BL672" s="18" t="s">
        <v>215</v>
      </c>
      <c r="BM672" s="224" t="s">
        <v>3508</v>
      </c>
    </row>
    <row r="673" s="1" customFormat="1" ht="16.5" customHeight="1">
      <c r="B673" s="39"/>
      <c r="C673" s="213" t="s">
        <v>3509</v>
      </c>
      <c r="D673" s="213" t="s">
        <v>211</v>
      </c>
      <c r="E673" s="214" t="s">
        <v>3510</v>
      </c>
      <c r="F673" s="215" t="s">
        <v>3511</v>
      </c>
      <c r="G673" s="216" t="s">
        <v>911</v>
      </c>
      <c r="H673" s="217">
        <v>633.37</v>
      </c>
      <c r="I673" s="218"/>
      <c r="J673" s="219">
        <f>ROUND(I673*H673,2)</f>
        <v>0</v>
      </c>
      <c r="K673" s="215" t="s">
        <v>1995</v>
      </c>
      <c r="L673" s="44"/>
      <c r="M673" s="220" t="s">
        <v>20</v>
      </c>
      <c r="N673" s="221" t="s">
        <v>41</v>
      </c>
      <c r="O673" s="84"/>
      <c r="P673" s="222">
        <f>O673*H673</f>
        <v>0</v>
      </c>
      <c r="Q673" s="222">
        <v>0</v>
      </c>
      <c r="R673" s="222">
        <f>Q673*H673</f>
        <v>0</v>
      </c>
      <c r="S673" s="222">
        <v>0</v>
      </c>
      <c r="T673" s="223">
        <f>S673*H673</f>
        <v>0</v>
      </c>
      <c r="AR673" s="224" t="s">
        <v>215</v>
      </c>
      <c r="AT673" s="224" t="s">
        <v>211</v>
      </c>
      <c r="AU673" s="224" t="s">
        <v>77</v>
      </c>
      <c r="AY673" s="18" t="s">
        <v>210</v>
      </c>
      <c r="BE673" s="225">
        <f>IF(N673="základní",J673,0)</f>
        <v>0</v>
      </c>
      <c r="BF673" s="225">
        <f>IF(N673="snížená",J673,0)</f>
        <v>0</v>
      </c>
      <c r="BG673" s="225">
        <f>IF(N673="zákl. přenesená",J673,0)</f>
        <v>0</v>
      </c>
      <c r="BH673" s="225">
        <f>IF(N673="sníž. přenesená",J673,0)</f>
        <v>0</v>
      </c>
      <c r="BI673" s="225">
        <f>IF(N673="nulová",J673,0)</f>
        <v>0</v>
      </c>
      <c r="BJ673" s="18" t="s">
        <v>77</v>
      </c>
      <c r="BK673" s="225">
        <f>ROUND(I673*H673,2)</f>
        <v>0</v>
      </c>
      <c r="BL673" s="18" t="s">
        <v>215</v>
      </c>
      <c r="BM673" s="224" t="s">
        <v>3512</v>
      </c>
    </row>
    <row r="674" s="1" customFormat="1" ht="16.5" customHeight="1">
      <c r="B674" s="39"/>
      <c r="C674" s="213" t="s">
        <v>2636</v>
      </c>
      <c r="D674" s="213" t="s">
        <v>211</v>
      </c>
      <c r="E674" s="214" t="s">
        <v>3513</v>
      </c>
      <c r="F674" s="215" t="s">
        <v>3514</v>
      </c>
      <c r="G674" s="216" t="s">
        <v>911</v>
      </c>
      <c r="H674" s="217">
        <v>206</v>
      </c>
      <c r="I674" s="218"/>
      <c r="J674" s="219">
        <f>ROUND(I674*H674,2)</f>
        <v>0</v>
      </c>
      <c r="K674" s="215" t="s">
        <v>1995</v>
      </c>
      <c r="L674" s="44"/>
      <c r="M674" s="220" t="s">
        <v>20</v>
      </c>
      <c r="N674" s="221" t="s">
        <v>41</v>
      </c>
      <c r="O674" s="84"/>
      <c r="P674" s="222">
        <f>O674*H674</f>
        <v>0</v>
      </c>
      <c r="Q674" s="222">
        <v>0</v>
      </c>
      <c r="R674" s="222">
        <f>Q674*H674</f>
        <v>0</v>
      </c>
      <c r="S674" s="222">
        <v>0</v>
      </c>
      <c r="T674" s="223">
        <f>S674*H674</f>
        <v>0</v>
      </c>
      <c r="AR674" s="224" t="s">
        <v>215</v>
      </c>
      <c r="AT674" s="224" t="s">
        <v>211</v>
      </c>
      <c r="AU674" s="224" t="s">
        <v>77</v>
      </c>
      <c r="AY674" s="18" t="s">
        <v>210</v>
      </c>
      <c r="BE674" s="225">
        <f>IF(N674="základní",J674,0)</f>
        <v>0</v>
      </c>
      <c r="BF674" s="225">
        <f>IF(N674="snížená",J674,0)</f>
        <v>0</v>
      </c>
      <c r="BG674" s="225">
        <f>IF(N674="zákl. přenesená",J674,0)</f>
        <v>0</v>
      </c>
      <c r="BH674" s="225">
        <f>IF(N674="sníž. přenesená",J674,0)</f>
        <v>0</v>
      </c>
      <c r="BI674" s="225">
        <f>IF(N674="nulová",J674,0)</f>
        <v>0</v>
      </c>
      <c r="BJ674" s="18" t="s">
        <v>77</v>
      </c>
      <c r="BK674" s="225">
        <f>ROUND(I674*H674,2)</f>
        <v>0</v>
      </c>
      <c r="BL674" s="18" t="s">
        <v>215</v>
      </c>
      <c r="BM674" s="224" t="s">
        <v>3515</v>
      </c>
    </row>
    <row r="675" s="1" customFormat="1" ht="16.5" customHeight="1">
      <c r="B675" s="39"/>
      <c r="C675" s="213" t="s">
        <v>3516</v>
      </c>
      <c r="D675" s="213" t="s">
        <v>211</v>
      </c>
      <c r="E675" s="214" t="s">
        <v>3517</v>
      </c>
      <c r="F675" s="215" t="s">
        <v>3518</v>
      </c>
      <c r="G675" s="216" t="s">
        <v>911</v>
      </c>
      <c r="H675" s="217">
        <v>92</v>
      </c>
      <c r="I675" s="218"/>
      <c r="J675" s="219">
        <f>ROUND(I675*H675,2)</f>
        <v>0</v>
      </c>
      <c r="K675" s="215" t="s">
        <v>1995</v>
      </c>
      <c r="L675" s="44"/>
      <c r="M675" s="220" t="s">
        <v>20</v>
      </c>
      <c r="N675" s="221" t="s">
        <v>41</v>
      </c>
      <c r="O675" s="84"/>
      <c r="P675" s="222">
        <f>O675*H675</f>
        <v>0</v>
      </c>
      <c r="Q675" s="222">
        <v>0</v>
      </c>
      <c r="R675" s="222">
        <f>Q675*H675</f>
        <v>0</v>
      </c>
      <c r="S675" s="222">
        <v>0</v>
      </c>
      <c r="T675" s="223">
        <f>S675*H675</f>
        <v>0</v>
      </c>
      <c r="AR675" s="224" t="s">
        <v>215</v>
      </c>
      <c r="AT675" s="224" t="s">
        <v>211</v>
      </c>
      <c r="AU675" s="224" t="s">
        <v>77</v>
      </c>
      <c r="AY675" s="18" t="s">
        <v>210</v>
      </c>
      <c r="BE675" s="225">
        <f>IF(N675="základní",J675,0)</f>
        <v>0</v>
      </c>
      <c r="BF675" s="225">
        <f>IF(N675="snížená",J675,0)</f>
        <v>0</v>
      </c>
      <c r="BG675" s="225">
        <f>IF(N675="zákl. přenesená",J675,0)</f>
        <v>0</v>
      </c>
      <c r="BH675" s="225">
        <f>IF(N675="sníž. přenesená",J675,0)</f>
        <v>0</v>
      </c>
      <c r="BI675" s="225">
        <f>IF(N675="nulová",J675,0)</f>
        <v>0</v>
      </c>
      <c r="BJ675" s="18" t="s">
        <v>77</v>
      </c>
      <c r="BK675" s="225">
        <f>ROUND(I675*H675,2)</f>
        <v>0</v>
      </c>
      <c r="BL675" s="18" t="s">
        <v>215</v>
      </c>
      <c r="BM675" s="224" t="s">
        <v>3519</v>
      </c>
    </row>
    <row r="676" s="1" customFormat="1" ht="16.5" customHeight="1">
      <c r="B676" s="39"/>
      <c r="C676" s="213" t="s">
        <v>2640</v>
      </c>
      <c r="D676" s="213" t="s">
        <v>211</v>
      </c>
      <c r="E676" s="214" t="s">
        <v>3520</v>
      </c>
      <c r="F676" s="215" t="s">
        <v>3521</v>
      </c>
      <c r="G676" s="216" t="s">
        <v>911</v>
      </c>
      <c r="H676" s="217">
        <v>474.30000000000001</v>
      </c>
      <c r="I676" s="218"/>
      <c r="J676" s="219">
        <f>ROUND(I676*H676,2)</f>
        <v>0</v>
      </c>
      <c r="K676" s="215" t="s">
        <v>1995</v>
      </c>
      <c r="L676" s="44"/>
      <c r="M676" s="220" t="s">
        <v>20</v>
      </c>
      <c r="N676" s="221" t="s">
        <v>41</v>
      </c>
      <c r="O676" s="84"/>
      <c r="P676" s="222">
        <f>O676*H676</f>
        <v>0</v>
      </c>
      <c r="Q676" s="222">
        <v>0</v>
      </c>
      <c r="R676" s="222">
        <f>Q676*H676</f>
        <v>0</v>
      </c>
      <c r="S676" s="222">
        <v>0</v>
      </c>
      <c r="T676" s="223">
        <f>S676*H676</f>
        <v>0</v>
      </c>
      <c r="AR676" s="224" t="s">
        <v>215</v>
      </c>
      <c r="AT676" s="224" t="s">
        <v>211</v>
      </c>
      <c r="AU676" s="224" t="s">
        <v>77</v>
      </c>
      <c r="AY676" s="18" t="s">
        <v>210</v>
      </c>
      <c r="BE676" s="225">
        <f>IF(N676="základní",J676,0)</f>
        <v>0</v>
      </c>
      <c r="BF676" s="225">
        <f>IF(N676="snížená",J676,0)</f>
        <v>0</v>
      </c>
      <c r="BG676" s="225">
        <f>IF(N676="zákl. přenesená",J676,0)</f>
        <v>0</v>
      </c>
      <c r="BH676" s="225">
        <f>IF(N676="sníž. přenesená",J676,0)</f>
        <v>0</v>
      </c>
      <c r="BI676" s="225">
        <f>IF(N676="nulová",J676,0)</f>
        <v>0</v>
      </c>
      <c r="BJ676" s="18" t="s">
        <v>77</v>
      </c>
      <c r="BK676" s="225">
        <f>ROUND(I676*H676,2)</f>
        <v>0</v>
      </c>
      <c r="BL676" s="18" t="s">
        <v>215</v>
      </c>
      <c r="BM676" s="224" t="s">
        <v>3522</v>
      </c>
    </row>
    <row r="677" s="1" customFormat="1" ht="36" customHeight="1">
      <c r="B677" s="39"/>
      <c r="C677" s="213" t="s">
        <v>3523</v>
      </c>
      <c r="D677" s="213" t="s">
        <v>211</v>
      </c>
      <c r="E677" s="214" t="s">
        <v>3524</v>
      </c>
      <c r="F677" s="215" t="s">
        <v>3525</v>
      </c>
      <c r="G677" s="216" t="s">
        <v>555</v>
      </c>
      <c r="H677" s="217">
        <v>3</v>
      </c>
      <c r="I677" s="218"/>
      <c r="J677" s="219">
        <f>ROUND(I677*H677,2)</f>
        <v>0</v>
      </c>
      <c r="K677" s="215" t="s">
        <v>2001</v>
      </c>
      <c r="L677" s="44"/>
      <c r="M677" s="220" t="s">
        <v>20</v>
      </c>
      <c r="N677" s="221" t="s">
        <v>41</v>
      </c>
      <c r="O677" s="84"/>
      <c r="P677" s="222">
        <f>O677*H677</f>
        <v>0</v>
      </c>
      <c r="Q677" s="222">
        <v>0</v>
      </c>
      <c r="R677" s="222">
        <f>Q677*H677</f>
        <v>0</v>
      </c>
      <c r="S677" s="222">
        <v>0</v>
      </c>
      <c r="T677" s="223">
        <f>S677*H677</f>
        <v>0</v>
      </c>
      <c r="AR677" s="224" t="s">
        <v>215</v>
      </c>
      <c r="AT677" s="224" t="s">
        <v>211</v>
      </c>
      <c r="AU677" s="224" t="s">
        <v>77</v>
      </c>
      <c r="AY677" s="18" t="s">
        <v>210</v>
      </c>
      <c r="BE677" s="225">
        <f>IF(N677="základní",J677,0)</f>
        <v>0</v>
      </c>
      <c r="BF677" s="225">
        <f>IF(N677="snížená",J677,0)</f>
        <v>0</v>
      </c>
      <c r="BG677" s="225">
        <f>IF(N677="zákl. přenesená",J677,0)</f>
        <v>0</v>
      </c>
      <c r="BH677" s="225">
        <f>IF(N677="sníž. přenesená",J677,0)</f>
        <v>0</v>
      </c>
      <c r="BI677" s="225">
        <f>IF(N677="nulová",J677,0)</f>
        <v>0</v>
      </c>
      <c r="BJ677" s="18" t="s">
        <v>77</v>
      </c>
      <c r="BK677" s="225">
        <f>ROUND(I677*H677,2)</f>
        <v>0</v>
      </c>
      <c r="BL677" s="18" t="s">
        <v>215</v>
      </c>
      <c r="BM677" s="224" t="s">
        <v>3526</v>
      </c>
    </row>
    <row r="678" s="1" customFormat="1" ht="24" customHeight="1">
      <c r="B678" s="39"/>
      <c r="C678" s="213" t="s">
        <v>2643</v>
      </c>
      <c r="D678" s="213" t="s">
        <v>211</v>
      </c>
      <c r="E678" s="214" t="s">
        <v>3527</v>
      </c>
      <c r="F678" s="215" t="s">
        <v>3528</v>
      </c>
      <c r="G678" s="216" t="s">
        <v>260</v>
      </c>
      <c r="H678" s="217">
        <v>2</v>
      </c>
      <c r="I678" s="218"/>
      <c r="J678" s="219">
        <f>ROUND(I678*H678,2)</f>
        <v>0</v>
      </c>
      <c r="K678" s="215" t="s">
        <v>1995</v>
      </c>
      <c r="L678" s="44"/>
      <c r="M678" s="220" t="s">
        <v>20</v>
      </c>
      <c r="N678" s="221" t="s">
        <v>41</v>
      </c>
      <c r="O678" s="84"/>
      <c r="P678" s="222">
        <f>O678*H678</f>
        <v>0</v>
      </c>
      <c r="Q678" s="222">
        <v>0</v>
      </c>
      <c r="R678" s="222">
        <f>Q678*H678</f>
        <v>0</v>
      </c>
      <c r="S678" s="222">
        <v>0</v>
      </c>
      <c r="T678" s="223">
        <f>S678*H678</f>
        <v>0</v>
      </c>
      <c r="AR678" s="224" t="s">
        <v>215</v>
      </c>
      <c r="AT678" s="224" t="s">
        <v>211</v>
      </c>
      <c r="AU678" s="224" t="s">
        <v>77</v>
      </c>
      <c r="AY678" s="18" t="s">
        <v>210</v>
      </c>
      <c r="BE678" s="225">
        <f>IF(N678="základní",J678,0)</f>
        <v>0</v>
      </c>
      <c r="BF678" s="225">
        <f>IF(N678="snížená",J678,0)</f>
        <v>0</v>
      </c>
      <c r="BG678" s="225">
        <f>IF(N678="zákl. přenesená",J678,0)</f>
        <v>0</v>
      </c>
      <c r="BH678" s="225">
        <f>IF(N678="sníž. přenesená",J678,0)</f>
        <v>0</v>
      </c>
      <c r="BI678" s="225">
        <f>IF(N678="nulová",J678,0)</f>
        <v>0</v>
      </c>
      <c r="BJ678" s="18" t="s">
        <v>77</v>
      </c>
      <c r="BK678" s="225">
        <f>ROUND(I678*H678,2)</f>
        <v>0</v>
      </c>
      <c r="BL678" s="18" t="s">
        <v>215</v>
      </c>
      <c r="BM678" s="224" t="s">
        <v>3529</v>
      </c>
    </row>
    <row r="679" s="10" customFormat="1" ht="25.92" customHeight="1">
      <c r="B679" s="199"/>
      <c r="C679" s="200"/>
      <c r="D679" s="201" t="s">
        <v>69</v>
      </c>
      <c r="E679" s="202" t="s">
        <v>3530</v>
      </c>
      <c r="F679" s="202" t="s">
        <v>3531</v>
      </c>
      <c r="G679" s="200"/>
      <c r="H679" s="200"/>
      <c r="I679" s="203"/>
      <c r="J679" s="204">
        <f>BK679</f>
        <v>0</v>
      </c>
      <c r="K679" s="200"/>
      <c r="L679" s="205"/>
      <c r="M679" s="206"/>
      <c r="N679" s="207"/>
      <c r="O679" s="207"/>
      <c r="P679" s="208">
        <f>P680</f>
        <v>0</v>
      </c>
      <c r="Q679" s="207"/>
      <c r="R679" s="208">
        <f>R680</f>
        <v>0</v>
      </c>
      <c r="S679" s="207"/>
      <c r="T679" s="209">
        <f>T680</f>
        <v>0</v>
      </c>
      <c r="AR679" s="210" t="s">
        <v>77</v>
      </c>
      <c r="AT679" s="211" t="s">
        <v>69</v>
      </c>
      <c r="AU679" s="211" t="s">
        <v>16</v>
      </c>
      <c r="AY679" s="210" t="s">
        <v>210</v>
      </c>
      <c r="BK679" s="212">
        <f>BK680</f>
        <v>0</v>
      </c>
    </row>
    <row r="680" s="1" customFormat="1" ht="16.5" customHeight="1">
      <c r="B680" s="39"/>
      <c r="C680" s="213" t="s">
        <v>3532</v>
      </c>
      <c r="D680" s="213" t="s">
        <v>211</v>
      </c>
      <c r="E680" s="214" t="s">
        <v>3533</v>
      </c>
      <c r="F680" s="215" t="s">
        <v>3534</v>
      </c>
      <c r="G680" s="216" t="s">
        <v>266</v>
      </c>
      <c r="H680" s="217">
        <v>1076.0999999999999</v>
      </c>
      <c r="I680" s="218"/>
      <c r="J680" s="219">
        <f>ROUND(I680*H680,2)</f>
        <v>0</v>
      </c>
      <c r="K680" s="215" t="s">
        <v>1995</v>
      </c>
      <c r="L680" s="44"/>
      <c r="M680" s="220" t="s">
        <v>20</v>
      </c>
      <c r="N680" s="221" t="s">
        <v>41</v>
      </c>
      <c r="O680" s="84"/>
      <c r="P680" s="222">
        <f>O680*H680</f>
        <v>0</v>
      </c>
      <c r="Q680" s="222">
        <v>0</v>
      </c>
      <c r="R680" s="222">
        <f>Q680*H680</f>
        <v>0</v>
      </c>
      <c r="S680" s="222">
        <v>0</v>
      </c>
      <c r="T680" s="223">
        <f>S680*H680</f>
        <v>0</v>
      </c>
      <c r="AR680" s="224" t="s">
        <v>215</v>
      </c>
      <c r="AT680" s="224" t="s">
        <v>211</v>
      </c>
      <c r="AU680" s="224" t="s">
        <v>77</v>
      </c>
      <c r="AY680" s="18" t="s">
        <v>210</v>
      </c>
      <c r="BE680" s="225">
        <f>IF(N680="základní",J680,0)</f>
        <v>0</v>
      </c>
      <c r="BF680" s="225">
        <f>IF(N680="snížená",J680,0)</f>
        <v>0</v>
      </c>
      <c r="BG680" s="225">
        <f>IF(N680="zákl. přenesená",J680,0)</f>
        <v>0</v>
      </c>
      <c r="BH680" s="225">
        <f>IF(N680="sníž. přenesená",J680,0)</f>
        <v>0</v>
      </c>
      <c r="BI680" s="225">
        <f>IF(N680="nulová",J680,0)</f>
        <v>0</v>
      </c>
      <c r="BJ680" s="18" t="s">
        <v>77</v>
      </c>
      <c r="BK680" s="225">
        <f>ROUND(I680*H680,2)</f>
        <v>0</v>
      </c>
      <c r="BL680" s="18" t="s">
        <v>215</v>
      </c>
      <c r="BM680" s="224" t="s">
        <v>3535</v>
      </c>
    </row>
    <row r="681" s="10" customFormat="1" ht="25.92" customHeight="1">
      <c r="B681" s="199"/>
      <c r="C681" s="200"/>
      <c r="D681" s="201" t="s">
        <v>69</v>
      </c>
      <c r="E681" s="202" t="s">
        <v>263</v>
      </c>
      <c r="F681" s="202" t="s">
        <v>3536</v>
      </c>
      <c r="G681" s="200"/>
      <c r="H681" s="200"/>
      <c r="I681" s="203"/>
      <c r="J681" s="204">
        <f>BK681</f>
        <v>0</v>
      </c>
      <c r="K681" s="200"/>
      <c r="L681" s="205"/>
      <c r="M681" s="206"/>
      <c r="N681" s="207"/>
      <c r="O681" s="207"/>
      <c r="P681" s="208">
        <f>SUM(P682:P686)</f>
        <v>0</v>
      </c>
      <c r="Q681" s="207"/>
      <c r="R681" s="208">
        <f>SUM(R682:R686)</f>
        <v>0</v>
      </c>
      <c r="S681" s="207"/>
      <c r="T681" s="209">
        <f>SUM(T682:T686)</f>
        <v>0</v>
      </c>
      <c r="AR681" s="210" t="s">
        <v>92</v>
      </c>
      <c r="AT681" s="211" t="s">
        <v>69</v>
      </c>
      <c r="AU681" s="211" t="s">
        <v>16</v>
      </c>
      <c r="AY681" s="210" t="s">
        <v>210</v>
      </c>
      <c r="BK681" s="212">
        <f>SUM(BK682:BK686)</f>
        <v>0</v>
      </c>
    </row>
    <row r="682" s="1" customFormat="1" ht="16.5" customHeight="1">
      <c r="B682" s="39"/>
      <c r="C682" s="213" t="s">
        <v>2647</v>
      </c>
      <c r="D682" s="213" t="s">
        <v>211</v>
      </c>
      <c r="E682" s="214" t="s">
        <v>3537</v>
      </c>
      <c r="F682" s="215" t="s">
        <v>3538</v>
      </c>
      <c r="G682" s="216" t="s">
        <v>911</v>
      </c>
      <c r="H682" s="217">
        <v>13</v>
      </c>
      <c r="I682" s="218"/>
      <c r="J682" s="219">
        <f>ROUND(I682*H682,2)</f>
        <v>0</v>
      </c>
      <c r="K682" s="215" t="s">
        <v>1995</v>
      </c>
      <c r="L682" s="44"/>
      <c r="M682" s="220" t="s">
        <v>20</v>
      </c>
      <c r="N682" s="221" t="s">
        <v>41</v>
      </c>
      <c r="O682" s="84"/>
      <c r="P682" s="222">
        <f>O682*H682</f>
        <v>0</v>
      </c>
      <c r="Q682" s="222">
        <v>0</v>
      </c>
      <c r="R682" s="222">
        <f>Q682*H682</f>
        <v>0</v>
      </c>
      <c r="S682" s="222">
        <v>0</v>
      </c>
      <c r="T682" s="223">
        <f>S682*H682</f>
        <v>0</v>
      </c>
      <c r="AR682" s="224" t="s">
        <v>370</v>
      </c>
      <c r="AT682" s="224" t="s">
        <v>211</v>
      </c>
      <c r="AU682" s="224" t="s">
        <v>77</v>
      </c>
      <c r="AY682" s="18" t="s">
        <v>210</v>
      </c>
      <c r="BE682" s="225">
        <f>IF(N682="základní",J682,0)</f>
        <v>0</v>
      </c>
      <c r="BF682" s="225">
        <f>IF(N682="snížená",J682,0)</f>
        <v>0</v>
      </c>
      <c r="BG682" s="225">
        <f>IF(N682="zákl. přenesená",J682,0)</f>
        <v>0</v>
      </c>
      <c r="BH682" s="225">
        <f>IF(N682="sníž. přenesená",J682,0)</f>
        <v>0</v>
      </c>
      <c r="BI682" s="225">
        <f>IF(N682="nulová",J682,0)</f>
        <v>0</v>
      </c>
      <c r="BJ682" s="18" t="s">
        <v>77</v>
      </c>
      <c r="BK682" s="225">
        <f>ROUND(I682*H682,2)</f>
        <v>0</v>
      </c>
      <c r="BL682" s="18" t="s">
        <v>370</v>
      </c>
      <c r="BM682" s="224" t="s">
        <v>3539</v>
      </c>
    </row>
    <row r="683" s="1" customFormat="1" ht="16.5" customHeight="1">
      <c r="B683" s="39"/>
      <c r="C683" s="213" t="s">
        <v>3540</v>
      </c>
      <c r="D683" s="213" t="s">
        <v>211</v>
      </c>
      <c r="E683" s="214" t="s">
        <v>3541</v>
      </c>
      <c r="F683" s="215" t="s">
        <v>3542</v>
      </c>
      <c r="G683" s="216" t="s">
        <v>911</v>
      </c>
      <c r="H683" s="217">
        <v>10</v>
      </c>
      <c r="I683" s="218"/>
      <c r="J683" s="219">
        <f>ROUND(I683*H683,2)</f>
        <v>0</v>
      </c>
      <c r="K683" s="215" t="s">
        <v>1995</v>
      </c>
      <c r="L683" s="44"/>
      <c r="M683" s="220" t="s">
        <v>20</v>
      </c>
      <c r="N683" s="221" t="s">
        <v>41</v>
      </c>
      <c r="O683" s="84"/>
      <c r="P683" s="222">
        <f>O683*H683</f>
        <v>0</v>
      </c>
      <c r="Q683" s="222">
        <v>0</v>
      </c>
      <c r="R683" s="222">
        <f>Q683*H683</f>
        <v>0</v>
      </c>
      <c r="S683" s="222">
        <v>0</v>
      </c>
      <c r="T683" s="223">
        <f>S683*H683</f>
        <v>0</v>
      </c>
      <c r="AR683" s="224" t="s">
        <v>370</v>
      </c>
      <c r="AT683" s="224" t="s">
        <v>211</v>
      </c>
      <c r="AU683" s="224" t="s">
        <v>77</v>
      </c>
      <c r="AY683" s="18" t="s">
        <v>210</v>
      </c>
      <c r="BE683" s="225">
        <f>IF(N683="základní",J683,0)</f>
        <v>0</v>
      </c>
      <c r="BF683" s="225">
        <f>IF(N683="snížená",J683,0)</f>
        <v>0</v>
      </c>
      <c r="BG683" s="225">
        <f>IF(N683="zákl. přenesená",J683,0)</f>
        <v>0</v>
      </c>
      <c r="BH683" s="225">
        <f>IF(N683="sníž. přenesená",J683,0)</f>
        <v>0</v>
      </c>
      <c r="BI683" s="225">
        <f>IF(N683="nulová",J683,0)</f>
        <v>0</v>
      </c>
      <c r="BJ683" s="18" t="s">
        <v>77</v>
      </c>
      <c r="BK683" s="225">
        <f>ROUND(I683*H683,2)</f>
        <v>0</v>
      </c>
      <c r="BL683" s="18" t="s">
        <v>370</v>
      </c>
      <c r="BM683" s="224" t="s">
        <v>3543</v>
      </c>
    </row>
    <row r="684" s="1" customFormat="1" ht="16.5" customHeight="1">
      <c r="B684" s="39"/>
      <c r="C684" s="213" t="s">
        <v>2650</v>
      </c>
      <c r="D684" s="213" t="s">
        <v>211</v>
      </c>
      <c r="E684" s="214" t="s">
        <v>3544</v>
      </c>
      <c r="F684" s="215" t="s">
        <v>3545</v>
      </c>
      <c r="G684" s="216" t="s">
        <v>911</v>
      </c>
      <c r="H684" s="217">
        <v>12</v>
      </c>
      <c r="I684" s="218"/>
      <c r="J684" s="219">
        <f>ROUND(I684*H684,2)</f>
        <v>0</v>
      </c>
      <c r="K684" s="215" t="s">
        <v>1995</v>
      </c>
      <c r="L684" s="44"/>
      <c r="M684" s="220" t="s">
        <v>20</v>
      </c>
      <c r="N684" s="221" t="s">
        <v>41</v>
      </c>
      <c r="O684" s="84"/>
      <c r="P684" s="222">
        <f>O684*H684</f>
        <v>0</v>
      </c>
      <c r="Q684" s="222">
        <v>0</v>
      </c>
      <c r="R684" s="222">
        <f>Q684*H684</f>
        <v>0</v>
      </c>
      <c r="S684" s="222">
        <v>0</v>
      </c>
      <c r="T684" s="223">
        <f>S684*H684</f>
        <v>0</v>
      </c>
      <c r="AR684" s="224" t="s">
        <v>370</v>
      </c>
      <c r="AT684" s="224" t="s">
        <v>211</v>
      </c>
      <c r="AU684" s="224" t="s">
        <v>77</v>
      </c>
      <c r="AY684" s="18" t="s">
        <v>210</v>
      </c>
      <c r="BE684" s="225">
        <f>IF(N684="základní",J684,0)</f>
        <v>0</v>
      </c>
      <c r="BF684" s="225">
        <f>IF(N684="snížená",J684,0)</f>
        <v>0</v>
      </c>
      <c r="BG684" s="225">
        <f>IF(N684="zákl. přenesená",J684,0)</f>
        <v>0</v>
      </c>
      <c r="BH684" s="225">
        <f>IF(N684="sníž. přenesená",J684,0)</f>
        <v>0</v>
      </c>
      <c r="BI684" s="225">
        <f>IF(N684="nulová",J684,0)</f>
        <v>0</v>
      </c>
      <c r="BJ684" s="18" t="s">
        <v>77</v>
      </c>
      <c r="BK684" s="225">
        <f>ROUND(I684*H684,2)</f>
        <v>0</v>
      </c>
      <c r="BL684" s="18" t="s">
        <v>370</v>
      </c>
      <c r="BM684" s="224" t="s">
        <v>3546</v>
      </c>
    </row>
    <row r="685" s="1" customFormat="1" ht="24" customHeight="1">
      <c r="B685" s="39"/>
      <c r="C685" s="213" t="s">
        <v>3547</v>
      </c>
      <c r="D685" s="213" t="s">
        <v>211</v>
      </c>
      <c r="E685" s="214" t="s">
        <v>3548</v>
      </c>
      <c r="F685" s="215" t="s">
        <v>3549</v>
      </c>
      <c r="G685" s="216" t="s">
        <v>260</v>
      </c>
      <c r="H685" s="217">
        <v>0.46999999999999997</v>
      </c>
      <c r="I685" s="218"/>
      <c r="J685" s="219">
        <f>ROUND(I685*H685,2)</f>
        <v>0</v>
      </c>
      <c r="K685" s="215" t="s">
        <v>2001</v>
      </c>
      <c r="L685" s="44"/>
      <c r="M685" s="220" t="s">
        <v>20</v>
      </c>
      <c r="N685" s="221" t="s">
        <v>41</v>
      </c>
      <c r="O685" s="84"/>
      <c r="P685" s="222">
        <f>O685*H685</f>
        <v>0</v>
      </c>
      <c r="Q685" s="222">
        <v>0</v>
      </c>
      <c r="R685" s="222">
        <f>Q685*H685</f>
        <v>0</v>
      </c>
      <c r="S685" s="222">
        <v>0</v>
      </c>
      <c r="T685" s="223">
        <f>S685*H685</f>
        <v>0</v>
      </c>
      <c r="AR685" s="224" t="s">
        <v>370</v>
      </c>
      <c r="AT685" s="224" t="s">
        <v>211</v>
      </c>
      <c r="AU685" s="224" t="s">
        <v>77</v>
      </c>
      <c r="AY685" s="18" t="s">
        <v>210</v>
      </c>
      <c r="BE685" s="225">
        <f>IF(N685="základní",J685,0)</f>
        <v>0</v>
      </c>
      <c r="BF685" s="225">
        <f>IF(N685="snížená",J685,0)</f>
        <v>0</v>
      </c>
      <c r="BG685" s="225">
        <f>IF(N685="zákl. přenesená",J685,0)</f>
        <v>0</v>
      </c>
      <c r="BH685" s="225">
        <f>IF(N685="sníž. přenesená",J685,0)</f>
        <v>0</v>
      </c>
      <c r="BI685" s="225">
        <f>IF(N685="nulová",J685,0)</f>
        <v>0</v>
      </c>
      <c r="BJ685" s="18" t="s">
        <v>77</v>
      </c>
      <c r="BK685" s="225">
        <f>ROUND(I685*H685,2)</f>
        <v>0</v>
      </c>
      <c r="BL685" s="18" t="s">
        <v>370</v>
      </c>
      <c r="BM685" s="224" t="s">
        <v>3550</v>
      </c>
    </row>
    <row r="686" s="1" customFormat="1" ht="16.5" customHeight="1">
      <c r="B686" s="39"/>
      <c r="C686" s="213" t="s">
        <v>2654</v>
      </c>
      <c r="D686" s="213" t="s">
        <v>211</v>
      </c>
      <c r="E686" s="214" t="s">
        <v>3551</v>
      </c>
      <c r="F686" s="215" t="s">
        <v>3552</v>
      </c>
      <c r="G686" s="216" t="s">
        <v>911</v>
      </c>
      <c r="H686" s="217">
        <v>152.34999999999999</v>
      </c>
      <c r="I686" s="218"/>
      <c r="J686" s="219">
        <f>ROUND(I686*H686,2)</f>
        <v>0</v>
      </c>
      <c r="K686" s="215" t="s">
        <v>1995</v>
      </c>
      <c r="L686" s="44"/>
      <c r="M686" s="220" t="s">
        <v>20</v>
      </c>
      <c r="N686" s="221" t="s">
        <v>41</v>
      </c>
      <c r="O686" s="84"/>
      <c r="P686" s="222">
        <f>O686*H686</f>
        <v>0</v>
      </c>
      <c r="Q686" s="222">
        <v>0</v>
      </c>
      <c r="R686" s="222">
        <f>Q686*H686</f>
        <v>0</v>
      </c>
      <c r="S686" s="222">
        <v>0</v>
      </c>
      <c r="T686" s="223">
        <f>S686*H686</f>
        <v>0</v>
      </c>
      <c r="AR686" s="224" t="s">
        <v>370</v>
      </c>
      <c r="AT686" s="224" t="s">
        <v>211</v>
      </c>
      <c r="AU686" s="224" t="s">
        <v>77</v>
      </c>
      <c r="AY686" s="18" t="s">
        <v>210</v>
      </c>
      <c r="BE686" s="225">
        <f>IF(N686="základní",J686,0)</f>
        <v>0</v>
      </c>
      <c r="BF686" s="225">
        <f>IF(N686="snížená",J686,0)</f>
        <v>0</v>
      </c>
      <c r="BG686" s="225">
        <f>IF(N686="zákl. přenesená",J686,0)</f>
        <v>0</v>
      </c>
      <c r="BH686" s="225">
        <f>IF(N686="sníž. přenesená",J686,0)</f>
        <v>0</v>
      </c>
      <c r="BI686" s="225">
        <f>IF(N686="nulová",J686,0)</f>
        <v>0</v>
      </c>
      <c r="BJ686" s="18" t="s">
        <v>77</v>
      </c>
      <c r="BK686" s="225">
        <f>ROUND(I686*H686,2)</f>
        <v>0</v>
      </c>
      <c r="BL686" s="18" t="s">
        <v>370</v>
      </c>
      <c r="BM686" s="224" t="s">
        <v>3553</v>
      </c>
    </row>
    <row r="687" s="10" customFormat="1" ht="25.92" customHeight="1">
      <c r="B687" s="199"/>
      <c r="C687" s="200"/>
      <c r="D687" s="201" t="s">
        <v>69</v>
      </c>
      <c r="E687" s="202" t="s">
        <v>3554</v>
      </c>
      <c r="F687" s="202" t="s">
        <v>3555</v>
      </c>
      <c r="G687" s="200"/>
      <c r="H687" s="200"/>
      <c r="I687" s="203"/>
      <c r="J687" s="204">
        <f>BK687</f>
        <v>0</v>
      </c>
      <c r="K687" s="200"/>
      <c r="L687" s="205"/>
      <c r="M687" s="206"/>
      <c r="N687" s="207"/>
      <c r="O687" s="207"/>
      <c r="P687" s="208">
        <f>P688</f>
        <v>0</v>
      </c>
      <c r="Q687" s="207"/>
      <c r="R687" s="208">
        <f>R688</f>
        <v>0</v>
      </c>
      <c r="S687" s="207"/>
      <c r="T687" s="209">
        <f>T688</f>
        <v>0</v>
      </c>
      <c r="AR687" s="210" t="s">
        <v>77</v>
      </c>
      <c r="AT687" s="211" t="s">
        <v>69</v>
      </c>
      <c r="AU687" s="211" t="s">
        <v>16</v>
      </c>
      <c r="AY687" s="210" t="s">
        <v>210</v>
      </c>
      <c r="BK687" s="212">
        <f>BK688</f>
        <v>0</v>
      </c>
    </row>
    <row r="688" s="1" customFormat="1" ht="60" customHeight="1">
      <c r="B688" s="39"/>
      <c r="C688" s="213" t="s">
        <v>3556</v>
      </c>
      <c r="D688" s="213" t="s">
        <v>211</v>
      </c>
      <c r="E688" s="214" t="s">
        <v>3557</v>
      </c>
      <c r="F688" s="215" t="s">
        <v>3558</v>
      </c>
      <c r="G688" s="216" t="s">
        <v>352</v>
      </c>
      <c r="H688" s="217">
        <v>1</v>
      </c>
      <c r="I688" s="218"/>
      <c r="J688" s="219">
        <f>ROUND(I688*H688,2)</f>
        <v>0</v>
      </c>
      <c r="K688" s="215" t="s">
        <v>2001</v>
      </c>
      <c r="L688" s="44"/>
      <c r="M688" s="220" t="s">
        <v>20</v>
      </c>
      <c r="N688" s="221" t="s">
        <v>41</v>
      </c>
      <c r="O688" s="84"/>
      <c r="P688" s="222">
        <f>O688*H688</f>
        <v>0</v>
      </c>
      <c r="Q688" s="222">
        <v>0</v>
      </c>
      <c r="R688" s="222">
        <f>Q688*H688</f>
        <v>0</v>
      </c>
      <c r="S688" s="222">
        <v>0</v>
      </c>
      <c r="T688" s="223">
        <f>S688*H688</f>
        <v>0</v>
      </c>
      <c r="AR688" s="224" t="s">
        <v>215</v>
      </c>
      <c r="AT688" s="224" t="s">
        <v>211</v>
      </c>
      <c r="AU688" s="224" t="s">
        <v>77</v>
      </c>
      <c r="AY688" s="18" t="s">
        <v>210</v>
      </c>
      <c r="BE688" s="225">
        <f>IF(N688="základní",J688,0)</f>
        <v>0</v>
      </c>
      <c r="BF688" s="225">
        <f>IF(N688="snížená",J688,0)</f>
        <v>0</v>
      </c>
      <c r="BG688" s="225">
        <f>IF(N688="zákl. přenesená",J688,0)</f>
        <v>0</v>
      </c>
      <c r="BH688" s="225">
        <f>IF(N688="sníž. přenesená",J688,0)</f>
        <v>0</v>
      </c>
      <c r="BI688" s="225">
        <f>IF(N688="nulová",J688,0)</f>
        <v>0</v>
      </c>
      <c r="BJ688" s="18" t="s">
        <v>77</v>
      </c>
      <c r="BK688" s="225">
        <f>ROUND(I688*H688,2)</f>
        <v>0</v>
      </c>
      <c r="BL688" s="18" t="s">
        <v>215</v>
      </c>
      <c r="BM688" s="224" t="s">
        <v>3559</v>
      </c>
    </row>
    <row r="689" s="10" customFormat="1" ht="25.92" customHeight="1">
      <c r="B689" s="199"/>
      <c r="C689" s="200"/>
      <c r="D689" s="201" t="s">
        <v>69</v>
      </c>
      <c r="E689" s="202" t="s">
        <v>3560</v>
      </c>
      <c r="F689" s="202" t="s">
        <v>3561</v>
      </c>
      <c r="G689" s="200"/>
      <c r="H689" s="200"/>
      <c r="I689" s="203"/>
      <c r="J689" s="204">
        <f>BK689</f>
        <v>0</v>
      </c>
      <c r="K689" s="200"/>
      <c r="L689" s="205"/>
      <c r="M689" s="206"/>
      <c r="N689" s="207"/>
      <c r="O689" s="207"/>
      <c r="P689" s="208">
        <f>SUM(P690:P696)</f>
        <v>0</v>
      </c>
      <c r="Q689" s="207"/>
      <c r="R689" s="208">
        <f>SUM(R690:R696)</f>
        <v>0</v>
      </c>
      <c r="S689" s="207"/>
      <c r="T689" s="209">
        <f>SUM(T690:T696)</f>
        <v>0</v>
      </c>
      <c r="AR689" s="210" t="s">
        <v>77</v>
      </c>
      <c r="AT689" s="211" t="s">
        <v>69</v>
      </c>
      <c r="AU689" s="211" t="s">
        <v>16</v>
      </c>
      <c r="AY689" s="210" t="s">
        <v>210</v>
      </c>
      <c r="BK689" s="212">
        <f>SUM(BK690:BK696)</f>
        <v>0</v>
      </c>
    </row>
    <row r="690" s="1" customFormat="1" ht="36" customHeight="1">
      <c r="B690" s="39"/>
      <c r="C690" s="213" t="s">
        <v>2657</v>
      </c>
      <c r="D690" s="213" t="s">
        <v>211</v>
      </c>
      <c r="E690" s="214" t="s">
        <v>3562</v>
      </c>
      <c r="F690" s="215" t="s">
        <v>3563</v>
      </c>
      <c r="G690" s="216" t="s">
        <v>2000</v>
      </c>
      <c r="H690" s="217">
        <v>5387.3000000000002</v>
      </c>
      <c r="I690" s="218"/>
      <c r="J690" s="219">
        <f>ROUND(I690*H690,2)</f>
        <v>0</v>
      </c>
      <c r="K690" s="215" t="s">
        <v>2001</v>
      </c>
      <c r="L690" s="44"/>
      <c r="M690" s="220" t="s">
        <v>20</v>
      </c>
      <c r="N690" s="221" t="s">
        <v>41</v>
      </c>
      <c r="O690" s="84"/>
      <c r="P690" s="222">
        <f>O690*H690</f>
        <v>0</v>
      </c>
      <c r="Q690" s="222">
        <v>0</v>
      </c>
      <c r="R690" s="222">
        <f>Q690*H690</f>
        <v>0</v>
      </c>
      <c r="S690" s="222">
        <v>0</v>
      </c>
      <c r="T690" s="223">
        <f>S690*H690</f>
        <v>0</v>
      </c>
      <c r="AR690" s="224" t="s">
        <v>215</v>
      </c>
      <c r="AT690" s="224" t="s">
        <v>211</v>
      </c>
      <c r="AU690" s="224" t="s">
        <v>77</v>
      </c>
      <c r="AY690" s="18" t="s">
        <v>210</v>
      </c>
      <c r="BE690" s="225">
        <f>IF(N690="základní",J690,0)</f>
        <v>0</v>
      </c>
      <c r="BF690" s="225">
        <f>IF(N690="snížená",J690,0)</f>
        <v>0</v>
      </c>
      <c r="BG690" s="225">
        <f>IF(N690="zákl. přenesená",J690,0)</f>
        <v>0</v>
      </c>
      <c r="BH690" s="225">
        <f>IF(N690="sníž. přenesená",J690,0)</f>
        <v>0</v>
      </c>
      <c r="BI690" s="225">
        <f>IF(N690="nulová",J690,0)</f>
        <v>0</v>
      </c>
      <c r="BJ690" s="18" t="s">
        <v>77</v>
      </c>
      <c r="BK690" s="225">
        <f>ROUND(I690*H690,2)</f>
        <v>0</v>
      </c>
      <c r="BL690" s="18" t="s">
        <v>215</v>
      </c>
      <c r="BM690" s="224" t="s">
        <v>3564</v>
      </c>
    </row>
    <row r="691" s="1" customFormat="1" ht="16.5" customHeight="1">
      <c r="B691" s="39"/>
      <c r="C691" s="213" t="s">
        <v>3565</v>
      </c>
      <c r="D691" s="213" t="s">
        <v>211</v>
      </c>
      <c r="E691" s="214" t="s">
        <v>3566</v>
      </c>
      <c r="F691" s="215" t="s">
        <v>3567</v>
      </c>
      <c r="G691" s="216" t="s">
        <v>2000</v>
      </c>
      <c r="H691" s="217">
        <v>382.69999999999999</v>
      </c>
      <c r="I691" s="218"/>
      <c r="J691" s="219">
        <f>ROUND(I691*H691,2)</f>
        <v>0</v>
      </c>
      <c r="K691" s="215" t="s">
        <v>2001</v>
      </c>
      <c r="L691" s="44"/>
      <c r="M691" s="220" t="s">
        <v>20</v>
      </c>
      <c r="N691" s="221" t="s">
        <v>41</v>
      </c>
      <c r="O691" s="84"/>
      <c r="P691" s="222">
        <f>O691*H691</f>
        <v>0</v>
      </c>
      <c r="Q691" s="222">
        <v>0</v>
      </c>
      <c r="R691" s="222">
        <f>Q691*H691</f>
        <v>0</v>
      </c>
      <c r="S691" s="222">
        <v>0</v>
      </c>
      <c r="T691" s="223">
        <f>S691*H691</f>
        <v>0</v>
      </c>
      <c r="AR691" s="224" t="s">
        <v>215</v>
      </c>
      <c r="AT691" s="224" t="s">
        <v>211</v>
      </c>
      <c r="AU691" s="224" t="s">
        <v>77</v>
      </c>
      <c r="AY691" s="18" t="s">
        <v>210</v>
      </c>
      <c r="BE691" s="225">
        <f>IF(N691="základní",J691,0)</f>
        <v>0</v>
      </c>
      <c r="BF691" s="225">
        <f>IF(N691="snížená",J691,0)</f>
        <v>0</v>
      </c>
      <c r="BG691" s="225">
        <f>IF(N691="zákl. přenesená",J691,0)</f>
        <v>0</v>
      </c>
      <c r="BH691" s="225">
        <f>IF(N691="sníž. přenesená",J691,0)</f>
        <v>0</v>
      </c>
      <c r="BI691" s="225">
        <f>IF(N691="nulová",J691,0)</f>
        <v>0</v>
      </c>
      <c r="BJ691" s="18" t="s">
        <v>77</v>
      </c>
      <c r="BK691" s="225">
        <f>ROUND(I691*H691,2)</f>
        <v>0</v>
      </c>
      <c r="BL691" s="18" t="s">
        <v>215</v>
      </c>
      <c r="BM691" s="224" t="s">
        <v>3568</v>
      </c>
    </row>
    <row r="692" s="1" customFormat="1" ht="16.5" customHeight="1">
      <c r="B692" s="39"/>
      <c r="C692" s="213" t="s">
        <v>2661</v>
      </c>
      <c r="D692" s="213" t="s">
        <v>211</v>
      </c>
      <c r="E692" s="214" t="s">
        <v>3569</v>
      </c>
      <c r="F692" s="215" t="s">
        <v>3570</v>
      </c>
      <c r="G692" s="216" t="s">
        <v>2000</v>
      </c>
      <c r="H692" s="217">
        <v>1761.7000000000001</v>
      </c>
      <c r="I692" s="218"/>
      <c r="J692" s="219">
        <f>ROUND(I692*H692,2)</f>
        <v>0</v>
      </c>
      <c r="K692" s="215" t="s">
        <v>2001</v>
      </c>
      <c r="L692" s="44"/>
      <c r="M692" s="220" t="s">
        <v>20</v>
      </c>
      <c r="N692" s="221" t="s">
        <v>41</v>
      </c>
      <c r="O692" s="84"/>
      <c r="P692" s="222">
        <f>O692*H692</f>
        <v>0</v>
      </c>
      <c r="Q692" s="222">
        <v>0</v>
      </c>
      <c r="R692" s="222">
        <f>Q692*H692</f>
        <v>0</v>
      </c>
      <c r="S692" s="222">
        <v>0</v>
      </c>
      <c r="T692" s="223">
        <f>S692*H692</f>
        <v>0</v>
      </c>
      <c r="AR692" s="224" t="s">
        <v>215</v>
      </c>
      <c r="AT692" s="224" t="s">
        <v>211</v>
      </c>
      <c r="AU692" s="224" t="s">
        <v>77</v>
      </c>
      <c r="AY692" s="18" t="s">
        <v>210</v>
      </c>
      <c r="BE692" s="225">
        <f>IF(N692="základní",J692,0)</f>
        <v>0</v>
      </c>
      <c r="BF692" s="225">
        <f>IF(N692="snížená",J692,0)</f>
        <v>0</v>
      </c>
      <c r="BG692" s="225">
        <f>IF(N692="zákl. přenesená",J692,0)</f>
        <v>0</v>
      </c>
      <c r="BH692" s="225">
        <f>IF(N692="sníž. přenesená",J692,0)</f>
        <v>0</v>
      </c>
      <c r="BI692" s="225">
        <f>IF(N692="nulová",J692,0)</f>
        <v>0</v>
      </c>
      <c r="BJ692" s="18" t="s">
        <v>77</v>
      </c>
      <c r="BK692" s="225">
        <f>ROUND(I692*H692,2)</f>
        <v>0</v>
      </c>
      <c r="BL692" s="18" t="s">
        <v>215</v>
      </c>
      <c r="BM692" s="224" t="s">
        <v>3571</v>
      </c>
    </row>
    <row r="693" s="1" customFormat="1" ht="24" customHeight="1">
      <c r="B693" s="39"/>
      <c r="C693" s="213" t="s">
        <v>3572</v>
      </c>
      <c r="D693" s="213" t="s">
        <v>211</v>
      </c>
      <c r="E693" s="214" t="s">
        <v>3573</v>
      </c>
      <c r="F693" s="215" t="s">
        <v>3574</v>
      </c>
      <c r="G693" s="216" t="s">
        <v>3575</v>
      </c>
      <c r="H693" s="217">
        <v>1</v>
      </c>
      <c r="I693" s="218"/>
      <c r="J693" s="219">
        <f>ROUND(I693*H693,2)</f>
        <v>0</v>
      </c>
      <c r="K693" s="215" t="s">
        <v>2001</v>
      </c>
      <c r="L693" s="44"/>
      <c r="M693" s="220" t="s">
        <v>20</v>
      </c>
      <c r="N693" s="221" t="s">
        <v>41</v>
      </c>
      <c r="O693" s="84"/>
      <c r="P693" s="222">
        <f>O693*H693</f>
        <v>0</v>
      </c>
      <c r="Q693" s="222">
        <v>0</v>
      </c>
      <c r="R693" s="222">
        <f>Q693*H693</f>
        <v>0</v>
      </c>
      <c r="S693" s="222">
        <v>0</v>
      </c>
      <c r="T693" s="223">
        <f>S693*H693</f>
        <v>0</v>
      </c>
      <c r="AR693" s="224" t="s">
        <v>215</v>
      </c>
      <c r="AT693" s="224" t="s">
        <v>211</v>
      </c>
      <c r="AU693" s="224" t="s">
        <v>77</v>
      </c>
      <c r="AY693" s="18" t="s">
        <v>210</v>
      </c>
      <c r="BE693" s="225">
        <f>IF(N693="základní",J693,0)</f>
        <v>0</v>
      </c>
      <c r="BF693" s="225">
        <f>IF(N693="snížená",J693,0)</f>
        <v>0</v>
      </c>
      <c r="BG693" s="225">
        <f>IF(N693="zákl. přenesená",J693,0)</f>
        <v>0</v>
      </c>
      <c r="BH693" s="225">
        <f>IF(N693="sníž. přenesená",J693,0)</f>
        <v>0</v>
      </c>
      <c r="BI693" s="225">
        <f>IF(N693="nulová",J693,0)</f>
        <v>0</v>
      </c>
      <c r="BJ693" s="18" t="s">
        <v>77</v>
      </c>
      <c r="BK693" s="225">
        <f>ROUND(I693*H693,2)</f>
        <v>0</v>
      </c>
      <c r="BL693" s="18" t="s">
        <v>215</v>
      </c>
      <c r="BM693" s="224" t="s">
        <v>3576</v>
      </c>
    </row>
    <row r="694" s="1" customFormat="1" ht="24" customHeight="1">
      <c r="B694" s="39"/>
      <c r="C694" s="213" t="s">
        <v>2665</v>
      </c>
      <c r="D694" s="213" t="s">
        <v>211</v>
      </c>
      <c r="E694" s="214" t="s">
        <v>3577</v>
      </c>
      <c r="F694" s="215" t="s">
        <v>3578</v>
      </c>
      <c r="G694" s="216" t="s">
        <v>3575</v>
      </c>
      <c r="H694" s="217">
        <v>1</v>
      </c>
      <c r="I694" s="218"/>
      <c r="J694" s="219">
        <f>ROUND(I694*H694,2)</f>
        <v>0</v>
      </c>
      <c r="K694" s="215" t="s">
        <v>2001</v>
      </c>
      <c r="L694" s="44"/>
      <c r="M694" s="220" t="s">
        <v>20</v>
      </c>
      <c r="N694" s="221" t="s">
        <v>41</v>
      </c>
      <c r="O694" s="84"/>
      <c r="P694" s="222">
        <f>O694*H694</f>
        <v>0</v>
      </c>
      <c r="Q694" s="222">
        <v>0</v>
      </c>
      <c r="R694" s="222">
        <f>Q694*H694</f>
        <v>0</v>
      </c>
      <c r="S694" s="222">
        <v>0</v>
      </c>
      <c r="T694" s="223">
        <f>S694*H694</f>
        <v>0</v>
      </c>
      <c r="AR694" s="224" t="s">
        <v>215</v>
      </c>
      <c r="AT694" s="224" t="s">
        <v>211</v>
      </c>
      <c r="AU694" s="224" t="s">
        <v>77</v>
      </c>
      <c r="AY694" s="18" t="s">
        <v>210</v>
      </c>
      <c r="BE694" s="225">
        <f>IF(N694="základní",J694,0)</f>
        <v>0</v>
      </c>
      <c r="BF694" s="225">
        <f>IF(N694="snížená",J694,0)</f>
        <v>0</v>
      </c>
      <c r="BG694" s="225">
        <f>IF(N694="zákl. přenesená",J694,0)</f>
        <v>0</v>
      </c>
      <c r="BH694" s="225">
        <f>IF(N694="sníž. přenesená",J694,0)</f>
        <v>0</v>
      </c>
      <c r="BI694" s="225">
        <f>IF(N694="nulová",J694,0)</f>
        <v>0</v>
      </c>
      <c r="BJ694" s="18" t="s">
        <v>77</v>
      </c>
      <c r="BK694" s="225">
        <f>ROUND(I694*H694,2)</f>
        <v>0</v>
      </c>
      <c r="BL694" s="18" t="s">
        <v>215</v>
      </c>
      <c r="BM694" s="224" t="s">
        <v>3579</v>
      </c>
    </row>
    <row r="695" s="1" customFormat="1" ht="36" customHeight="1">
      <c r="B695" s="39"/>
      <c r="C695" s="213" t="s">
        <v>3580</v>
      </c>
      <c r="D695" s="213" t="s">
        <v>211</v>
      </c>
      <c r="E695" s="214" t="s">
        <v>3581</v>
      </c>
      <c r="F695" s="215" t="s">
        <v>3582</v>
      </c>
      <c r="G695" s="216" t="s">
        <v>352</v>
      </c>
      <c r="H695" s="217">
        <v>18</v>
      </c>
      <c r="I695" s="218"/>
      <c r="J695" s="219">
        <f>ROUND(I695*H695,2)</f>
        <v>0</v>
      </c>
      <c r="K695" s="215" t="s">
        <v>2001</v>
      </c>
      <c r="L695" s="44"/>
      <c r="M695" s="220" t="s">
        <v>20</v>
      </c>
      <c r="N695" s="221" t="s">
        <v>41</v>
      </c>
      <c r="O695" s="84"/>
      <c r="P695" s="222">
        <f>O695*H695</f>
        <v>0</v>
      </c>
      <c r="Q695" s="222">
        <v>0</v>
      </c>
      <c r="R695" s="222">
        <f>Q695*H695</f>
        <v>0</v>
      </c>
      <c r="S695" s="222">
        <v>0</v>
      </c>
      <c r="T695" s="223">
        <f>S695*H695</f>
        <v>0</v>
      </c>
      <c r="AR695" s="224" t="s">
        <v>215</v>
      </c>
      <c r="AT695" s="224" t="s">
        <v>211</v>
      </c>
      <c r="AU695" s="224" t="s">
        <v>77</v>
      </c>
      <c r="AY695" s="18" t="s">
        <v>210</v>
      </c>
      <c r="BE695" s="225">
        <f>IF(N695="základní",J695,0)</f>
        <v>0</v>
      </c>
      <c r="BF695" s="225">
        <f>IF(N695="snížená",J695,0)</f>
        <v>0</v>
      </c>
      <c r="BG695" s="225">
        <f>IF(N695="zákl. přenesená",J695,0)</f>
        <v>0</v>
      </c>
      <c r="BH695" s="225">
        <f>IF(N695="sníž. přenesená",J695,0)</f>
        <v>0</v>
      </c>
      <c r="BI695" s="225">
        <f>IF(N695="nulová",J695,0)</f>
        <v>0</v>
      </c>
      <c r="BJ695" s="18" t="s">
        <v>77</v>
      </c>
      <c r="BK695" s="225">
        <f>ROUND(I695*H695,2)</f>
        <v>0</v>
      </c>
      <c r="BL695" s="18" t="s">
        <v>215</v>
      </c>
      <c r="BM695" s="224" t="s">
        <v>3583</v>
      </c>
    </row>
    <row r="696" s="1" customFormat="1" ht="36" customHeight="1">
      <c r="B696" s="39"/>
      <c r="C696" s="213" t="s">
        <v>2669</v>
      </c>
      <c r="D696" s="213" t="s">
        <v>211</v>
      </c>
      <c r="E696" s="214" t="s">
        <v>3584</v>
      </c>
      <c r="F696" s="215" t="s">
        <v>3585</v>
      </c>
      <c r="G696" s="216" t="s">
        <v>352</v>
      </c>
      <c r="H696" s="217">
        <v>20</v>
      </c>
      <c r="I696" s="218"/>
      <c r="J696" s="219">
        <f>ROUND(I696*H696,2)</f>
        <v>0</v>
      </c>
      <c r="K696" s="215" t="s">
        <v>2001</v>
      </c>
      <c r="L696" s="44"/>
      <c r="M696" s="220" t="s">
        <v>20</v>
      </c>
      <c r="N696" s="221" t="s">
        <v>41</v>
      </c>
      <c r="O696" s="84"/>
      <c r="P696" s="222">
        <f>O696*H696</f>
        <v>0</v>
      </c>
      <c r="Q696" s="222">
        <v>0</v>
      </c>
      <c r="R696" s="222">
        <f>Q696*H696</f>
        <v>0</v>
      </c>
      <c r="S696" s="222">
        <v>0</v>
      </c>
      <c r="T696" s="223">
        <f>S696*H696</f>
        <v>0</v>
      </c>
      <c r="AR696" s="224" t="s">
        <v>215</v>
      </c>
      <c r="AT696" s="224" t="s">
        <v>211</v>
      </c>
      <c r="AU696" s="224" t="s">
        <v>77</v>
      </c>
      <c r="AY696" s="18" t="s">
        <v>210</v>
      </c>
      <c r="BE696" s="225">
        <f>IF(N696="základní",J696,0)</f>
        <v>0</v>
      </c>
      <c r="BF696" s="225">
        <f>IF(N696="snížená",J696,0)</f>
        <v>0</v>
      </c>
      <c r="BG696" s="225">
        <f>IF(N696="zákl. přenesená",J696,0)</f>
        <v>0</v>
      </c>
      <c r="BH696" s="225">
        <f>IF(N696="sníž. přenesená",J696,0)</f>
        <v>0</v>
      </c>
      <c r="BI696" s="225">
        <f>IF(N696="nulová",J696,0)</f>
        <v>0</v>
      </c>
      <c r="BJ696" s="18" t="s">
        <v>77</v>
      </c>
      <c r="BK696" s="225">
        <f>ROUND(I696*H696,2)</f>
        <v>0</v>
      </c>
      <c r="BL696" s="18" t="s">
        <v>215</v>
      </c>
      <c r="BM696" s="224" t="s">
        <v>3586</v>
      </c>
    </row>
    <row r="697" s="10" customFormat="1" ht="25.92" customHeight="1">
      <c r="B697" s="199"/>
      <c r="C697" s="200"/>
      <c r="D697" s="201" t="s">
        <v>69</v>
      </c>
      <c r="E697" s="202" t="s">
        <v>3587</v>
      </c>
      <c r="F697" s="202" t="s">
        <v>3588</v>
      </c>
      <c r="G697" s="200"/>
      <c r="H697" s="200"/>
      <c r="I697" s="203"/>
      <c r="J697" s="204">
        <f>BK697</f>
        <v>0</v>
      </c>
      <c r="K697" s="200"/>
      <c r="L697" s="205"/>
      <c r="M697" s="206"/>
      <c r="N697" s="207"/>
      <c r="O697" s="207"/>
      <c r="P697" s="208">
        <f>SUM(P698:P707)</f>
        <v>0</v>
      </c>
      <c r="Q697" s="207"/>
      <c r="R697" s="208">
        <f>SUM(R698:R707)</f>
        <v>0</v>
      </c>
      <c r="S697" s="207"/>
      <c r="T697" s="209">
        <f>SUM(T698:T707)</f>
        <v>0</v>
      </c>
      <c r="AR697" s="210" t="s">
        <v>77</v>
      </c>
      <c r="AT697" s="211" t="s">
        <v>69</v>
      </c>
      <c r="AU697" s="211" t="s">
        <v>16</v>
      </c>
      <c r="AY697" s="210" t="s">
        <v>210</v>
      </c>
      <c r="BK697" s="212">
        <f>SUM(BK698:BK707)</f>
        <v>0</v>
      </c>
    </row>
    <row r="698" s="1" customFormat="1" ht="36" customHeight="1">
      <c r="B698" s="39"/>
      <c r="C698" s="213" t="s">
        <v>3589</v>
      </c>
      <c r="D698" s="213" t="s">
        <v>211</v>
      </c>
      <c r="E698" s="214" t="s">
        <v>3590</v>
      </c>
      <c r="F698" s="215" t="s">
        <v>3591</v>
      </c>
      <c r="G698" s="216" t="s">
        <v>266</v>
      </c>
      <c r="H698" s="217">
        <v>20</v>
      </c>
      <c r="I698" s="218"/>
      <c r="J698" s="219">
        <f>ROUND(I698*H698,2)</f>
        <v>0</v>
      </c>
      <c r="K698" s="215" t="s">
        <v>2001</v>
      </c>
      <c r="L698" s="44"/>
      <c r="M698" s="220" t="s">
        <v>20</v>
      </c>
      <c r="N698" s="221" t="s">
        <v>41</v>
      </c>
      <c r="O698" s="84"/>
      <c r="P698" s="222">
        <f>O698*H698</f>
        <v>0</v>
      </c>
      <c r="Q698" s="222">
        <v>0</v>
      </c>
      <c r="R698" s="222">
        <f>Q698*H698</f>
        <v>0</v>
      </c>
      <c r="S698" s="222">
        <v>0</v>
      </c>
      <c r="T698" s="223">
        <f>S698*H698</f>
        <v>0</v>
      </c>
      <c r="AR698" s="224" t="s">
        <v>215</v>
      </c>
      <c r="AT698" s="224" t="s">
        <v>211</v>
      </c>
      <c r="AU698" s="224" t="s">
        <v>77</v>
      </c>
      <c r="AY698" s="18" t="s">
        <v>210</v>
      </c>
      <c r="BE698" s="225">
        <f>IF(N698="základní",J698,0)</f>
        <v>0</v>
      </c>
      <c r="BF698" s="225">
        <f>IF(N698="snížená",J698,0)</f>
        <v>0</v>
      </c>
      <c r="BG698" s="225">
        <f>IF(N698="zákl. přenesená",J698,0)</f>
        <v>0</v>
      </c>
      <c r="BH698" s="225">
        <f>IF(N698="sníž. přenesená",J698,0)</f>
        <v>0</v>
      </c>
      <c r="BI698" s="225">
        <f>IF(N698="nulová",J698,0)</f>
        <v>0</v>
      </c>
      <c r="BJ698" s="18" t="s">
        <v>77</v>
      </c>
      <c r="BK698" s="225">
        <f>ROUND(I698*H698,2)</f>
        <v>0</v>
      </c>
      <c r="BL698" s="18" t="s">
        <v>215</v>
      </c>
      <c r="BM698" s="224" t="s">
        <v>3592</v>
      </c>
    </row>
    <row r="699" s="1" customFormat="1" ht="16.5" customHeight="1">
      <c r="B699" s="39"/>
      <c r="C699" s="213" t="s">
        <v>2672</v>
      </c>
      <c r="D699" s="213" t="s">
        <v>211</v>
      </c>
      <c r="E699" s="214" t="s">
        <v>3593</v>
      </c>
      <c r="F699" s="215" t="s">
        <v>3594</v>
      </c>
      <c r="G699" s="216" t="s">
        <v>266</v>
      </c>
      <c r="H699" s="217">
        <v>20</v>
      </c>
      <c r="I699" s="218"/>
      <c r="J699" s="219">
        <f>ROUND(I699*H699,2)</f>
        <v>0</v>
      </c>
      <c r="K699" s="215" t="s">
        <v>2001</v>
      </c>
      <c r="L699" s="44"/>
      <c r="M699" s="220" t="s">
        <v>20</v>
      </c>
      <c r="N699" s="221" t="s">
        <v>41</v>
      </c>
      <c r="O699" s="84"/>
      <c r="P699" s="222">
        <f>O699*H699</f>
        <v>0</v>
      </c>
      <c r="Q699" s="222">
        <v>0</v>
      </c>
      <c r="R699" s="222">
        <f>Q699*H699</f>
        <v>0</v>
      </c>
      <c r="S699" s="222">
        <v>0</v>
      </c>
      <c r="T699" s="223">
        <f>S699*H699</f>
        <v>0</v>
      </c>
      <c r="AR699" s="224" t="s">
        <v>215</v>
      </c>
      <c r="AT699" s="224" t="s">
        <v>211</v>
      </c>
      <c r="AU699" s="224" t="s">
        <v>77</v>
      </c>
      <c r="AY699" s="18" t="s">
        <v>210</v>
      </c>
      <c r="BE699" s="225">
        <f>IF(N699="základní",J699,0)</f>
        <v>0</v>
      </c>
      <c r="BF699" s="225">
        <f>IF(N699="snížená",J699,0)</f>
        <v>0</v>
      </c>
      <c r="BG699" s="225">
        <f>IF(N699="zákl. přenesená",J699,0)</f>
        <v>0</v>
      </c>
      <c r="BH699" s="225">
        <f>IF(N699="sníž. přenesená",J699,0)</f>
        <v>0</v>
      </c>
      <c r="BI699" s="225">
        <f>IF(N699="nulová",J699,0)</f>
        <v>0</v>
      </c>
      <c r="BJ699" s="18" t="s">
        <v>77</v>
      </c>
      <c r="BK699" s="225">
        <f>ROUND(I699*H699,2)</f>
        <v>0</v>
      </c>
      <c r="BL699" s="18" t="s">
        <v>215</v>
      </c>
      <c r="BM699" s="224" t="s">
        <v>3595</v>
      </c>
    </row>
    <row r="700" s="1" customFormat="1" ht="16.5" customHeight="1">
      <c r="B700" s="39"/>
      <c r="C700" s="213" t="s">
        <v>3596</v>
      </c>
      <c r="D700" s="213" t="s">
        <v>211</v>
      </c>
      <c r="E700" s="214" t="s">
        <v>3597</v>
      </c>
      <c r="F700" s="215" t="s">
        <v>3598</v>
      </c>
      <c r="G700" s="216" t="s">
        <v>266</v>
      </c>
      <c r="H700" s="217">
        <v>310.06999999999999</v>
      </c>
      <c r="I700" s="218"/>
      <c r="J700" s="219">
        <f>ROUND(I700*H700,2)</f>
        <v>0</v>
      </c>
      <c r="K700" s="215" t="s">
        <v>1995</v>
      </c>
      <c r="L700" s="44"/>
      <c r="M700" s="220" t="s">
        <v>20</v>
      </c>
      <c r="N700" s="221" t="s">
        <v>41</v>
      </c>
      <c r="O700" s="84"/>
      <c r="P700" s="222">
        <f>O700*H700</f>
        <v>0</v>
      </c>
      <c r="Q700" s="222">
        <v>0</v>
      </c>
      <c r="R700" s="222">
        <f>Q700*H700</f>
        <v>0</v>
      </c>
      <c r="S700" s="222">
        <v>0</v>
      </c>
      <c r="T700" s="223">
        <f>S700*H700</f>
        <v>0</v>
      </c>
      <c r="AR700" s="224" t="s">
        <v>215</v>
      </c>
      <c r="AT700" s="224" t="s">
        <v>211</v>
      </c>
      <c r="AU700" s="224" t="s">
        <v>77</v>
      </c>
      <c r="AY700" s="18" t="s">
        <v>210</v>
      </c>
      <c r="BE700" s="225">
        <f>IF(N700="základní",J700,0)</f>
        <v>0</v>
      </c>
      <c r="BF700" s="225">
        <f>IF(N700="snížená",J700,0)</f>
        <v>0</v>
      </c>
      <c r="BG700" s="225">
        <f>IF(N700="zákl. přenesená",J700,0)</f>
        <v>0</v>
      </c>
      <c r="BH700" s="225">
        <f>IF(N700="sníž. přenesená",J700,0)</f>
        <v>0</v>
      </c>
      <c r="BI700" s="225">
        <f>IF(N700="nulová",J700,0)</f>
        <v>0</v>
      </c>
      <c r="BJ700" s="18" t="s">
        <v>77</v>
      </c>
      <c r="BK700" s="225">
        <f>ROUND(I700*H700,2)</f>
        <v>0</v>
      </c>
      <c r="BL700" s="18" t="s">
        <v>215</v>
      </c>
      <c r="BM700" s="224" t="s">
        <v>3599</v>
      </c>
    </row>
    <row r="701" s="1" customFormat="1" ht="16.5" customHeight="1">
      <c r="B701" s="39"/>
      <c r="C701" s="213" t="s">
        <v>2676</v>
      </c>
      <c r="D701" s="213" t="s">
        <v>211</v>
      </c>
      <c r="E701" s="214" t="s">
        <v>3600</v>
      </c>
      <c r="F701" s="215" t="s">
        <v>3601</v>
      </c>
      <c r="G701" s="216" t="s">
        <v>555</v>
      </c>
      <c r="H701" s="217">
        <v>4</v>
      </c>
      <c r="I701" s="218"/>
      <c r="J701" s="219">
        <f>ROUND(I701*H701,2)</f>
        <v>0</v>
      </c>
      <c r="K701" s="215" t="s">
        <v>1995</v>
      </c>
      <c r="L701" s="44"/>
      <c r="M701" s="220" t="s">
        <v>20</v>
      </c>
      <c r="N701" s="221" t="s">
        <v>41</v>
      </c>
      <c r="O701" s="84"/>
      <c r="P701" s="222">
        <f>O701*H701</f>
        <v>0</v>
      </c>
      <c r="Q701" s="222">
        <v>0</v>
      </c>
      <c r="R701" s="222">
        <f>Q701*H701</f>
        <v>0</v>
      </c>
      <c r="S701" s="222">
        <v>0</v>
      </c>
      <c r="T701" s="223">
        <f>S701*H701</f>
        <v>0</v>
      </c>
      <c r="AR701" s="224" t="s">
        <v>215</v>
      </c>
      <c r="AT701" s="224" t="s">
        <v>211</v>
      </c>
      <c r="AU701" s="224" t="s">
        <v>77</v>
      </c>
      <c r="AY701" s="18" t="s">
        <v>210</v>
      </c>
      <c r="BE701" s="225">
        <f>IF(N701="základní",J701,0)</f>
        <v>0</v>
      </c>
      <c r="BF701" s="225">
        <f>IF(N701="snížená",J701,0)</f>
        <v>0</v>
      </c>
      <c r="BG701" s="225">
        <f>IF(N701="zákl. přenesená",J701,0)</f>
        <v>0</v>
      </c>
      <c r="BH701" s="225">
        <f>IF(N701="sníž. přenesená",J701,0)</f>
        <v>0</v>
      </c>
      <c r="BI701" s="225">
        <f>IF(N701="nulová",J701,0)</f>
        <v>0</v>
      </c>
      <c r="BJ701" s="18" t="s">
        <v>77</v>
      </c>
      <c r="BK701" s="225">
        <f>ROUND(I701*H701,2)</f>
        <v>0</v>
      </c>
      <c r="BL701" s="18" t="s">
        <v>215</v>
      </c>
      <c r="BM701" s="224" t="s">
        <v>3602</v>
      </c>
    </row>
    <row r="702" s="1" customFormat="1" ht="16.5" customHeight="1">
      <c r="B702" s="39"/>
      <c r="C702" s="213" t="s">
        <v>3603</v>
      </c>
      <c r="D702" s="213" t="s">
        <v>211</v>
      </c>
      <c r="E702" s="214" t="s">
        <v>3604</v>
      </c>
      <c r="F702" s="215" t="s">
        <v>3605</v>
      </c>
      <c r="G702" s="216" t="s">
        <v>352</v>
      </c>
      <c r="H702" s="217">
        <v>4</v>
      </c>
      <c r="I702" s="218"/>
      <c r="J702" s="219">
        <f>ROUND(I702*H702,2)</f>
        <v>0</v>
      </c>
      <c r="K702" s="215" t="s">
        <v>1995</v>
      </c>
      <c r="L702" s="44"/>
      <c r="M702" s="220" t="s">
        <v>20</v>
      </c>
      <c r="N702" s="221" t="s">
        <v>41</v>
      </c>
      <c r="O702" s="84"/>
      <c r="P702" s="222">
        <f>O702*H702</f>
        <v>0</v>
      </c>
      <c r="Q702" s="222">
        <v>0</v>
      </c>
      <c r="R702" s="222">
        <f>Q702*H702</f>
        <v>0</v>
      </c>
      <c r="S702" s="222">
        <v>0</v>
      </c>
      <c r="T702" s="223">
        <f>S702*H702</f>
        <v>0</v>
      </c>
      <c r="AR702" s="224" t="s">
        <v>215</v>
      </c>
      <c r="AT702" s="224" t="s">
        <v>211</v>
      </c>
      <c r="AU702" s="224" t="s">
        <v>77</v>
      </c>
      <c r="AY702" s="18" t="s">
        <v>210</v>
      </c>
      <c r="BE702" s="225">
        <f>IF(N702="základní",J702,0)</f>
        <v>0</v>
      </c>
      <c r="BF702" s="225">
        <f>IF(N702="snížená",J702,0)</f>
        <v>0</v>
      </c>
      <c r="BG702" s="225">
        <f>IF(N702="zákl. přenesená",J702,0)</f>
        <v>0</v>
      </c>
      <c r="BH702" s="225">
        <f>IF(N702="sníž. přenesená",J702,0)</f>
        <v>0</v>
      </c>
      <c r="BI702" s="225">
        <f>IF(N702="nulová",J702,0)</f>
        <v>0</v>
      </c>
      <c r="BJ702" s="18" t="s">
        <v>77</v>
      </c>
      <c r="BK702" s="225">
        <f>ROUND(I702*H702,2)</f>
        <v>0</v>
      </c>
      <c r="BL702" s="18" t="s">
        <v>215</v>
      </c>
      <c r="BM702" s="224" t="s">
        <v>3606</v>
      </c>
    </row>
    <row r="703" s="1" customFormat="1" ht="24" customHeight="1">
      <c r="B703" s="39"/>
      <c r="C703" s="213" t="s">
        <v>2679</v>
      </c>
      <c r="D703" s="213" t="s">
        <v>211</v>
      </c>
      <c r="E703" s="214" t="s">
        <v>3607</v>
      </c>
      <c r="F703" s="215" t="s">
        <v>3608</v>
      </c>
      <c r="G703" s="216" t="s">
        <v>266</v>
      </c>
      <c r="H703" s="217">
        <v>1017.39</v>
      </c>
      <c r="I703" s="218"/>
      <c r="J703" s="219">
        <f>ROUND(I703*H703,2)</f>
        <v>0</v>
      </c>
      <c r="K703" s="215" t="s">
        <v>1995</v>
      </c>
      <c r="L703" s="44"/>
      <c r="M703" s="220" t="s">
        <v>20</v>
      </c>
      <c r="N703" s="221" t="s">
        <v>41</v>
      </c>
      <c r="O703" s="84"/>
      <c r="P703" s="222">
        <f>O703*H703</f>
        <v>0</v>
      </c>
      <c r="Q703" s="222">
        <v>0</v>
      </c>
      <c r="R703" s="222">
        <f>Q703*H703</f>
        <v>0</v>
      </c>
      <c r="S703" s="222">
        <v>0</v>
      </c>
      <c r="T703" s="223">
        <f>S703*H703</f>
        <v>0</v>
      </c>
      <c r="AR703" s="224" t="s">
        <v>215</v>
      </c>
      <c r="AT703" s="224" t="s">
        <v>211</v>
      </c>
      <c r="AU703" s="224" t="s">
        <v>77</v>
      </c>
      <c r="AY703" s="18" t="s">
        <v>210</v>
      </c>
      <c r="BE703" s="225">
        <f>IF(N703="základní",J703,0)</f>
        <v>0</v>
      </c>
      <c r="BF703" s="225">
        <f>IF(N703="snížená",J703,0)</f>
        <v>0</v>
      </c>
      <c r="BG703" s="225">
        <f>IF(N703="zákl. přenesená",J703,0)</f>
        <v>0</v>
      </c>
      <c r="BH703" s="225">
        <f>IF(N703="sníž. přenesená",J703,0)</f>
        <v>0</v>
      </c>
      <c r="BI703" s="225">
        <f>IF(N703="nulová",J703,0)</f>
        <v>0</v>
      </c>
      <c r="BJ703" s="18" t="s">
        <v>77</v>
      </c>
      <c r="BK703" s="225">
        <f>ROUND(I703*H703,2)</f>
        <v>0</v>
      </c>
      <c r="BL703" s="18" t="s">
        <v>215</v>
      </c>
      <c r="BM703" s="224" t="s">
        <v>3609</v>
      </c>
    </row>
    <row r="704" s="1" customFormat="1" ht="24" customHeight="1">
      <c r="B704" s="39"/>
      <c r="C704" s="213" t="s">
        <v>3610</v>
      </c>
      <c r="D704" s="213" t="s">
        <v>211</v>
      </c>
      <c r="E704" s="214" t="s">
        <v>3611</v>
      </c>
      <c r="F704" s="215" t="s">
        <v>3612</v>
      </c>
      <c r="G704" s="216" t="s">
        <v>266</v>
      </c>
      <c r="H704" s="217">
        <v>15260.85</v>
      </c>
      <c r="I704" s="218"/>
      <c r="J704" s="219">
        <f>ROUND(I704*H704,2)</f>
        <v>0</v>
      </c>
      <c r="K704" s="215" t="s">
        <v>1995</v>
      </c>
      <c r="L704" s="44"/>
      <c r="M704" s="220" t="s">
        <v>20</v>
      </c>
      <c r="N704" s="221" t="s">
        <v>41</v>
      </c>
      <c r="O704" s="84"/>
      <c r="P704" s="222">
        <f>O704*H704</f>
        <v>0</v>
      </c>
      <c r="Q704" s="222">
        <v>0</v>
      </c>
      <c r="R704" s="222">
        <f>Q704*H704</f>
        <v>0</v>
      </c>
      <c r="S704" s="222">
        <v>0</v>
      </c>
      <c r="T704" s="223">
        <f>S704*H704</f>
        <v>0</v>
      </c>
      <c r="AR704" s="224" t="s">
        <v>215</v>
      </c>
      <c r="AT704" s="224" t="s">
        <v>211</v>
      </c>
      <c r="AU704" s="224" t="s">
        <v>77</v>
      </c>
      <c r="AY704" s="18" t="s">
        <v>210</v>
      </c>
      <c r="BE704" s="225">
        <f>IF(N704="základní",J704,0)</f>
        <v>0</v>
      </c>
      <c r="BF704" s="225">
        <f>IF(N704="snížená",J704,0)</f>
        <v>0</v>
      </c>
      <c r="BG704" s="225">
        <f>IF(N704="zákl. přenesená",J704,0)</f>
        <v>0</v>
      </c>
      <c r="BH704" s="225">
        <f>IF(N704="sníž. přenesená",J704,0)</f>
        <v>0</v>
      </c>
      <c r="BI704" s="225">
        <f>IF(N704="nulová",J704,0)</f>
        <v>0</v>
      </c>
      <c r="BJ704" s="18" t="s">
        <v>77</v>
      </c>
      <c r="BK704" s="225">
        <f>ROUND(I704*H704,2)</f>
        <v>0</v>
      </c>
      <c r="BL704" s="18" t="s">
        <v>215</v>
      </c>
      <c r="BM704" s="224" t="s">
        <v>3613</v>
      </c>
    </row>
    <row r="705" s="1" customFormat="1" ht="16.5" customHeight="1">
      <c r="B705" s="39"/>
      <c r="C705" s="213" t="s">
        <v>2683</v>
      </c>
      <c r="D705" s="213" t="s">
        <v>211</v>
      </c>
      <c r="E705" s="214" t="s">
        <v>3614</v>
      </c>
      <c r="F705" s="215" t="s">
        <v>3615</v>
      </c>
      <c r="G705" s="216" t="s">
        <v>266</v>
      </c>
      <c r="H705" s="217">
        <v>1017.39</v>
      </c>
      <c r="I705" s="218"/>
      <c r="J705" s="219">
        <f>ROUND(I705*H705,2)</f>
        <v>0</v>
      </c>
      <c r="K705" s="215" t="s">
        <v>1995</v>
      </c>
      <c r="L705" s="44"/>
      <c r="M705" s="220" t="s">
        <v>20</v>
      </c>
      <c r="N705" s="221" t="s">
        <v>41</v>
      </c>
      <c r="O705" s="84"/>
      <c r="P705" s="222">
        <f>O705*H705</f>
        <v>0</v>
      </c>
      <c r="Q705" s="222">
        <v>0</v>
      </c>
      <c r="R705" s="222">
        <f>Q705*H705</f>
        <v>0</v>
      </c>
      <c r="S705" s="222">
        <v>0</v>
      </c>
      <c r="T705" s="223">
        <f>S705*H705</f>
        <v>0</v>
      </c>
      <c r="AR705" s="224" t="s">
        <v>215</v>
      </c>
      <c r="AT705" s="224" t="s">
        <v>211</v>
      </c>
      <c r="AU705" s="224" t="s">
        <v>77</v>
      </c>
      <c r="AY705" s="18" t="s">
        <v>210</v>
      </c>
      <c r="BE705" s="225">
        <f>IF(N705="základní",J705,0)</f>
        <v>0</v>
      </c>
      <c r="BF705" s="225">
        <f>IF(N705="snížená",J705,0)</f>
        <v>0</v>
      </c>
      <c r="BG705" s="225">
        <f>IF(N705="zákl. přenesená",J705,0)</f>
        <v>0</v>
      </c>
      <c r="BH705" s="225">
        <f>IF(N705="sníž. přenesená",J705,0)</f>
        <v>0</v>
      </c>
      <c r="BI705" s="225">
        <f>IF(N705="nulová",J705,0)</f>
        <v>0</v>
      </c>
      <c r="BJ705" s="18" t="s">
        <v>77</v>
      </c>
      <c r="BK705" s="225">
        <f>ROUND(I705*H705,2)</f>
        <v>0</v>
      </c>
      <c r="BL705" s="18" t="s">
        <v>215</v>
      </c>
      <c r="BM705" s="224" t="s">
        <v>3616</v>
      </c>
    </row>
    <row r="706" s="1" customFormat="1" ht="24" customHeight="1">
      <c r="B706" s="39"/>
      <c r="C706" s="213" t="s">
        <v>3617</v>
      </c>
      <c r="D706" s="213" t="s">
        <v>211</v>
      </c>
      <c r="E706" s="214" t="s">
        <v>3618</v>
      </c>
      <c r="F706" s="215" t="s">
        <v>3619</v>
      </c>
      <c r="G706" s="216" t="s">
        <v>266</v>
      </c>
      <c r="H706" s="217">
        <v>6104.3400000000001</v>
      </c>
      <c r="I706" s="218"/>
      <c r="J706" s="219">
        <f>ROUND(I706*H706,2)</f>
        <v>0</v>
      </c>
      <c r="K706" s="215" t="s">
        <v>1995</v>
      </c>
      <c r="L706" s="44"/>
      <c r="M706" s="220" t="s">
        <v>20</v>
      </c>
      <c r="N706" s="221" t="s">
        <v>41</v>
      </c>
      <c r="O706" s="84"/>
      <c r="P706" s="222">
        <f>O706*H706</f>
        <v>0</v>
      </c>
      <c r="Q706" s="222">
        <v>0</v>
      </c>
      <c r="R706" s="222">
        <f>Q706*H706</f>
        <v>0</v>
      </c>
      <c r="S706" s="222">
        <v>0</v>
      </c>
      <c r="T706" s="223">
        <f>S706*H706</f>
        <v>0</v>
      </c>
      <c r="AR706" s="224" t="s">
        <v>215</v>
      </c>
      <c r="AT706" s="224" t="s">
        <v>211</v>
      </c>
      <c r="AU706" s="224" t="s">
        <v>77</v>
      </c>
      <c r="AY706" s="18" t="s">
        <v>210</v>
      </c>
      <c r="BE706" s="225">
        <f>IF(N706="základní",J706,0)</f>
        <v>0</v>
      </c>
      <c r="BF706" s="225">
        <f>IF(N706="snížená",J706,0)</f>
        <v>0</v>
      </c>
      <c r="BG706" s="225">
        <f>IF(N706="zákl. přenesená",J706,0)</f>
        <v>0</v>
      </c>
      <c r="BH706" s="225">
        <f>IF(N706="sníž. přenesená",J706,0)</f>
        <v>0</v>
      </c>
      <c r="BI706" s="225">
        <f>IF(N706="nulová",J706,0)</f>
        <v>0</v>
      </c>
      <c r="BJ706" s="18" t="s">
        <v>77</v>
      </c>
      <c r="BK706" s="225">
        <f>ROUND(I706*H706,2)</f>
        <v>0</v>
      </c>
      <c r="BL706" s="18" t="s">
        <v>215</v>
      </c>
      <c r="BM706" s="224" t="s">
        <v>3620</v>
      </c>
    </row>
    <row r="707" s="1" customFormat="1" ht="16.5" customHeight="1">
      <c r="B707" s="39"/>
      <c r="C707" s="213" t="s">
        <v>2686</v>
      </c>
      <c r="D707" s="213" t="s">
        <v>211</v>
      </c>
      <c r="E707" s="214" t="s">
        <v>3621</v>
      </c>
      <c r="F707" s="215" t="s">
        <v>3622</v>
      </c>
      <c r="G707" s="216" t="s">
        <v>266</v>
      </c>
      <c r="H707" s="217">
        <v>1017.39</v>
      </c>
      <c r="I707" s="218"/>
      <c r="J707" s="219">
        <f>ROUND(I707*H707,2)</f>
        <v>0</v>
      </c>
      <c r="K707" s="215" t="s">
        <v>2001</v>
      </c>
      <c r="L707" s="44"/>
      <c r="M707" s="251" t="s">
        <v>20</v>
      </c>
      <c r="N707" s="252" t="s">
        <v>41</v>
      </c>
      <c r="O707" s="229"/>
      <c r="P707" s="253">
        <f>O707*H707</f>
        <v>0</v>
      </c>
      <c r="Q707" s="253">
        <v>0</v>
      </c>
      <c r="R707" s="253">
        <f>Q707*H707</f>
        <v>0</v>
      </c>
      <c r="S707" s="253">
        <v>0</v>
      </c>
      <c r="T707" s="254">
        <f>S707*H707</f>
        <v>0</v>
      </c>
      <c r="AR707" s="224" t="s">
        <v>215</v>
      </c>
      <c r="AT707" s="224" t="s">
        <v>211</v>
      </c>
      <c r="AU707" s="224" t="s">
        <v>77</v>
      </c>
      <c r="AY707" s="18" t="s">
        <v>210</v>
      </c>
      <c r="BE707" s="225">
        <f>IF(N707="základní",J707,0)</f>
        <v>0</v>
      </c>
      <c r="BF707" s="225">
        <f>IF(N707="snížená",J707,0)</f>
        <v>0</v>
      </c>
      <c r="BG707" s="225">
        <f>IF(N707="zákl. přenesená",J707,0)</f>
        <v>0</v>
      </c>
      <c r="BH707" s="225">
        <f>IF(N707="sníž. přenesená",J707,0)</f>
        <v>0</v>
      </c>
      <c r="BI707" s="225">
        <f>IF(N707="nulová",J707,0)</f>
        <v>0</v>
      </c>
      <c r="BJ707" s="18" t="s">
        <v>77</v>
      </c>
      <c r="BK707" s="225">
        <f>ROUND(I707*H707,2)</f>
        <v>0</v>
      </c>
      <c r="BL707" s="18" t="s">
        <v>215</v>
      </c>
      <c r="BM707" s="224" t="s">
        <v>3623</v>
      </c>
    </row>
    <row r="708" s="1" customFormat="1" ht="6.96" customHeight="1">
      <c r="B708" s="59"/>
      <c r="C708" s="60"/>
      <c r="D708" s="60"/>
      <c r="E708" s="60"/>
      <c r="F708" s="60"/>
      <c r="G708" s="60"/>
      <c r="H708" s="60"/>
      <c r="I708" s="172"/>
      <c r="J708" s="60"/>
      <c r="K708" s="60"/>
      <c r="L708" s="44"/>
    </row>
  </sheetData>
  <sheetProtection sheet="1" autoFilter="0" formatColumns="0" formatRows="0" objects="1" scenarios="1" spinCount="100000" saltValue="TWTpOPNN3F8jLAbwdWsZFEz6bYmfSfJh/+U1V7Kqahdrgl/c506DogQNwAbjuBFneJ+yPYjkQokCo2oK3DcUIw==" hashValue="N4tvmoPDm4fePJi98uwBFltjqMwyeO0uViTZje77h2ZN6KytefjXVDv/xKzJckBBfpf9Oz3mPJs47/94WNF/GA==" algorithmName="SHA-512" password="CC35"/>
  <autoFilter ref="C142:K707"/>
  <mergeCells count="15">
    <mergeCell ref="E7:H7"/>
    <mergeCell ref="E11:H11"/>
    <mergeCell ref="E9:H9"/>
    <mergeCell ref="E13:H13"/>
    <mergeCell ref="E22:H22"/>
    <mergeCell ref="E31:H31"/>
    <mergeCell ref="E52:H52"/>
    <mergeCell ref="E56:H56"/>
    <mergeCell ref="E54:H54"/>
    <mergeCell ref="E58:H58"/>
    <mergeCell ref="E129:H129"/>
    <mergeCell ref="E133:H133"/>
    <mergeCell ref="E131:H131"/>
    <mergeCell ref="E135:H13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138</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3625</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ROUNDUP(J97,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ROUNDUP((SUM(BE97:BE119)),  2)</f>
        <v>0</v>
      </c>
      <c r="I37" s="161">
        <v>0.20999999999999999</v>
      </c>
      <c r="J37" s="160">
        <f>ROUNDUP(((SUM(BE97:BE119))*I37),  2)</f>
        <v>0</v>
      </c>
      <c r="L37" s="44"/>
    </row>
    <row r="38" s="1" customFormat="1" ht="14.4" customHeight="1">
      <c r="B38" s="44"/>
      <c r="E38" s="145" t="s">
        <v>42</v>
      </c>
      <c r="F38" s="160">
        <f>ROUNDUP((SUM(BF97:BF119)),  2)</f>
        <v>0</v>
      </c>
      <c r="I38" s="161">
        <v>0.14999999999999999</v>
      </c>
      <c r="J38" s="160">
        <f>ROUNDUP(((SUM(BF97:BF119))*I38),  2)</f>
        <v>0</v>
      </c>
      <c r="L38" s="44"/>
    </row>
    <row r="39" hidden="1" s="1" customFormat="1" ht="14.4" customHeight="1">
      <c r="B39" s="44"/>
      <c r="E39" s="145" t="s">
        <v>43</v>
      </c>
      <c r="F39" s="160">
        <f>ROUNDUP((SUM(BG97:BG119)),  2)</f>
        <v>0</v>
      </c>
      <c r="I39" s="161">
        <v>0.20999999999999999</v>
      </c>
      <c r="J39" s="160">
        <f>0</f>
        <v>0</v>
      </c>
      <c r="L39" s="44"/>
    </row>
    <row r="40" hidden="1" s="1" customFormat="1" ht="14.4" customHeight="1">
      <c r="B40" s="44"/>
      <c r="E40" s="145" t="s">
        <v>44</v>
      </c>
      <c r="F40" s="160">
        <f>ROUNDUP((SUM(BH97:BH119)),  2)</f>
        <v>0</v>
      </c>
      <c r="I40" s="161">
        <v>0.14999999999999999</v>
      </c>
      <c r="J40" s="160">
        <f>0</f>
        <v>0</v>
      </c>
      <c r="L40" s="44"/>
    </row>
    <row r="41" hidden="1" s="1" customFormat="1" ht="14.4" customHeight="1">
      <c r="B41" s="44"/>
      <c r="E41" s="145" t="s">
        <v>45</v>
      </c>
      <c r="F41" s="160">
        <f>ROUNDUP((SUM(BI97:BI119)),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 ZTI,plyn - NN- Z - NN- ZTI,plyn - NN- ZTI,plyn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J97</f>
        <v>0</v>
      </c>
      <c r="K67" s="40"/>
      <c r="L67" s="44"/>
      <c r="AU67" s="18" t="s">
        <v>193</v>
      </c>
    </row>
    <row r="68" s="8" customFormat="1" ht="24.96" customHeight="1">
      <c r="B68" s="182"/>
      <c r="C68" s="183"/>
      <c r="D68" s="184" t="s">
        <v>240</v>
      </c>
      <c r="E68" s="185"/>
      <c r="F68" s="185"/>
      <c r="G68" s="185"/>
      <c r="H68" s="185"/>
      <c r="I68" s="186"/>
      <c r="J68" s="187">
        <f>J98</f>
        <v>0</v>
      </c>
      <c r="K68" s="183"/>
      <c r="L68" s="188"/>
    </row>
    <row r="69" s="11" customFormat="1" ht="19.92" customHeight="1">
      <c r="B69" s="233"/>
      <c r="C69" s="125"/>
      <c r="D69" s="234" t="s">
        <v>241</v>
      </c>
      <c r="E69" s="235"/>
      <c r="F69" s="235"/>
      <c r="G69" s="235"/>
      <c r="H69" s="235"/>
      <c r="I69" s="236"/>
      <c r="J69" s="237">
        <f>J99</f>
        <v>0</v>
      </c>
      <c r="K69" s="125"/>
      <c r="L69" s="238"/>
    </row>
    <row r="70" s="11" customFormat="1" ht="19.92" customHeight="1">
      <c r="B70" s="233"/>
      <c r="C70" s="125"/>
      <c r="D70" s="234" t="s">
        <v>242</v>
      </c>
      <c r="E70" s="235"/>
      <c r="F70" s="235"/>
      <c r="G70" s="235"/>
      <c r="H70" s="235"/>
      <c r="I70" s="236"/>
      <c r="J70" s="237">
        <f>J105</f>
        <v>0</v>
      </c>
      <c r="K70" s="125"/>
      <c r="L70" s="238"/>
    </row>
    <row r="71" s="8" customFormat="1" ht="24.96" customHeight="1">
      <c r="B71" s="182"/>
      <c r="C71" s="183"/>
      <c r="D71" s="184" t="s">
        <v>243</v>
      </c>
      <c r="E71" s="185"/>
      <c r="F71" s="185"/>
      <c r="G71" s="185"/>
      <c r="H71" s="185"/>
      <c r="I71" s="186"/>
      <c r="J71" s="187">
        <f>J108</f>
        <v>0</v>
      </c>
      <c r="K71" s="183"/>
      <c r="L71" s="188"/>
    </row>
    <row r="72" s="11" customFormat="1" ht="19.92" customHeight="1">
      <c r="B72" s="233"/>
      <c r="C72" s="125"/>
      <c r="D72" s="234" t="s">
        <v>247</v>
      </c>
      <c r="E72" s="235"/>
      <c r="F72" s="235"/>
      <c r="G72" s="235"/>
      <c r="H72" s="235"/>
      <c r="I72" s="236"/>
      <c r="J72" s="237">
        <f>J109</f>
        <v>0</v>
      </c>
      <c r="K72" s="125"/>
      <c r="L72" s="238"/>
    </row>
    <row r="73" s="8" customFormat="1" ht="24.96" customHeight="1">
      <c r="B73" s="182"/>
      <c r="C73" s="183"/>
      <c r="D73" s="184" t="s">
        <v>254</v>
      </c>
      <c r="E73" s="185"/>
      <c r="F73" s="185"/>
      <c r="G73" s="185"/>
      <c r="H73" s="185"/>
      <c r="I73" s="186"/>
      <c r="J73" s="187">
        <f>J116</f>
        <v>0</v>
      </c>
      <c r="K73" s="183"/>
      <c r="L73" s="188"/>
    </row>
    <row r="74" s="1" customFormat="1" ht="21.84" customHeight="1">
      <c r="B74" s="39"/>
      <c r="C74" s="40"/>
      <c r="D74" s="40"/>
      <c r="E74" s="40"/>
      <c r="F74" s="40"/>
      <c r="G74" s="40"/>
      <c r="H74" s="40"/>
      <c r="I74" s="147"/>
      <c r="J74" s="40"/>
      <c r="K74" s="40"/>
      <c r="L74" s="44"/>
    </row>
    <row r="75" s="1" customFormat="1" ht="6.96" customHeight="1">
      <c r="B75" s="59"/>
      <c r="C75" s="60"/>
      <c r="D75" s="60"/>
      <c r="E75" s="60"/>
      <c r="F75" s="60"/>
      <c r="G75" s="60"/>
      <c r="H75" s="60"/>
      <c r="I75" s="172"/>
      <c r="J75" s="60"/>
      <c r="K75" s="60"/>
      <c r="L75" s="44"/>
    </row>
    <row r="79" s="1" customFormat="1" ht="6.96" customHeight="1">
      <c r="B79" s="61"/>
      <c r="C79" s="62"/>
      <c r="D79" s="62"/>
      <c r="E79" s="62"/>
      <c r="F79" s="62"/>
      <c r="G79" s="62"/>
      <c r="H79" s="62"/>
      <c r="I79" s="175"/>
      <c r="J79" s="62"/>
      <c r="K79" s="62"/>
      <c r="L79" s="44"/>
    </row>
    <row r="80" s="1" customFormat="1" ht="24.96" customHeight="1">
      <c r="B80" s="39"/>
      <c r="C80" s="24" t="s">
        <v>195</v>
      </c>
      <c r="D80" s="40"/>
      <c r="E80" s="40"/>
      <c r="F80" s="40"/>
      <c r="G80" s="40"/>
      <c r="H80" s="40"/>
      <c r="I80" s="147"/>
      <c r="J80" s="40"/>
      <c r="K80" s="40"/>
      <c r="L80" s="44"/>
    </row>
    <row r="81" s="1" customFormat="1" ht="6.96" customHeight="1">
      <c r="B81" s="39"/>
      <c r="C81" s="40"/>
      <c r="D81" s="40"/>
      <c r="E81" s="40"/>
      <c r="F81" s="40"/>
      <c r="G81" s="40"/>
      <c r="H81" s="40"/>
      <c r="I81" s="147"/>
      <c r="J81" s="40"/>
      <c r="K81" s="40"/>
      <c r="L81" s="44"/>
    </row>
    <row r="82" s="1" customFormat="1" ht="12" customHeight="1">
      <c r="B82" s="39"/>
      <c r="C82" s="33" t="s">
        <v>17</v>
      </c>
      <c r="D82" s="40"/>
      <c r="E82" s="40"/>
      <c r="F82" s="40"/>
      <c r="G82" s="40"/>
      <c r="H82" s="40"/>
      <c r="I82" s="147"/>
      <c r="J82" s="40"/>
      <c r="K82" s="40"/>
      <c r="L82" s="44"/>
    </row>
    <row r="83" s="1" customFormat="1" ht="16.5" customHeight="1">
      <c r="B83" s="39"/>
      <c r="C83" s="40"/>
      <c r="D83" s="40"/>
      <c r="E83" s="176" t="str">
        <f>E7</f>
        <v>Multifunkční centrum sociálních služeb</v>
      </c>
      <c r="F83" s="33"/>
      <c r="G83" s="33"/>
      <c r="H83" s="33"/>
      <c r="I83" s="147"/>
      <c r="J83" s="40"/>
      <c r="K83" s="40"/>
      <c r="L83" s="44"/>
    </row>
    <row r="84" ht="12" customHeight="1">
      <c r="B84" s="22"/>
      <c r="C84" s="33" t="s">
        <v>188</v>
      </c>
      <c r="D84" s="23"/>
      <c r="E84" s="23"/>
      <c r="F84" s="23"/>
      <c r="G84" s="23"/>
      <c r="H84" s="23"/>
      <c r="I84" s="139"/>
      <c r="J84" s="23"/>
      <c r="K84" s="23"/>
      <c r="L84" s="21"/>
    </row>
    <row r="85" ht="16.5" customHeight="1">
      <c r="B85" s="22"/>
      <c r="C85" s="23"/>
      <c r="D85" s="23"/>
      <c r="E85" s="176" t="s">
        <v>235</v>
      </c>
      <c r="F85" s="23"/>
      <c r="G85" s="23"/>
      <c r="H85" s="23"/>
      <c r="I85" s="139"/>
      <c r="J85" s="23"/>
      <c r="K85" s="23"/>
      <c r="L85" s="21"/>
    </row>
    <row r="86" ht="12" customHeight="1">
      <c r="B86" s="22"/>
      <c r="C86" s="33" t="s">
        <v>236</v>
      </c>
      <c r="D86" s="23"/>
      <c r="E86" s="23"/>
      <c r="F86" s="23"/>
      <c r="G86" s="23"/>
      <c r="H86" s="23"/>
      <c r="I86" s="139"/>
      <c r="J86" s="23"/>
      <c r="K86" s="23"/>
      <c r="L86" s="21"/>
    </row>
    <row r="87" s="1" customFormat="1" ht="16.5" customHeight="1">
      <c r="B87" s="39"/>
      <c r="C87" s="40"/>
      <c r="D87" s="40"/>
      <c r="E87" s="232" t="s">
        <v>3624</v>
      </c>
      <c r="F87" s="40"/>
      <c r="G87" s="40"/>
      <c r="H87" s="40"/>
      <c r="I87" s="147"/>
      <c r="J87" s="40"/>
      <c r="K87" s="40"/>
      <c r="L87" s="44"/>
    </row>
    <row r="88" s="1" customFormat="1" ht="12" customHeight="1">
      <c r="B88" s="39"/>
      <c r="C88" s="33" t="s">
        <v>238</v>
      </c>
      <c r="D88" s="40"/>
      <c r="E88" s="40"/>
      <c r="F88" s="40"/>
      <c r="G88" s="40"/>
      <c r="H88" s="40"/>
      <c r="I88" s="147"/>
      <c r="J88" s="40"/>
      <c r="K88" s="40"/>
      <c r="L88" s="44"/>
    </row>
    <row r="89" s="1" customFormat="1" ht="16.5" customHeight="1">
      <c r="B89" s="39"/>
      <c r="C89" s="40"/>
      <c r="D89" s="40"/>
      <c r="E89" s="69" t="str">
        <f>E13</f>
        <v>NN- ZTI,plyn - NN- Z - NN- ZTI,plyn - NN- ZTI,plyn</v>
      </c>
      <c r="F89" s="40"/>
      <c r="G89" s="40"/>
      <c r="H89" s="40"/>
      <c r="I89" s="147"/>
      <c r="J89" s="40"/>
      <c r="K89" s="40"/>
      <c r="L89" s="44"/>
    </row>
    <row r="90" s="1" customFormat="1" ht="6.96" customHeight="1">
      <c r="B90" s="39"/>
      <c r="C90" s="40"/>
      <c r="D90" s="40"/>
      <c r="E90" s="40"/>
      <c r="F90" s="40"/>
      <c r="G90" s="40"/>
      <c r="H90" s="40"/>
      <c r="I90" s="147"/>
      <c r="J90" s="40"/>
      <c r="K90" s="40"/>
      <c r="L90" s="44"/>
    </row>
    <row r="91" s="1" customFormat="1" ht="12" customHeight="1">
      <c r="B91" s="39"/>
      <c r="C91" s="33" t="s">
        <v>22</v>
      </c>
      <c r="D91" s="40"/>
      <c r="E91" s="40"/>
      <c r="F91" s="28" t="str">
        <f>F16</f>
        <v xml:space="preserve"> </v>
      </c>
      <c r="G91" s="40"/>
      <c r="H91" s="40"/>
      <c r="I91" s="149" t="s">
        <v>24</v>
      </c>
      <c r="J91" s="72" t="str">
        <f>IF(J16="","",J16)</f>
        <v>11.2.2019</v>
      </c>
      <c r="K91" s="40"/>
      <c r="L91" s="44"/>
    </row>
    <row r="92" s="1" customFormat="1" ht="6.96" customHeight="1">
      <c r="B92" s="39"/>
      <c r="C92" s="40"/>
      <c r="D92" s="40"/>
      <c r="E92" s="40"/>
      <c r="F92" s="40"/>
      <c r="G92" s="40"/>
      <c r="H92" s="40"/>
      <c r="I92" s="147"/>
      <c r="J92" s="40"/>
      <c r="K92" s="40"/>
      <c r="L92" s="44"/>
    </row>
    <row r="93" s="1" customFormat="1" ht="15.15" customHeight="1">
      <c r="B93" s="39"/>
      <c r="C93" s="33" t="s">
        <v>26</v>
      </c>
      <c r="D93" s="40"/>
      <c r="E93" s="40"/>
      <c r="F93" s="28" t="str">
        <f>E19</f>
        <v xml:space="preserve"> </v>
      </c>
      <c r="G93" s="40"/>
      <c r="H93" s="40"/>
      <c r="I93" s="149" t="s">
        <v>31</v>
      </c>
      <c r="J93" s="37" t="str">
        <f>E25</f>
        <v xml:space="preserve"> </v>
      </c>
      <c r="K93" s="40"/>
      <c r="L93" s="44"/>
    </row>
    <row r="94" s="1" customFormat="1" ht="15.15" customHeight="1">
      <c r="B94" s="39"/>
      <c r="C94" s="33" t="s">
        <v>29</v>
      </c>
      <c r="D94" s="40"/>
      <c r="E94" s="40"/>
      <c r="F94" s="28" t="str">
        <f>IF(E22="","",E22)</f>
        <v>Vyplň údaj</v>
      </c>
      <c r="G94" s="40"/>
      <c r="H94" s="40"/>
      <c r="I94" s="149" t="s">
        <v>32</v>
      </c>
      <c r="J94" s="37" t="str">
        <f>E28</f>
        <v xml:space="preserve"> </v>
      </c>
      <c r="K94" s="40"/>
      <c r="L94" s="44"/>
    </row>
    <row r="95" s="1" customFormat="1" ht="10.32" customHeight="1">
      <c r="B95" s="39"/>
      <c r="C95" s="40"/>
      <c r="D95" s="40"/>
      <c r="E95" s="40"/>
      <c r="F95" s="40"/>
      <c r="G95" s="40"/>
      <c r="H95" s="40"/>
      <c r="I95" s="147"/>
      <c r="J95" s="40"/>
      <c r="K95" s="40"/>
      <c r="L95" s="44"/>
    </row>
    <row r="96" s="9" customFormat="1" ht="29.28" customHeight="1">
      <c r="B96" s="189"/>
      <c r="C96" s="190" t="s">
        <v>196</v>
      </c>
      <c r="D96" s="191" t="s">
        <v>55</v>
      </c>
      <c r="E96" s="191" t="s">
        <v>51</v>
      </c>
      <c r="F96" s="191" t="s">
        <v>52</v>
      </c>
      <c r="G96" s="191" t="s">
        <v>197</v>
      </c>
      <c r="H96" s="191" t="s">
        <v>198</v>
      </c>
      <c r="I96" s="192" t="s">
        <v>199</v>
      </c>
      <c r="J96" s="191" t="s">
        <v>192</v>
      </c>
      <c r="K96" s="193" t="s">
        <v>200</v>
      </c>
      <c r="L96" s="194"/>
      <c r="M96" s="92" t="s">
        <v>20</v>
      </c>
      <c r="N96" s="93" t="s">
        <v>40</v>
      </c>
      <c r="O96" s="93" t="s">
        <v>201</v>
      </c>
      <c r="P96" s="93" t="s">
        <v>202</v>
      </c>
      <c r="Q96" s="93" t="s">
        <v>203</v>
      </c>
      <c r="R96" s="93" t="s">
        <v>204</v>
      </c>
      <c r="S96" s="93" t="s">
        <v>205</v>
      </c>
      <c r="T96" s="94" t="s">
        <v>206</v>
      </c>
    </row>
    <row r="97" s="1" customFormat="1" ht="22.8" customHeight="1">
      <c r="B97" s="39"/>
      <c r="C97" s="99" t="s">
        <v>207</v>
      </c>
      <c r="D97" s="40"/>
      <c r="E97" s="40"/>
      <c r="F97" s="40"/>
      <c r="G97" s="40"/>
      <c r="H97" s="40"/>
      <c r="I97" s="147"/>
      <c r="J97" s="195">
        <f>BK97</f>
        <v>0</v>
      </c>
      <c r="K97" s="40"/>
      <c r="L97" s="44"/>
      <c r="M97" s="95"/>
      <c r="N97" s="96"/>
      <c r="O97" s="96"/>
      <c r="P97" s="196">
        <f>P98+P108+P116</f>
        <v>0</v>
      </c>
      <c r="Q97" s="96"/>
      <c r="R97" s="196">
        <f>R98+R108+R116</f>
        <v>0</v>
      </c>
      <c r="S97" s="96"/>
      <c r="T97" s="197">
        <f>T98+T108+T116</f>
        <v>0</v>
      </c>
      <c r="AT97" s="18" t="s">
        <v>69</v>
      </c>
      <c r="AU97" s="18" t="s">
        <v>193</v>
      </c>
      <c r="BK97" s="198">
        <f>BK98+BK108+BK116</f>
        <v>0</v>
      </c>
    </row>
    <row r="98" s="10" customFormat="1" ht="25.92" customHeight="1">
      <c r="B98" s="199"/>
      <c r="C98" s="200"/>
      <c r="D98" s="201" t="s">
        <v>69</v>
      </c>
      <c r="E98" s="202" t="s">
        <v>255</v>
      </c>
      <c r="F98" s="202" t="s">
        <v>256</v>
      </c>
      <c r="G98" s="200"/>
      <c r="H98" s="200"/>
      <c r="I98" s="203"/>
      <c r="J98" s="204">
        <f>BK98</f>
        <v>0</v>
      </c>
      <c r="K98" s="200"/>
      <c r="L98" s="205"/>
      <c r="M98" s="206"/>
      <c r="N98" s="207"/>
      <c r="O98" s="207"/>
      <c r="P98" s="208">
        <f>P99+P105</f>
        <v>0</v>
      </c>
      <c r="Q98" s="207"/>
      <c r="R98" s="208">
        <f>R99+R105</f>
        <v>0</v>
      </c>
      <c r="S98" s="207"/>
      <c r="T98" s="209">
        <f>T99+T105</f>
        <v>0</v>
      </c>
      <c r="AR98" s="210" t="s">
        <v>77</v>
      </c>
      <c r="AT98" s="211" t="s">
        <v>69</v>
      </c>
      <c r="AU98" s="211" t="s">
        <v>16</v>
      </c>
      <c r="AY98" s="210" t="s">
        <v>210</v>
      </c>
      <c r="BK98" s="212">
        <f>BK99+BK105</f>
        <v>0</v>
      </c>
    </row>
    <row r="99" s="10" customFormat="1" ht="22.8" customHeight="1">
      <c r="B99" s="199"/>
      <c r="C99" s="200"/>
      <c r="D99" s="201" t="s">
        <v>69</v>
      </c>
      <c r="E99" s="239" t="s">
        <v>77</v>
      </c>
      <c r="F99" s="239" t="s">
        <v>257</v>
      </c>
      <c r="G99" s="200"/>
      <c r="H99" s="200"/>
      <c r="I99" s="203"/>
      <c r="J99" s="240">
        <f>BK99</f>
        <v>0</v>
      </c>
      <c r="K99" s="200"/>
      <c r="L99" s="205"/>
      <c r="M99" s="206"/>
      <c r="N99" s="207"/>
      <c r="O99" s="207"/>
      <c r="P99" s="208">
        <f>SUM(P100:P104)</f>
        <v>0</v>
      </c>
      <c r="Q99" s="207"/>
      <c r="R99" s="208">
        <f>SUM(R100:R104)</f>
        <v>0</v>
      </c>
      <c r="S99" s="207"/>
      <c r="T99" s="209">
        <f>SUM(T100:T104)</f>
        <v>0</v>
      </c>
      <c r="AR99" s="210" t="s">
        <v>77</v>
      </c>
      <c r="AT99" s="211" t="s">
        <v>69</v>
      </c>
      <c r="AU99" s="211" t="s">
        <v>77</v>
      </c>
      <c r="AY99" s="210" t="s">
        <v>210</v>
      </c>
      <c r="BK99" s="212">
        <f>SUM(BK100:BK104)</f>
        <v>0</v>
      </c>
    </row>
    <row r="100" s="1" customFormat="1" ht="24" customHeight="1">
      <c r="B100" s="39"/>
      <c r="C100" s="213" t="s">
        <v>77</v>
      </c>
      <c r="D100" s="213" t="s">
        <v>211</v>
      </c>
      <c r="E100" s="214" t="s">
        <v>258</v>
      </c>
      <c r="F100" s="215" t="s">
        <v>3626</v>
      </c>
      <c r="G100" s="216" t="s">
        <v>260</v>
      </c>
      <c r="H100" s="217">
        <v>13</v>
      </c>
      <c r="I100" s="218"/>
      <c r="J100" s="219">
        <f>ROUND(I100*H100,2)</f>
        <v>0</v>
      </c>
      <c r="K100" s="215" t="s">
        <v>20</v>
      </c>
      <c r="L100" s="44"/>
      <c r="M100" s="220" t="s">
        <v>20</v>
      </c>
      <c r="N100" s="221" t="s">
        <v>41</v>
      </c>
      <c r="O100" s="84"/>
      <c r="P100" s="222">
        <f>O100*H100</f>
        <v>0</v>
      </c>
      <c r="Q100" s="222">
        <v>0</v>
      </c>
      <c r="R100" s="222">
        <f>Q100*H100</f>
        <v>0</v>
      </c>
      <c r="S100" s="222">
        <v>0</v>
      </c>
      <c r="T100" s="223">
        <f>S100*H100</f>
        <v>0</v>
      </c>
      <c r="AR100" s="224" t="s">
        <v>215</v>
      </c>
      <c r="AT100" s="224" t="s">
        <v>211</v>
      </c>
      <c r="AU100" s="224" t="s">
        <v>79</v>
      </c>
      <c r="AY100" s="18" t="s">
        <v>210</v>
      </c>
      <c r="BE100" s="225">
        <f>IF(N100="základní",J100,0)</f>
        <v>0</v>
      </c>
      <c r="BF100" s="225">
        <f>IF(N100="snížená",J100,0)</f>
        <v>0</v>
      </c>
      <c r="BG100" s="225">
        <f>IF(N100="zákl. přenesená",J100,0)</f>
        <v>0</v>
      </c>
      <c r="BH100" s="225">
        <f>IF(N100="sníž. přenesená",J100,0)</f>
        <v>0</v>
      </c>
      <c r="BI100" s="225">
        <f>IF(N100="nulová",J100,0)</f>
        <v>0</v>
      </c>
      <c r="BJ100" s="18" t="s">
        <v>77</v>
      </c>
      <c r="BK100" s="225">
        <f>ROUND(I100*H100,2)</f>
        <v>0</v>
      </c>
      <c r="BL100" s="18" t="s">
        <v>215</v>
      </c>
      <c r="BM100" s="224" t="s">
        <v>79</v>
      </c>
    </row>
    <row r="101" s="1" customFormat="1" ht="24" customHeight="1">
      <c r="B101" s="39"/>
      <c r="C101" s="213" t="s">
        <v>79</v>
      </c>
      <c r="D101" s="213" t="s">
        <v>211</v>
      </c>
      <c r="E101" s="214" t="s">
        <v>261</v>
      </c>
      <c r="F101" s="215" t="s">
        <v>262</v>
      </c>
      <c r="G101" s="216" t="s">
        <v>260</v>
      </c>
      <c r="H101" s="217">
        <v>4.2999999999999998</v>
      </c>
      <c r="I101" s="218"/>
      <c r="J101" s="219">
        <f>ROUND(I101*H101,2)</f>
        <v>0</v>
      </c>
      <c r="K101" s="215" t="s">
        <v>20</v>
      </c>
      <c r="L101" s="44"/>
      <c r="M101" s="220" t="s">
        <v>20</v>
      </c>
      <c r="N101" s="221" t="s">
        <v>41</v>
      </c>
      <c r="O101" s="84"/>
      <c r="P101" s="222">
        <f>O101*H101</f>
        <v>0</v>
      </c>
      <c r="Q101" s="222">
        <v>0</v>
      </c>
      <c r="R101" s="222">
        <f>Q101*H101</f>
        <v>0</v>
      </c>
      <c r="S101" s="222">
        <v>0</v>
      </c>
      <c r="T101" s="223">
        <f>S101*H101</f>
        <v>0</v>
      </c>
      <c r="AR101" s="224" t="s">
        <v>215</v>
      </c>
      <c r="AT101" s="224" t="s">
        <v>211</v>
      </c>
      <c r="AU101" s="224" t="s">
        <v>79</v>
      </c>
      <c r="AY101" s="18" t="s">
        <v>210</v>
      </c>
      <c r="BE101" s="225">
        <f>IF(N101="základní",J101,0)</f>
        <v>0</v>
      </c>
      <c r="BF101" s="225">
        <f>IF(N101="snížená",J101,0)</f>
        <v>0</v>
      </c>
      <c r="BG101" s="225">
        <f>IF(N101="zákl. přenesená",J101,0)</f>
        <v>0</v>
      </c>
      <c r="BH101" s="225">
        <f>IF(N101="sníž. přenesená",J101,0)</f>
        <v>0</v>
      </c>
      <c r="BI101" s="225">
        <f>IF(N101="nulová",J101,0)</f>
        <v>0</v>
      </c>
      <c r="BJ101" s="18" t="s">
        <v>77</v>
      </c>
      <c r="BK101" s="225">
        <f>ROUND(I101*H101,2)</f>
        <v>0</v>
      </c>
      <c r="BL101" s="18" t="s">
        <v>215</v>
      </c>
      <c r="BM101" s="224" t="s">
        <v>215</v>
      </c>
    </row>
    <row r="102" s="1" customFormat="1" ht="16.5" customHeight="1">
      <c r="B102" s="39"/>
      <c r="C102" s="241" t="s">
        <v>92</v>
      </c>
      <c r="D102" s="241" t="s">
        <v>263</v>
      </c>
      <c r="E102" s="242" t="s">
        <v>264</v>
      </c>
      <c r="F102" s="243" t="s">
        <v>265</v>
      </c>
      <c r="G102" s="244" t="s">
        <v>266</v>
      </c>
      <c r="H102" s="245">
        <v>8.5999999999999996</v>
      </c>
      <c r="I102" s="246"/>
      <c r="J102" s="247">
        <f>ROUND(I102*H102,2)</f>
        <v>0</v>
      </c>
      <c r="K102" s="243" t="s">
        <v>20</v>
      </c>
      <c r="L102" s="248"/>
      <c r="M102" s="249" t="s">
        <v>20</v>
      </c>
      <c r="N102" s="250" t="s">
        <v>41</v>
      </c>
      <c r="O102" s="84"/>
      <c r="P102" s="222">
        <f>O102*H102</f>
        <v>0</v>
      </c>
      <c r="Q102" s="222">
        <v>0</v>
      </c>
      <c r="R102" s="222">
        <f>Q102*H102</f>
        <v>0</v>
      </c>
      <c r="S102" s="222">
        <v>0</v>
      </c>
      <c r="T102" s="223">
        <f>S102*H102</f>
        <v>0</v>
      </c>
      <c r="AR102" s="224" t="s">
        <v>233</v>
      </c>
      <c r="AT102" s="224" t="s">
        <v>263</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215</v>
      </c>
      <c r="BM102" s="224" t="s">
        <v>229</v>
      </c>
    </row>
    <row r="103" s="1" customFormat="1" ht="24" customHeight="1">
      <c r="B103" s="39"/>
      <c r="C103" s="213" t="s">
        <v>215</v>
      </c>
      <c r="D103" s="213" t="s">
        <v>211</v>
      </c>
      <c r="E103" s="214" t="s">
        <v>267</v>
      </c>
      <c r="F103" s="215" t="s">
        <v>268</v>
      </c>
      <c r="G103" s="216" t="s">
        <v>260</v>
      </c>
      <c r="H103" s="217">
        <v>8.6999999999999993</v>
      </c>
      <c r="I103" s="218"/>
      <c r="J103" s="219">
        <f>ROUND(I103*H103,2)</f>
        <v>0</v>
      </c>
      <c r="K103" s="215" t="s">
        <v>20</v>
      </c>
      <c r="L103" s="44"/>
      <c r="M103" s="220" t="s">
        <v>20</v>
      </c>
      <c r="N103" s="221" t="s">
        <v>41</v>
      </c>
      <c r="O103" s="84"/>
      <c r="P103" s="222">
        <f>O103*H103</f>
        <v>0</v>
      </c>
      <c r="Q103" s="222">
        <v>0</v>
      </c>
      <c r="R103" s="222">
        <f>Q103*H103</f>
        <v>0</v>
      </c>
      <c r="S103" s="222">
        <v>0</v>
      </c>
      <c r="T103" s="223">
        <f>S103*H103</f>
        <v>0</v>
      </c>
      <c r="AR103" s="224" t="s">
        <v>215</v>
      </c>
      <c r="AT103" s="224" t="s">
        <v>211</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233</v>
      </c>
    </row>
    <row r="104" s="1" customFormat="1" ht="16.5" customHeight="1">
      <c r="B104" s="39"/>
      <c r="C104" s="241" t="s">
        <v>269</v>
      </c>
      <c r="D104" s="241" t="s">
        <v>263</v>
      </c>
      <c r="E104" s="242" t="s">
        <v>270</v>
      </c>
      <c r="F104" s="243" t="s">
        <v>3627</v>
      </c>
      <c r="G104" s="244" t="s">
        <v>266</v>
      </c>
      <c r="H104" s="245">
        <v>17.399999999999999</v>
      </c>
      <c r="I104" s="246"/>
      <c r="J104" s="247">
        <f>ROUND(I104*H104,2)</f>
        <v>0</v>
      </c>
      <c r="K104" s="243" t="s">
        <v>20</v>
      </c>
      <c r="L104" s="248"/>
      <c r="M104" s="249" t="s">
        <v>20</v>
      </c>
      <c r="N104" s="250" t="s">
        <v>41</v>
      </c>
      <c r="O104" s="84"/>
      <c r="P104" s="222">
        <f>O104*H104</f>
        <v>0</v>
      </c>
      <c r="Q104" s="222">
        <v>0</v>
      </c>
      <c r="R104" s="222">
        <f>Q104*H104</f>
        <v>0</v>
      </c>
      <c r="S104" s="222">
        <v>0</v>
      </c>
      <c r="T104" s="223">
        <f>S104*H104</f>
        <v>0</v>
      </c>
      <c r="AR104" s="224" t="s">
        <v>233</v>
      </c>
      <c r="AT104" s="224" t="s">
        <v>263</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272</v>
      </c>
    </row>
    <row r="105" s="10" customFormat="1" ht="22.8" customHeight="1">
      <c r="B105" s="199"/>
      <c r="C105" s="200"/>
      <c r="D105" s="201" t="s">
        <v>69</v>
      </c>
      <c r="E105" s="239" t="s">
        <v>233</v>
      </c>
      <c r="F105" s="239" t="s">
        <v>287</v>
      </c>
      <c r="G105" s="200"/>
      <c r="H105" s="200"/>
      <c r="I105" s="203"/>
      <c r="J105" s="240">
        <f>BK105</f>
        <v>0</v>
      </c>
      <c r="K105" s="200"/>
      <c r="L105" s="205"/>
      <c r="M105" s="206"/>
      <c r="N105" s="207"/>
      <c r="O105" s="207"/>
      <c r="P105" s="208">
        <f>SUM(P106:P107)</f>
        <v>0</v>
      </c>
      <c r="Q105" s="207"/>
      <c r="R105" s="208">
        <f>SUM(R106:R107)</f>
        <v>0</v>
      </c>
      <c r="S105" s="207"/>
      <c r="T105" s="209">
        <f>SUM(T106:T107)</f>
        <v>0</v>
      </c>
      <c r="AR105" s="210" t="s">
        <v>77</v>
      </c>
      <c r="AT105" s="211" t="s">
        <v>69</v>
      </c>
      <c r="AU105" s="211" t="s">
        <v>77</v>
      </c>
      <c r="AY105" s="210" t="s">
        <v>210</v>
      </c>
      <c r="BK105" s="212">
        <f>SUM(BK106:BK107)</f>
        <v>0</v>
      </c>
    </row>
    <row r="106" s="1" customFormat="1" ht="24" customHeight="1">
      <c r="B106" s="39"/>
      <c r="C106" s="213" t="s">
        <v>229</v>
      </c>
      <c r="D106" s="213" t="s">
        <v>211</v>
      </c>
      <c r="E106" s="214" t="s">
        <v>3628</v>
      </c>
      <c r="F106" s="215" t="s">
        <v>3629</v>
      </c>
      <c r="G106" s="216" t="s">
        <v>291</v>
      </c>
      <c r="H106" s="217">
        <v>23</v>
      </c>
      <c r="I106" s="218"/>
      <c r="J106" s="219">
        <f>ROUND(I106*H106,2)</f>
        <v>0</v>
      </c>
      <c r="K106" s="215" t="s">
        <v>20</v>
      </c>
      <c r="L106" s="44"/>
      <c r="M106" s="220" t="s">
        <v>20</v>
      </c>
      <c r="N106" s="221" t="s">
        <v>41</v>
      </c>
      <c r="O106" s="84"/>
      <c r="P106" s="222">
        <f>O106*H106</f>
        <v>0</v>
      </c>
      <c r="Q106" s="222">
        <v>0</v>
      </c>
      <c r="R106" s="222">
        <f>Q106*H106</f>
        <v>0</v>
      </c>
      <c r="S106" s="222">
        <v>0</v>
      </c>
      <c r="T106" s="223">
        <f>S106*H106</f>
        <v>0</v>
      </c>
      <c r="AR106" s="224" t="s">
        <v>215</v>
      </c>
      <c r="AT106" s="224" t="s">
        <v>211</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275</v>
      </c>
    </row>
    <row r="107" s="1" customFormat="1" ht="24" customHeight="1">
      <c r="B107" s="39"/>
      <c r="C107" s="241" t="s">
        <v>276</v>
      </c>
      <c r="D107" s="241" t="s">
        <v>263</v>
      </c>
      <c r="E107" s="242" t="s">
        <v>3630</v>
      </c>
      <c r="F107" s="243" t="s">
        <v>3631</v>
      </c>
      <c r="G107" s="244" t="s">
        <v>291</v>
      </c>
      <c r="H107" s="245">
        <v>23</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279</v>
      </c>
    </row>
    <row r="108" s="10" customFormat="1" ht="25.92" customHeight="1">
      <c r="B108" s="199"/>
      <c r="C108" s="200"/>
      <c r="D108" s="201" t="s">
        <v>69</v>
      </c>
      <c r="E108" s="202" t="s">
        <v>296</v>
      </c>
      <c r="F108" s="202" t="s">
        <v>297</v>
      </c>
      <c r="G108" s="200"/>
      <c r="H108" s="200"/>
      <c r="I108" s="203"/>
      <c r="J108" s="204">
        <f>BK108</f>
        <v>0</v>
      </c>
      <c r="K108" s="200"/>
      <c r="L108" s="205"/>
      <c r="M108" s="206"/>
      <c r="N108" s="207"/>
      <c r="O108" s="207"/>
      <c r="P108" s="208">
        <f>P109</f>
        <v>0</v>
      </c>
      <c r="Q108" s="207"/>
      <c r="R108" s="208">
        <f>R109</f>
        <v>0</v>
      </c>
      <c r="S108" s="207"/>
      <c r="T108" s="209">
        <f>T109</f>
        <v>0</v>
      </c>
      <c r="AR108" s="210" t="s">
        <v>79</v>
      </c>
      <c r="AT108" s="211" t="s">
        <v>69</v>
      </c>
      <c r="AU108" s="211" t="s">
        <v>16</v>
      </c>
      <c r="AY108" s="210" t="s">
        <v>210</v>
      </c>
      <c r="BK108" s="212">
        <f>BK109</f>
        <v>0</v>
      </c>
    </row>
    <row r="109" s="10" customFormat="1" ht="22.8" customHeight="1">
      <c r="B109" s="199"/>
      <c r="C109" s="200"/>
      <c r="D109" s="201" t="s">
        <v>69</v>
      </c>
      <c r="E109" s="239" t="s">
        <v>487</v>
      </c>
      <c r="F109" s="239" t="s">
        <v>488</v>
      </c>
      <c r="G109" s="200"/>
      <c r="H109" s="200"/>
      <c r="I109" s="203"/>
      <c r="J109" s="240">
        <f>BK109</f>
        <v>0</v>
      </c>
      <c r="K109" s="200"/>
      <c r="L109" s="205"/>
      <c r="M109" s="206"/>
      <c r="N109" s="207"/>
      <c r="O109" s="207"/>
      <c r="P109" s="208">
        <f>SUM(P110:P115)</f>
        <v>0</v>
      </c>
      <c r="Q109" s="207"/>
      <c r="R109" s="208">
        <f>SUM(R110:R115)</f>
        <v>0</v>
      </c>
      <c r="S109" s="207"/>
      <c r="T109" s="209">
        <f>SUM(T110:T115)</f>
        <v>0</v>
      </c>
      <c r="AR109" s="210" t="s">
        <v>79</v>
      </c>
      <c r="AT109" s="211" t="s">
        <v>69</v>
      </c>
      <c r="AU109" s="211" t="s">
        <v>77</v>
      </c>
      <c r="AY109" s="210" t="s">
        <v>210</v>
      </c>
      <c r="BK109" s="212">
        <f>SUM(BK110:BK115)</f>
        <v>0</v>
      </c>
    </row>
    <row r="110" s="1" customFormat="1" ht="36" customHeight="1">
      <c r="B110" s="39"/>
      <c r="C110" s="213" t="s">
        <v>233</v>
      </c>
      <c r="D110" s="213" t="s">
        <v>211</v>
      </c>
      <c r="E110" s="214" t="s">
        <v>3632</v>
      </c>
      <c r="F110" s="215" t="s">
        <v>3633</v>
      </c>
      <c r="G110" s="216" t="s">
        <v>291</v>
      </c>
      <c r="H110" s="217">
        <v>3</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282</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282</v>
      </c>
      <c r="BM110" s="224" t="s">
        <v>282</v>
      </c>
    </row>
    <row r="111" s="1" customFormat="1" ht="16.5" customHeight="1">
      <c r="B111" s="39"/>
      <c r="C111" s="213" t="s">
        <v>283</v>
      </c>
      <c r="D111" s="213" t="s">
        <v>211</v>
      </c>
      <c r="E111" s="214" t="s">
        <v>3634</v>
      </c>
      <c r="F111" s="215" t="s">
        <v>3635</v>
      </c>
      <c r="G111" s="216" t="s">
        <v>352</v>
      </c>
      <c r="H111" s="217">
        <v>4</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282</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282</v>
      </c>
      <c r="BM111" s="224" t="s">
        <v>285</v>
      </c>
    </row>
    <row r="112" s="1" customFormat="1" ht="24" customHeight="1">
      <c r="B112" s="39"/>
      <c r="C112" s="213" t="s">
        <v>272</v>
      </c>
      <c r="D112" s="213" t="s">
        <v>211</v>
      </c>
      <c r="E112" s="214" t="s">
        <v>3636</v>
      </c>
      <c r="F112" s="215" t="s">
        <v>3637</v>
      </c>
      <c r="G112" s="216" t="s">
        <v>352</v>
      </c>
      <c r="H112" s="217">
        <v>3</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282</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282</v>
      </c>
      <c r="BM112" s="224" t="s">
        <v>286</v>
      </c>
    </row>
    <row r="113" s="1" customFormat="1" ht="24" customHeight="1">
      <c r="B113" s="39"/>
      <c r="C113" s="213" t="s">
        <v>288</v>
      </c>
      <c r="D113" s="213" t="s">
        <v>211</v>
      </c>
      <c r="E113" s="214" t="s">
        <v>3638</v>
      </c>
      <c r="F113" s="215" t="s">
        <v>3639</v>
      </c>
      <c r="G113" s="216" t="s">
        <v>352</v>
      </c>
      <c r="H113" s="217">
        <v>1</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282</v>
      </c>
      <c r="AT113" s="224" t="s">
        <v>211</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282</v>
      </c>
      <c r="BM113" s="224" t="s">
        <v>292</v>
      </c>
    </row>
    <row r="114" s="1" customFormat="1" ht="24" customHeight="1">
      <c r="B114" s="39"/>
      <c r="C114" s="213" t="s">
        <v>275</v>
      </c>
      <c r="D114" s="213" t="s">
        <v>211</v>
      </c>
      <c r="E114" s="214" t="s">
        <v>3640</v>
      </c>
      <c r="F114" s="215" t="s">
        <v>3641</v>
      </c>
      <c r="G114" s="216" t="s">
        <v>429</v>
      </c>
      <c r="H114" s="217">
        <v>1</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282</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282</v>
      </c>
      <c r="BM114" s="224" t="s">
        <v>295</v>
      </c>
    </row>
    <row r="115" s="1" customFormat="1" ht="16.5" customHeight="1">
      <c r="B115" s="39"/>
      <c r="C115" s="213" t="s">
        <v>300</v>
      </c>
      <c r="D115" s="213" t="s">
        <v>211</v>
      </c>
      <c r="E115" s="214" t="s">
        <v>3642</v>
      </c>
      <c r="F115" s="215" t="s">
        <v>3643</v>
      </c>
      <c r="G115" s="216" t="s">
        <v>352</v>
      </c>
      <c r="H115" s="217">
        <v>2</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282</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282</v>
      </c>
      <c r="BM115" s="224" t="s">
        <v>304</v>
      </c>
    </row>
    <row r="116" s="10" customFormat="1" ht="25.92" customHeight="1">
      <c r="B116" s="199"/>
      <c r="C116" s="200"/>
      <c r="D116" s="201" t="s">
        <v>69</v>
      </c>
      <c r="E116" s="202" t="s">
        <v>635</v>
      </c>
      <c r="F116" s="202" t="s">
        <v>636</v>
      </c>
      <c r="G116" s="200"/>
      <c r="H116" s="200"/>
      <c r="I116" s="203"/>
      <c r="J116" s="204">
        <f>BK116</f>
        <v>0</v>
      </c>
      <c r="K116" s="200"/>
      <c r="L116" s="205"/>
      <c r="M116" s="206"/>
      <c r="N116" s="207"/>
      <c r="O116" s="207"/>
      <c r="P116" s="208">
        <f>SUM(P117:P119)</f>
        <v>0</v>
      </c>
      <c r="Q116" s="207"/>
      <c r="R116" s="208">
        <f>SUM(R117:R119)</f>
        <v>0</v>
      </c>
      <c r="S116" s="207"/>
      <c r="T116" s="209">
        <f>SUM(T117:T119)</f>
        <v>0</v>
      </c>
      <c r="AR116" s="210" t="s">
        <v>215</v>
      </c>
      <c r="AT116" s="211" t="s">
        <v>69</v>
      </c>
      <c r="AU116" s="211" t="s">
        <v>16</v>
      </c>
      <c r="AY116" s="210" t="s">
        <v>210</v>
      </c>
      <c r="BK116" s="212">
        <f>SUM(BK117:BK119)</f>
        <v>0</v>
      </c>
    </row>
    <row r="117" s="1" customFormat="1" ht="36" customHeight="1">
      <c r="B117" s="39"/>
      <c r="C117" s="213" t="s">
        <v>279</v>
      </c>
      <c r="D117" s="213" t="s">
        <v>211</v>
      </c>
      <c r="E117" s="214" t="s">
        <v>638</v>
      </c>
      <c r="F117" s="215" t="s">
        <v>3644</v>
      </c>
      <c r="G117" s="216" t="s">
        <v>640</v>
      </c>
      <c r="H117" s="217">
        <v>8</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641</v>
      </c>
      <c r="AT117" s="224" t="s">
        <v>211</v>
      </c>
      <c r="AU117" s="224" t="s">
        <v>77</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641</v>
      </c>
      <c r="BM117" s="224" t="s">
        <v>307</v>
      </c>
    </row>
    <row r="118" s="1" customFormat="1" ht="24" customHeight="1">
      <c r="B118" s="39"/>
      <c r="C118" s="213" t="s">
        <v>9</v>
      </c>
      <c r="D118" s="213" t="s">
        <v>211</v>
      </c>
      <c r="E118" s="214" t="s">
        <v>647</v>
      </c>
      <c r="F118" s="215" t="s">
        <v>648</v>
      </c>
      <c r="G118" s="216" t="s">
        <v>640</v>
      </c>
      <c r="H118" s="217">
        <v>24</v>
      </c>
      <c r="I118" s="218"/>
      <c r="J118" s="219">
        <f>ROUND(I118*H118,2)</f>
        <v>0</v>
      </c>
      <c r="K118" s="215" t="s">
        <v>20</v>
      </c>
      <c r="L118" s="44"/>
      <c r="M118" s="220" t="s">
        <v>20</v>
      </c>
      <c r="N118" s="221" t="s">
        <v>41</v>
      </c>
      <c r="O118" s="84"/>
      <c r="P118" s="222">
        <f>O118*H118</f>
        <v>0</v>
      </c>
      <c r="Q118" s="222">
        <v>0</v>
      </c>
      <c r="R118" s="222">
        <f>Q118*H118</f>
        <v>0</v>
      </c>
      <c r="S118" s="222">
        <v>0</v>
      </c>
      <c r="T118" s="223">
        <f>S118*H118</f>
        <v>0</v>
      </c>
      <c r="AR118" s="224" t="s">
        <v>641</v>
      </c>
      <c r="AT118" s="224" t="s">
        <v>211</v>
      </c>
      <c r="AU118" s="224" t="s">
        <v>77</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641</v>
      </c>
      <c r="BM118" s="224" t="s">
        <v>310</v>
      </c>
    </row>
    <row r="119" s="1" customFormat="1" ht="36" customHeight="1">
      <c r="B119" s="39"/>
      <c r="C119" s="213" t="s">
        <v>282</v>
      </c>
      <c r="D119" s="213" t="s">
        <v>211</v>
      </c>
      <c r="E119" s="214" t="s">
        <v>654</v>
      </c>
      <c r="F119" s="215" t="s">
        <v>655</v>
      </c>
      <c r="G119" s="216" t="s">
        <v>640</v>
      </c>
      <c r="H119" s="217">
        <v>14</v>
      </c>
      <c r="I119" s="218"/>
      <c r="J119" s="219">
        <f>ROUND(I119*H119,2)</f>
        <v>0</v>
      </c>
      <c r="K119" s="215" t="s">
        <v>20</v>
      </c>
      <c r="L119" s="44"/>
      <c r="M119" s="251" t="s">
        <v>20</v>
      </c>
      <c r="N119" s="252" t="s">
        <v>41</v>
      </c>
      <c r="O119" s="229"/>
      <c r="P119" s="253">
        <f>O119*H119</f>
        <v>0</v>
      </c>
      <c r="Q119" s="253">
        <v>0</v>
      </c>
      <c r="R119" s="253">
        <f>Q119*H119</f>
        <v>0</v>
      </c>
      <c r="S119" s="253">
        <v>0</v>
      </c>
      <c r="T119" s="254">
        <f>S119*H119</f>
        <v>0</v>
      </c>
      <c r="AR119" s="224" t="s">
        <v>641</v>
      </c>
      <c r="AT119" s="224" t="s">
        <v>211</v>
      </c>
      <c r="AU119" s="224" t="s">
        <v>77</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641</v>
      </c>
      <c r="BM119" s="224" t="s">
        <v>303</v>
      </c>
    </row>
    <row r="120" s="1" customFormat="1" ht="6.96" customHeight="1">
      <c r="B120" s="59"/>
      <c r="C120" s="60"/>
      <c r="D120" s="60"/>
      <c r="E120" s="60"/>
      <c r="F120" s="60"/>
      <c r="G120" s="60"/>
      <c r="H120" s="60"/>
      <c r="I120" s="172"/>
      <c r="J120" s="60"/>
      <c r="K120" s="60"/>
      <c r="L120" s="44"/>
    </row>
  </sheetData>
  <sheetProtection sheet="1" autoFilter="0" formatColumns="0" formatRows="0" objects="1" scenarios="1" spinCount="100000" saltValue="oheb+vUdHoc56EWOpZ3xQRW7m/CUlkraQoTiMpUzk/AEMlzd7PfwsIOlIA29MgUQMxhoIU26zCDGkf6vyxD4VA==" hashValue="XF61LX+Vt8pB8rLmotyquF10CmsbShOTYWeiF582Girka/1QlkPADOH42XNY2PTCzfCLe1GJzaqo+V1t5zOlzw==" algorithmName="SHA-512" password="CC35"/>
  <autoFilter ref="C96:K119"/>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141</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3645</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ROUNDUP(J101,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ROUNDUP((SUM(BE101:BE121)),  2)</f>
        <v>0</v>
      </c>
      <c r="I37" s="161">
        <v>0.20999999999999999</v>
      </c>
      <c r="J37" s="160">
        <f>ROUNDUP(((SUM(BE101:BE121))*I37),  2)</f>
        <v>0</v>
      </c>
      <c r="L37" s="44"/>
    </row>
    <row r="38" s="1" customFormat="1" ht="14.4" customHeight="1">
      <c r="B38" s="44"/>
      <c r="E38" s="145" t="s">
        <v>42</v>
      </c>
      <c r="F38" s="160">
        <f>ROUNDUP((SUM(BF101:BF121)),  2)</f>
        <v>0</v>
      </c>
      <c r="I38" s="161">
        <v>0.14999999999999999</v>
      </c>
      <c r="J38" s="160">
        <f>ROUNDUP(((SUM(BF101:BF121))*I38),  2)</f>
        <v>0</v>
      </c>
      <c r="L38" s="44"/>
    </row>
    <row r="39" hidden="1" s="1" customFormat="1" ht="14.4" customHeight="1">
      <c r="B39" s="44"/>
      <c r="E39" s="145" t="s">
        <v>43</v>
      </c>
      <c r="F39" s="160">
        <f>ROUNDUP((SUM(BG101:BG121)),  2)</f>
        <v>0</v>
      </c>
      <c r="I39" s="161">
        <v>0.20999999999999999</v>
      </c>
      <c r="J39" s="160">
        <f>0</f>
        <v>0</v>
      </c>
      <c r="L39" s="44"/>
    </row>
    <row r="40" hidden="1" s="1" customFormat="1" ht="14.4" customHeight="1">
      <c r="B40" s="44"/>
      <c r="E40" s="145" t="s">
        <v>44</v>
      </c>
      <c r="F40" s="160">
        <f>ROUNDUP((SUM(BH101:BH121)),  2)</f>
        <v>0</v>
      </c>
      <c r="I40" s="161">
        <v>0.14999999999999999</v>
      </c>
      <c r="J40" s="160">
        <f>0</f>
        <v>0</v>
      </c>
      <c r="L40" s="44"/>
    </row>
    <row r="41" hidden="1" s="1" customFormat="1" ht="14.4" customHeight="1">
      <c r="B41" s="44"/>
      <c r="E41" s="145" t="s">
        <v>45</v>
      </c>
      <c r="F41" s="160">
        <f>ROUNDUP((SUM(BI101:BI121)),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NN-D 1.4.E - Zařízen - NN-D 1.4.E - Zařízen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J101</f>
        <v>0</v>
      </c>
      <c r="K67" s="40"/>
      <c r="L67" s="44"/>
      <c r="AU67" s="18" t="s">
        <v>193</v>
      </c>
    </row>
    <row r="68" s="8" customFormat="1" ht="24.96" customHeight="1">
      <c r="B68" s="182"/>
      <c r="C68" s="183"/>
      <c r="D68" s="184" t="s">
        <v>243</v>
      </c>
      <c r="E68" s="185"/>
      <c r="F68" s="185"/>
      <c r="G68" s="185"/>
      <c r="H68" s="185"/>
      <c r="I68" s="186"/>
      <c r="J68" s="187">
        <f>J102</f>
        <v>0</v>
      </c>
      <c r="K68" s="183"/>
      <c r="L68" s="188"/>
    </row>
    <row r="69" s="11" customFormat="1" ht="19.92" customHeight="1">
      <c r="B69" s="233"/>
      <c r="C69" s="125"/>
      <c r="D69" s="234" t="s">
        <v>899</v>
      </c>
      <c r="E69" s="235"/>
      <c r="F69" s="235"/>
      <c r="G69" s="235"/>
      <c r="H69" s="235"/>
      <c r="I69" s="236"/>
      <c r="J69" s="237">
        <f>J103</f>
        <v>0</v>
      </c>
      <c r="K69" s="125"/>
      <c r="L69" s="238"/>
    </row>
    <row r="70" s="11" customFormat="1" ht="19.92" customHeight="1">
      <c r="B70" s="233"/>
      <c r="C70" s="125"/>
      <c r="D70" s="234" t="s">
        <v>900</v>
      </c>
      <c r="E70" s="235"/>
      <c r="F70" s="235"/>
      <c r="G70" s="235"/>
      <c r="H70" s="235"/>
      <c r="I70" s="236"/>
      <c r="J70" s="237">
        <f>J107</f>
        <v>0</v>
      </c>
      <c r="K70" s="125"/>
      <c r="L70" s="238"/>
    </row>
    <row r="71" s="8" customFormat="1" ht="24.96" customHeight="1">
      <c r="B71" s="182"/>
      <c r="C71" s="183"/>
      <c r="D71" s="184" t="s">
        <v>901</v>
      </c>
      <c r="E71" s="185"/>
      <c r="F71" s="185"/>
      <c r="G71" s="185"/>
      <c r="H71" s="185"/>
      <c r="I71" s="186"/>
      <c r="J71" s="187">
        <f>J110</f>
        <v>0</v>
      </c>
      <c r="K71" s="183"/>
      <c r="L71" s="188"/>
    </row>
    <row r="72" s="11" customFormat="1" ht="19.92" customHeight="1">
      <c r="B72" s="233"/>
      <c r="C72" s="125"/>
      <c r="D72" s="234" t="s">
        <v>902</v>
      </c>
      <c r="E72" s="235"/>
      <c r="F72" s="235"/>
      <c r="G72" s="235"/>
      <c r="H72" s="235"/>
      <c r="I72" s="236"/>
      <c r="J72" s="237">
        <f>J111</f>
        <v>0</v>
      </c>
      <c r="K72" s="125"/>
      <c r="L72" s="238"/>
    </row>
    <row r="73" s="11" customFormat="1" ht="19.92" customHeight="1">
      <c r="B73" s="233"/>
      <c r="C73" s="125"/>
      <c r="D73" s="234" t="s">
        <v>903</v>
      </c>
      <c r="E73" s="235"/>
      <c r="F73" s="235"/>
      <c r="G73" s="235"/>
      <c r="H73" s="235"/>
      <c r="I73" s="236"/>
      <c r="J73" s="237">
        <f>J113</f>
        <v>0</v>
      </c>
      <c r="K73" s="125"/>
      <c r="L73" s="238"/>
    </row>
    <row r="74" s="8" customFormat="1" ht="24.96" customHeight="1">
      <c r="B74" s="182"/>
      <c r="C74" s="183"/>
      <c r="D74" s="184" t="s">
        <v>254</v>
      </c>
      <c r="E74" s="185"/>
      <c r="F74" s="185"/>
      <c r="G74" s="185"/>
      <c r="H74" s="185"/>
      <c r="I74" s="186"/>
      <c r="J74" s="187">
        <f>J115</f>
        <v>0</v>
      </c>
      <c r="K74" s="183"/>
      <c r="L74" s="188"/>
    </row>
    <row r="75" s="11" customFormat="1" ht="19.92" customHeight="1">
      <c r="B75" s="233"/>
      <c r="C75" s="125"/>
      <c r="D75" s="234" t="s">
        <v>904</v>
      </c>
      <c r="E75" s="235"/>
      <c r="F75" s="235"/>
      <c r="G75" s="235"/>
      <c r="H75" s="235"/>
      <c r="I75" s="236"/>
      <c r="J75" s="237">
        <f>J116</f>
        <v>0</v>
      </c>
      <c r="K75" s="125"/>
      <c r="L75" s="238"/>
    </row>
    <row r="76" s="11" customFormat="1" ht="19.92" customHeight="1">
      <c r="B76" s="233"/>
      <c r="C76" s="125"/>
      <c r="D76" s="234" t="s">
        <v>905</v>
      </c>
      <c r="E76" s="235"/>
      <c r="F76" s="235"/>
      <c r="G76" s="235"/>
      <c r="H76" s="235"/>
      <c r="I76" s="236"/>
      <c r="J76" s="237">
        <f>J118</f>
        <v>0</v>
      </c>
      <c r="K76" s="125"/>
      <c r="L76" s="238"/>
    </row>
    <row r="77" s="11" customFormat="1" ht="19.92" customHeight="1">
      <c r="B77" s="233"/>
      <c r="C77" s="125"/>
      <c r="D77" s="234" t="s">
        <v>906</v>
      </c>
      <c r="E77" s="235"/>
      <c r="F77" s="235"/>
      <c r="G77" s="235"/>
      <c r="H77" s="235"/>
      <c r="I77" s="236"/>
      <c r="J77" s="237">
        <f>J120</f>
        <v>0</v>
      </c>
      <c r="K77" s="125"/>
      <c r="L77" s="238"/>
    </row>
    <row r="78" s="1" customFormat="1" ht="21.84" customHeight="1">
      <c r="B78" s="39"/>
      <c r="C78" s="40"/>
      <c r="D78" s="40"/>
      <c r="E78" s="40"/>
      <c r="F78" s="40"/>
      <c r="G78" s="40"/>
      <c r="H78" s="40"/>
      <c r="I78" s="147"/>
      <c r="J78" s="40"/>
      <c r="K78" s="40"/>
      <c r="L78" s="44"/>
    </row>
    <row r="79" s="1" customFormat="1" ht="6.96" customHeight="1">
      <c r="B79" s="59"/>
      <c r="C79" s="60"/>
      <c r="D79" s="60"/>
      <c r="E79" s="60"/>
      <c r="F79" s="60"/>
      <c r="G79" s="60"/>
      <c r="H79" s="60"/>
      <c r="I79" s="172"/>
      <c r="J79" s="60"/>
      <c r="K79" s="60"/>
      <c r="L79" s="44"/>
    </row>
    <row r="83" s="1" customFormat="1" ht="6.96" customHeight="1">
      <c r="B83" s="61"/>
      <c r="C83" s="62"/>
      <c r="D83" s="62"/>
      <c r="E83" s="62"/>
      <c r="F83" s="62"/>
      <c r="G83" s="62"/>
      <c r="H83" s="62"/>
      <c r="I83" s="175"/>
      <c r="J83" s="62"/>
      <c r="K83" s="62"/>
      <c r="L83" s="44"/>
    </row>
    <row r="84" s="1" customFormat="1" ht="24.96" customHeight="1">
      <c r="B84" s="39"/>
      <c r="C84" s="24" t="s">
        <v>195</v>
      </c>
      <c r="D84" s="40"/>
      <c r="E84" s="40"/>
      <c r="F84" s="40"/>
      <c r="G84" s="40"/>
      <c r="H84" s="40"/>
      <c r="I84" s="147"/>
      <c r="J84" s="40"/>
      <c r="K84" s="40"/>
      <c r="L84" s="44"/>
    </row>
    <row r="85" s="1" customFormat="1" ht="6.96" customHeight="1">
      <c r="B85" s="39"/>
      <c r="C85" s="40"/>
      <c r="D85" s="40"/>
      <c r="E85" s="40"/>
      <c r="F85" s="40"/>
      <c r="G85" s="40"/>
      <c r="H85" s="40"/>
      <c r="I85" s="147"/>
      <c r="J85" s="40"/>
      <c r="K85" s="40"/>
      <c r="L85" s="44"/>
    </row>
    <row r="86" s="1" customFormat="1" ht="12" customHeight="1">
      <c r="B86" s="39"/>
      <c r="C86" s="33" t="s">
        <v>17</v>
      </c>
      <c r="D86" s="40"/>
      <c r="E86" s="40"/>
      <c r="F86" s="40"/>
      <c r="G86" s="40"/>
      <c r="H86" s="40"/>
      <c r="I86" s="147"/>
      <c r="J86" s="40"/>
      <c r="K86" s="40"/>
      <c r="L86" s="44"/>
    </row>
    <row r="87" s="1" customFormat="1" ht="16.5" customHeight="1">
      <c r="B87" s="39"/>
      <c r="C87" s="40"/>
      <c r="D87" s="40"/>
      <c r="E87" s="176" t="str">
        <f>E7</f>
        <v>Multifunkční centrum sociálních služeb</v>
      </c>
      <c r="F87" s="33"/>
      <c r="G87" s="33"/>
      <c r="H87" s="33"/>
      <c r="I87" s="147"/>
      <c r="J87" s="40"/>
      <c r="K87" s="40"/>
      <c r="L87" s="44"/>
    </row>
    <row r="88" ht="12" customHeight="1">
      <c r="B88" s="22"/>
      <c r="C88" s="33" t="s">
        <v>188</v>
      </c>
      <c r="D88" s="23"/>
      <c r="E88" s="23"/>
      <c r="F88" s="23"/>
      <c r="G88" s="23"/>
      <c r="H88" s="23"/>
      <c r="I88" s="139"/>
      <c r="J88" s="23"/>
      <c r="K88" s="23"/>
      <c r="L88" s="21"/>
    </row>
    <row r="89" ht="16.5" customHeight="1">
      <c r="B89" s="22"/>
      <c r="C89" s="23"/>
      <c r="D89" s="23"/>
      <c r="E89" s="176" t="s">
        <v>235</v>
      </c>
      <c r="F89" s="23"/>
      <c r="G89" s="23"/>
      <c r="H89" s="23"/>
      <c r="I89" s="139"/>
      <c r="J89" s="23"/>
      <c r="K89" s="23"/>
      <c r="L89" s="21"/>
    </row>
    <row r="90" ht="12" customHeight="1">
      <c r="B90" s="22"/>
      <c r="C90" s="33" t="s">
        <v>236</v>
      </c>
      <c r="D90" s="23"/>
      <c r="E90" s="23"/>
      <c r="F90" s="23"/>
      <c r="G90" s="23"/>
      <c r="H90" s="23"/>
      <c r="I90" s="139"/>
      <c r="J90" s="23"/>
      <c r="K90" s="23"/>
      <c r="L90" s="21"/>
    </row>
    <row r="91" s="1" customFormat="1" ht="16.5" customHeight="1">
      <c r="B91" s="39"/>
      <c r="C91" s="40"/>
      <c r="D91" s="40"/>
      <c r="E91" s="232" t="s">
        <v>3624</v>
      </c>
      <c r="F91" s="40"/>
      <c r="G91" s="40"/>
      <c r="H91" s="40"/>
      <c r="I91" s="147"/>
      <c r="J91" s="40"/>
      <c r="K91" s="40"/>
      <c r="L91" s="44"/>
    </row>
    <row r="92" s="1" customFormat="1" ht="12" customHeight="1">
      <c r="B92" s="39"/>
      <c r="C92" s="33" t="s">
        <v>238</v>
      </c>
      <c r="D92" s="40"/>
      <c r="E92" s="40"/>
      <c r="F92" s="40"/>
      <c r="G92" s="40"/>
      <c r="H92" s="40"/>
      <c r="I92" s="147"/>
      <c r="J92" s="40"/>
      <c r="K92" s="40"/>
      <c r="L92" s="44"/>
    </row>
    <row r="93" s="1" customFormat="1" ht="16.5" customHeight="1">
      <c r="B93" s="39"/>
      <c r="C93" s="40"/>
      <c r="D93" s="40"/>
      <c r="E93" s="69" t="str">
        <f>E13</f>
        <v>NN-D 1.4.E - Zařízen - NN-D 1.4.E - Zařízen - NN...</v>
      </c>
      <c r="F93" s="40"/>
      <c r="G93" s="40"/>
      <c r="H93" s="40"/>
      <c r="I93" s="147"/>
      <c r="J93" s="40"/>
      <c r="K93" s="40"/>
      <c r="L93" s="44"/>
    </row>
    <row r="94" s="1" customFormat="1" ht="6.96" customHeight="1">
      <c r="B94" s="39"/>
      <c r="C94" s="40"/>
      <c r="D94" s="40"/>
      <c r="E94" s="40"/>
      <c r="F94" s="40"/>
      <c r="G94" s="40"/>
      <c r="H94" s="40"/>
      <c r="I94" s="147"/>
      <c r="J94" s="40"/>
      <c r="K94" s="40"/>
      <c r="L94" s="44"/>
    </row>
    <row r="95" s="1" customFormat="1" ht="12" customHeight="1">
      <c r="B95" s="39"/>
      <c r="C95" s="33" t="s">
        <v>22</v>
      </c>
      <c r="D95" s="40"/>
      <c r="E95" s="40"/>
      <c r="F95" s="28" t="str">
        <f>F16</f>
        <v xml:space="preserve"> </v>
      </c>
      <c r="G95" s="40"/>
      <c r="H95" s="40"/>
      <c r="I95" s="149" t="s">
        <v>24</v>
      </c>
      <c r="J95" s="72" t="str">
        <f>IF(J16="","",J16)</f>
        <v>11.2.2019</v>
      </c>
      <c r="K95" s="40"/>
      <c r="L95" s="44"/>
    </row>
    <row r="96" s="1" customFormat="1" ht="6.96" customHeight="1">
      <c r="B96" s="39"/>
      <c r="C96" s="40"/>
      <c r="D96" s="40"/>
      <c r="E96" s="40"/>
      <c r="F96" s="40"/>
      <c r="G96" s="40"/>
      <c r="H96" s="40"/>
      <c r="I96" s="147"/>
      <c r="J96" s="40"/>
      <c r="K96" s="40"/>
      <c r="L96" s="44"/>
    </row>
    <row r="97" s="1" customFormat="1" ht="15.15" customHeight="1">
      <c r="B97" s="39"/>
      <c r="C97" s="33" t="s">
        <v>26</v>
      </c>
      <c r="D97" s="40"/>
      <c r="E97" s="40"/>
      <c r="F97" s="28" t="str">
        <f>E19</f>
        <v xml:space="preserve"> </v>
      </c>
      <c r="G97" s="40"/>
      <c r="H97" s="40"/>
      <c r="I97" s="149" t="s">
        <v>31</v>
      </c>
      <c r="J97" s="37" t="str">
        <f>E25</f>
        <v xml:space="preserve"> </v>
      </c>
      <c r="K97" s="40"/>
      <c r="L97" s="44"/>
    </row>
    <row r="98" s="1" customFormat="1" ht="15.15" customHeight="1">
      <c r="B98" s="39"/>
      <c r="C98" s="33" t="s">
        <v>29</v>
      </c>
      <c r="D98" s="40"/>
      <c r="E98" s="40"/>
      <c r="F98" s="28" t="str">
        <f>IF(E22="","",E22)</f>
        <v>Vyplň údaj</v>
      </c>
      <c r="G98" s="40"/>
      <c r="H98" s="40"/>
      <c r="I98" s="149" t="s">
        <v>32</v>
      </c>
      <c r="J98" s="37" t="str">
        <f>E28</f>
        <v xml:space="preserve"> </v>
      </c>
      <c r="K98" s="40"/>
      <c r="L98" s="44"/>
    </row>
    <row r="99" s="1" customFormat="1" ht="10.32" customHeight="1">
      <c r="B99" s="39"/>
      <c r="C99" s="40"/>
      <c r="D99" s="40"/>
      <c r="E99" s="40"/>
      <c r="F99" s="40"/>
      <c r="G99" s="40"/>
      <c r="H99" s="40"/>
      <c r="I99" s="147"/>
      <c r="J99" s="40"/>
      <c r="K99" s="40"/>
      <c r="L99" s="44"/>
    </row>
    <row r="100" s="9" customFormat="1" ht="29.28" customHeight="1">
      <c r="B100" s="189"/>
      <c r="C100" s="190" t="s">
        <v>196</v>
      </c>
      <c r="D100" s="191" t="s">
        <v>55</v>
      </c>
      <c r="E100" s="191" t="s">
        <v>51</v>
      </c>
      <c r="F100" s="191" t="s">
        <v>52</v>
      </c>
      <c r="G100" s="191" t="s">
        <v>197</v>
      </c>
      <c r="H100" s="191" t="s">
        <v>198</v>
      </c>
      <c r="I100" s="192" t="s">
        <v>199</v>
      </c>
      <c r="J100" s="191" t="s">
        <v>192</v>
      </c>
      <c r="K100" s="193" t="s">
        <v>200</v>
      </c>
      <c r="L100" s="194"/>
      <c r="M100" s="92" t="s">
        <v>20</v>
      </c>
      <c r="N100" s="93" t="s">
        <v>40</v>
      </c>
      <c r="O100" s="93" t="s">
        <v>201</v>
      </c>
      <c r="P100" s="93" t="s">
        <v>202</v>
      </c>
      <c r="Q100" s="93" t="s">
        <v>203</v>
      </c>
      <c r="R100" s="93" t="s">
        <v>204</v>
      </c>
      <c r="S100" s="93" t="s">
        <v>205</v>
      </c>
      <c r="T100" s="94" t="s">
        <v>206</v>
      </c>
    </row>
    <row r="101" s="1" customFormat="1" ht="22.8" customHeight="1">
      <c r="B101" s="39"/>
      <c r="C101" s="99" t="s">
        <v>207</v>
      </c>
      <c r="D101" s="40"/>
      <c r="E101" s="40"/>
      <c r="F101" s="40"/>
      <c r="G101" s="40"/>
      <c r="H101" s="40"/>
      <c r="I101" s="147"/>
      <c r="J101" s="195">
        <f>BK101</f>
        <v>0</v>
      </c>
      <c r="K101" s="40"/>
      <c r="L101" s="44"/>
      <c r="M101" s="95"/>
      <c r="N101" s="96"/>
      <c r="O101" s="96"/>
      <c r="P101" s="196">
        <f>P102+P110+P115</f>
        <v>0</v>
      </c>
      <c r="Q101" s="96"/>
      <c r="R101" s="196">
        <f>R102+R110+R115</f>
        <v>0</v>
      </c>
      <c r="S101" s="96"/>
      <c r="T101" s="197">
        <f>T102+T110+T115</f>
        <v>0</v>
      </c>
      <c r="AT101" s="18" t="s">
        <v>69</v>
      </c>
      <c r="AU101" s="18" t="s">
        <v>193</v>
      </c>
      <c r="BK101" s="198">
        <f>BK102+BK110+BK115</f>
        <v>0</v>
      </c>
    </row>
    <row r="102" s="10" customFormat="1" ht="25.92" customHeight="1">
      <c r="B102" s="199"/>
      <c r="C102" s="200"/>
      <c r="D102" s="201" t="s">
        <v>69</v>
      </c>
      <c r="E102" s="202" t="s">
        <v>296</v>
      </c>
      <c r="F102" s="202" t="s">
        <v>297</v>
      </c>
      <c r="G102" s="200"/>
      <c r="H102" s="200"/>
      <c r="I102" s="203"/>
      <c r="J102" s="204">
        <f>BK102</f>
        <v>0</v>
      </c>
      <c r="K102" s="200"/>
      <c r="L102" s="205"/>
      <c r="M102" s="206"/>
      <c r="N102" s="207"/>
      <c r="O102" s="207"/>
      <c r="P102" s="208">
        <f>P103+P107</f>
        <v>0</v>
      </c>
      <c r="Q102" s="207"/>
      <c r="R102" s="208">
        <f>R103+R107</f>
        <v>0</v>
      </c>
      <c r="S102" s="207"/>
      <c r="T102" s="209">
        <f>T103+T107</f>
        <v>0</v>
      </c>
      <c r="AR102" s="210" t="s">
        <v>79</v>
      </c>
      <c r="AT102" s="211" t="s">
        <v>69</v>
      </c>
      <c r="AU102" s="211" t="s">
        <v>16</v>
      </c>
      <c r="AY102" s="210" t="s">
        <v>210</v>
      </c>
      <c r="BK102" s="212">
        <f>BK103+BK107</f>
        <v>0</v>
      </c>
    </row>
    <row r="103" s="10" customFormat="1" ht="22.8" customHeight="1">
      <c r="B103" s="199"/>
      <c r="C103" s="200"/>
      <c r="D103" s="201" t="s">
        <v>69</v>
      </c>
      <c r="E103" s="239" t="s">
        <v>907</v>
      </c>
      <c r="F103" s="239" t="s">
        <v>908</v>
      </c>
      <c r="G103" s="200"/>
      <c r="H103" s="200"/>
      <c r="I103" s="203"/>
      <c r="J103" s="240">
        <f>BK103</f>
        <v>0</v>
      </c>
      <c r="K103" s="200"/>
      <c r="L103" s="205"/>
      <c r="M103" s="206"/>
      <c r="N103" s="207"/>
      <c r="O103" s="207"/>
      <c r="P103" s="208">
        <f>SUM(P104:P106)</f>
        <v>0</v>
      </c>
      <c r="Q103" s="207"/>
      <c r="R103" s="208">
        <f>SUM(R104:R106)</f>
        <v>0</v>
      </c>
      <c r="S103" s="207"/>
      <c r="T103" s="209">
        <f>SUM(T104:T106)</f>
        <v>0</v>
      </c>
      <c r="AR103" s="210" t="s">
        <v>77</v>
      </c>
      <c r="AT103" s="211" t="s">
        <v>69</v>
      </c>
      <c r="AU103" s="211" t="s">
        <v>77</v>
      </c>
      <c r="AY103" s="210" t="s">
        <v>210</v>
      </c>
      <c r="BK103" s="212">
        <f>SUM(BK104:BK106)</f>
        <v>0</v>
      </c>
    </row>
    <row r="104" s="1" customFormat="1" ht="24" customHeight="1">
      <c r="B104" s="39"/>
      <c r="C104" s="213" t="s">
        <v>77</v>
      </c>
      <c r="D104" s="213" t="s">
        <v>211</v>
      </c>
      <c r="E104" s="214" t="s">
        <v>909</v>
      </c>
      <c r="F104" s="215" t="s">
        <v>910</v>
      </c>
      <c r="G104" s="216" t="s">
        <v>911</v>
      </c>
      <c r="H104" s="217">
        <v>0.10000000000000001</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79</v>
      </c>
    </row>
    <row r="105" s="1" customFormat="1" ht="24" customHeight="1">
      <c r="B105" s="39"/>
      <c r="C105" s="241" t="s">
        <v>79</v>
      </c>
      <c r="D105" s="241" t="s">
        <v>263</v>
      </c>
      <c r="E105" s="242" t="s">
        <v>912</v>
      </c>
      <c r="F105" s="243" t="s">
        <v>3646</v>
      </c>
      <c r="G105" s="244" t="s">
        <v>911</v>
      </c>
      <c r="H105" s="245">
        <v>0.10000000000000001</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215</v>
      </c>
    </row>
    <row r="106" s="1" customFormat="1" ht="24" customHeight="1">
      <c r="B106" s="39"/>
      <c r="C106" s="241" t="s">
        <v>92</v>
      </c>
      <c r="D106" s="241" t="s">
        <v>263</v>
      </c>
      <c r="E106" s="242" t="s">
        <v>914</v>
      </c>
      <c r="F106" s="243" t="s">
        <v>3647</v>
      </c>
      <c r="G106" s="244" t="s">
        <v>555</v>
      </c>
      <c r="H106" s="245">
        <v>10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229</v>
      </c>
    </row>
    <row r="107" s="10" customFormat="1" ht="22.8" customHeight="1">
      <c r="B107" s="199"/>
      <c r="C107" s="200"/>
      <c r="D107" s="201" t="s">
        <v>69</v>
      </c>
      <c r="E107" s="239" t="s">
        <v>916</v>
      </c>
      <c r="F107" s="239" t="s">
        <v>917</v>
      </c>
      <c r="G107" s="200"/>
      <c r="H107" s="200"/>
      <c r="I107" s="203"/>
      <c r="J107" s="240">
        <f>BK107</f>
        <v>0</v>
      </c>
      <c r="K107" s="200"/>
      <c r="L107" s="205"/>
      <c r="M107" s="206"/>
      <c r="N107" s="207"/>
      <c r="O107" s="207"/>
      <c r="P107" s="208">
        <f>SUM(P108:P109)</f>
        <v>0</v>
      </c>
      <c r="Q107" s="207"/>
      <c r="R107" s="208">
        <f>SUM(R108:R109)</f>
        <v>0</v>
      </c>
      <c r="S107" s="207"/>
      <c r="T107" s="209">
        <f>SUM(T108:T109)</f>
        <v>0</v>
      </c>
      <c r="AR107" s="210" t="s">
        <v>77</v>
      </c>
      <c r="AT107" s="211" t="s">
        <v>69</v>
      </c>
      <c r="AU107" s="211" t="s">
        <v>77</v>
      </c>
      <c r="AY107" s="210" t="s">
        <v>210</v>
      </c>
      <c r="BK107" s="212">
        <f>SUM(BK108:BK109)</f>
        <v>0</v>
      </c>
    </row>
    <row r="108" s="1" customFormat="1" ht="16.5" customHeight="1">
      <c r="B108" s="39"/>
      <c r="C108" s="213" t="s">
        <v>215</v>
      </c>
      <c r="D108" s="213" t="s">
        <v>211</v>
      </c>
      <c r="E108" s="214" t="s">
        <v>918</v>
      </c>
      <c r="F108" s="215" t="s">
        <v>919</v>
      </c>
      <c r="G108" s="216" t="s">
        <v>640</v>
      </c>
      <c r="H108" s="217">
        <v>10</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233</v>
      </c>
    </row>
    <row r="109" s="1" customFormat="1" ht="24" customHeight="1">
      <c r="B109" s="39"/>
      <c r="C109" s="241" t="s">
        <v>269</v>
      </c>
      <c r="D109" s="241" t="s">
        <v>263</v>
      </c>
      <c r="E109" s="242" t="s">
        <v>920</v>
      </c>
      <c r="F109" s="243" t="s">
        <v>921</v>
      </c>
      <c r="G109" s="244" t="s">
        <v>922</v>
      </c>
      <c r="H109" s="245">
        <v>1</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272</v>
      </c>
    </row>
    <row r="110" s="10" customFormat="1" ht="25.92" customHeight="1">
      <c r="B110" s="199"/>
      <c r="C110" s="200"/>
      <c r="D110" s="201" t="s">
        <v>69</v>
      </c>
      <c r="E110" s="202" t="s">
        <v>923</v>
      </c>
      <c r="F110" s="202" t="s">
        <v>924</v>
      </c>
      <c r="G110" s="200"/>
      <c r="H110" s="200"/>
      <c r="I110" s="203"/>
      <c r="J110" s="204">
        <f>BK110</f>
        <v>0</v>
      </c>
      <c r="K110" s="200"/>
      <c r="L110" s="205"/>
      <c r="M110" s="206"/>
      <c r="N110" s="207"/>
      <c r="O110" s="207"/>
      <c r="P110" s="208">
        <f>P111+P113</f>
        <v>0</v>
      </c>
      <c r="Q110" s="207"/>
      <c r="R110" s="208">
        <f>R111+R113</f>
        <v>0</v>
      </c>
      <c r="S110" s="207"/>
      <c r="T110" s="209">
        <f>T111+T113</f>
        <v>0</v>
      </c>
      <c r="AR110" s="210" t="s">
        <v>92</v>
      </c>
      <c r="AT110" s="211" t="s">
        <v>69</v>
      </c>
      <c r="AU110" s="211" t="s">
        <v>16</v>
      </c>
      <c r="AY110" s="210" t="s">
        <v>210</v>
      </c>
      <c r="BK110" s="212">
        <f>BK111+BK113</f>
        <v>0</v>
      </c>
    </row>
    <row r="111" s="10" customFormat="1" ht="22.8" customHeight="1">
      <c r="B111" s="199"/>
      <c r="C111" s="200"/>
      <c r="D111" s="201" t="s">
        <v>69</v>
      </c>
      <c r="E111" s="239" t="s">
        <v>925</v>
      </c>
      <c r="F111" s="239" t="s">
        <v>926</v>
      </c>
      <c r="G111" s="200"/>
      <c r="H111" s="200"/>
      <c r="I111" s="203"/>
      <c r="J111" s="240">
        <f>BK111</f>
        <v>0</v>
      </c>
      <c r="K111" s="200"/>
      <c r="L111" s="205"/>
      <c r="M111" s="206"/>
      <c r="N111" s="207"/>
      <c r="O111" s="207"/>
      <c r="P111" s="208">
        <f>P112</f>
        <v>0</v>
      </c>
      <c r="Q111" s="207"/>
      <c r="R111" s="208">
        <f>R112</f>
        <v>0</v>
      </c>
      <c r="S111" s="207"/>
      <c r="T111" s="209">
        <f>T112</f>
        <v>0</v>
      </c>
      <c r="AR111" s="210" t="s">
        <v>77</v>
      </c>
      <c r="AT111" s="211" t="s">
        <v>69</v>
      </c>
      <c r="AU111" s="211" t="s">
        <v>77</v>
      </c>
      <c r="AY111" s="210" t="s">
        <v>210</v>
      </c>
      <c r="BK111" s="212">
        <f>BK112</f>
        <v>0</v>
      </c>
    </row>
    <row r="112" s="1" customFormat="1" ht="24" customHeight="1">
      <c r="B112" s="39"/>
      <c r="C112" s="213" t="s">
        <v>229</v>
      </c>
      <c r="D112" s="213" t="s">
        <v>211</v>
      </c>
      <c r="E112" s="214" t="s">
        <v>927</v>
      </c>
      <c r="F112" s="215" t="s">
        <v>928</v>
      </c>
      <c r="G112" s="216" t="s">
        <v>352</v>
      </c>
      <c r="H112" s="217">
        <v>60</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275</v>
      </c>
    </row>
    <row r="113" s="10" customFormat="1" ht="22.8" customHeight="1">
      <c r="B113" s="199"/>
      <c r="C113" s="200"/>
      <c r="D113" s="201" t="s">
        <v>69</v>
      </c>
      <c r="E113" s="239" t="s">
        <v>929</v>
      </c>
      <c r="F113" s="239" t="s">
        <v>930</v>
      </c>
      <c r="G113" s="200"/>
      <c r="H113" s="200"/>
      <c r="I113" s="203"/>
      <c r="J113" s="240">
        <f>BK113</f>
        <v>0</v>
      </c>
      <c r="K113" s="200"/>
      <c r="L113" s="205"/>
      <c r="M113" s="206"/>
      <c r="N113" s="207"/>
      <c r="O113" s="207"/>
      <c r="P113" s="208">
        <f>P114</f>
        <v>0</v>
      </c>
      <c r="Q113" s="207"/>
      <c r="R113" s="208">
        <f>R114</f>
        <v>0</v>
      </c>
      <c r="S113" s="207"/>
      <c r="T113" s="209">
        <f>T114</f>
        <v>0</v>
      </c>
      <c r="AR113" s="210" t="s">
        <v>77</v>
      </c>
      <c r="AT113" s="211" t="s">
        <v>69</v>
      </c>
      <c r="AU113" s="211" t="s">
        <v>77</v>
      </c>
      <c r="AY113" s="210" t="s">
        <v>210</v>
      </c>
      <c r="BK113" s="212">
        <f>BK114</f>
        <v>0</v>
      </c>
    </row>
    <row r="114" s="1" customFormat="1" ht="24" customHeight="1">
      <c r="B114" s="39"/>
      <c r="C114" s="213" t="s">
        <v>276</v>
      </c>
      <c r="D114" s="213" t="s">
        <v>211</v>
      </c>
      <c r="E114" s="214" t="s">
        <v>931</v>
      </c>
      <c r="F114" s="215" t="s">
        <v>932</v>
      </c>
      <c r="G114" s="216" t="s">
        <v>291</v>
      </c>
      <c r="H114" s="217">
        <v>50</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279</v>
      </c>
    </row>
    <row r="115" s="10" customFormat="1" ht="25.92" customHeight="1">
      <c r="B115" s="199"/>
      <c r="C115" s="200"/>
      <c r="D115" s="201" t="s">
        <v>69</v>
      </c>
      <c r="E115" s="202" t="s">
        <v>635</v>
      </c>
      <c r="F115" s="202" t="s">
        <v>636</v>
      </c>
      <c r="G115" s="200"/>
      <c r="H115" s="200"/>
      <c r="I115" s="203"/>
      <c r="J115" s="204">
        <f>BK115</f>
        <v>0</v>
      </c>
      <c r="K115" s="200"/>
      <c r="L115" s="205"/>
      <c r="M115" s="206"/>
      <c r="N115" s="207"/>
      <c r="O115" s="207"/>
      <c r="P115" s="208">
        <f>P116+P118+P120</f>
        <v>0</v>
      </c>
      <c r="Q115" s="207"/>
      <c r="R115" s="208">
        <f>R116+R118+R120</f>
        <v>0</v>
      </c>
      <c r="S115" s="207"/>
      <c r="T115" s="209">
        <f>T116+T118+T120</f>
        <v>0</v>
      </c>
      <c r="AR115" s="210" t="s">
        <v>215</v>
      </c>
      <c r="AT115" s="211" t="s">
        <v>69</v>
      </c>
      <c r="AU115" s="211" t="s">
        <v>16</v>
      </c>
      <c r="AY115" s="210" t="s">
        <v>210</v>
      </c>
      <c r="BK115" s="212">
        <f>BK116+BK118+BK120</f>
        <v>0</v>
      </c>
    </row>
    <row r="116" s="10" customFormat="1" ht="22.8" customHeight="1">
      <c r="B116" s="199"/>
      <c r="C116" s="200"/>
      <c r="D116" s="201" t="s">
        <v>69</v>
      </c>
      <c r="E116" s="239" t="s">
        <v>933</v>
      </c>
      <c r="F116" s="239" t="s">
        <v>934</v>
      </c>
      <c r="G116" s="200"/>
      <c r="H116" s="200"/>
      <c r="I116" s="203"/>
      <c r="J116" s="240">
        <f>BK116</f>
        <v>0</v>
      </c>
      <c r="K116" s="200"/>
      <c r="L116" s="205"/>
      <c r="M116" s="206"/>
      <c r="N116" s="207"/>
      <c r="O116" s="207"/>
      <c r="P116" s="208">
        <f>P117</f>
        <v>0</v>
      </c>
      <c r="Q116" s="207"/>
      <c r="R116" s="208">
        <f>R117</f>
        <v>0</v>
      </c>
      <c r="S116" s="207"/>
      <c r="T116" s="209">
        <f>T117</f>
        <v>0</v>
      </c>
      <c r="AR116" s="210" t="s">
        <v>77</v>
      </c>
      <c r="AT116" s="211" t="s">
        <v>69</v>
      </c>
      <c r="AU116" s="211" t="s">
        <v>77</v>
      </c>
      <c r="AY116" s="210" t="s">
        <v>210</v>
      </c>
      <c r="BK116" s="212">
        <f>BK117</f>
        <v>0</v>
      </c>
    </row>
    <row r="117" s="1" customFormat="1" ht="24" customHeight="1">
      <c r="B117" s="39"/>
      <c r="C117" s="213" t="s">
        <v>233</v>
      </c>
      <c r="D117" s="213" t="s">
        <v>211</v>
      </c>
      <c r="E117" s="214" t="s">
        <v>935</v>
      </c>
      <c r="F117" s="215" t="s">
        <v>936</v>
      </c>
      <c r="G117" s="216" t="s">
        <v>640</v>
      </c>
      <c r="H117" s="217">
        <v>10</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282</v>
      </c>
    </row>
    <row r="118" s="10" customFormat="1" ht="22.8" customHeight="1">
      <c r="B118" s="199"/>
      <c r="C118" s="200"/>
      <c r="D118" s="201" t="s">
        <v>69</v>
      </c>
      <c r="E118" s="239" t="s">
        <v>937</v>
      </c>
      <c r="F118" s="239" t="s">
        <v>938</v>
      </c>
      <c r="G118" s="200"/>
      <c r="H118" s="200"/>
      <c r="I118" s="203"/>
      <c r="J118" s="240">
        <f>BK118</f>
        <v>0</v>
      </c>
      <c r="K118" s="200"/>
      <c r="L118" s="205"/>
      <c r="M118" s="206"/>
      <c r="N118" s="207"/>
      <c r="O118" s="207"/>
      <c r="P118" s="208">
        <f>P119</f>
        <v>0</v>
      </c>
      <c r="Q118" s="207"/>
      <c r="R118" s="208">
        <f>R119</f>
        <v>0</v>
      </c>
      <c r="S118" s="207"/>
      <c r="T118" s="209">
        <f>T119</f>
        <v>0</v>
      </c>
      <c r="AR118" s="210" t="s">
        <v>77</v>
      </c>
      <c r="AT118" s="211" t="s">
        <v>69</v>
      </c>
      <c r="AU118" s="211" t="s">
        <v>77</v>
      </c>
      <c r="AY118" s="210" t="s">
        <v>210</v>
      </c>
      <c r="BK118" s="212">
        <f>BK119</f>
        <v>0</v>
      </c>
    </row>
    <row r="119" s="1" customFormat="1" ht="16.5" customHeight="1">
      <c r="B119" s="39"/>
      <c r="C119" s="213" t="s">
        <v>283</v>
      </c>
      <c r="D119" s="213" t="s">
        <v>211</v>
      </c>
      <c r="E119" s="214" t="s">
        <v>650</v>
      </c>
      <c r="F119" s="215" t="s">
        <v>939</v>
      </c>
      <c r="G119" s="216" t="s">
        <v>640</v>
      </c>
      <c r="H119" s="217">
        <v>10</v>
      </c>
      <c r="I119" s="218"/>
      <c r="J119" s="219">
        <f>ROUND(I119*H119,2)</f>
        <v>0</v>
      </c>
      <c r="K119" s="215" t="s">
        <v>20</v>
      </c>
      <c r="L119" s="44"/>
      <c r="M119" s="220" t="s">
        <v>20</v>
      </c>
      <c r="N119" s="221" t="s">
        <v>41</v>
      </c>
      <c r="O119" s="84"/>
      <c r="P119" s="222">
        <f>O119*H119</f>
        <v>0</v>
      </c>
      <c r="Q119" s="222">
        <v>0</v>
      </c>
      <c r="R119" s="222">
        <f>Q119*H119</f>
        <v>0</v>
      </c>
      <c r="S119" s="222">
        <v>0</v>
      </c>
      <c r="T119" s="223">
        <f>S119*H119</f>
        <v>0</v>
      </c>
      <c r="AR119" s="224" t="s">
        <v>215</v>
      </c>
      <c r="AT119" s="224" t="s">
        <v>211</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285</v>
      </c>
    </row>
    <row r="120" s="10" customFormat="1" ht="22.8" customHeight="1">
      <c r="B120" s="199"/>
      <c r="C120" s="200"/>
      <c r="D120" s="201" t="s">
        <v>69</v>
      </c>
      <c r="E120" s="239" t="s">
        <v>940</v>
      </c>
      <c r="F120" s="239" t="s">
        <v>941</v>
      </c>
      <c r="G120" s="200"/>
      <c r="H120" s="200"/>
      <c r="I120" s="203"/>
      <c r="J120" s="240">
        <f>BK120</f>
        <v>0</v>
      </c>
      <c r="K120" s="200"/>
      <c r="L120" s="205"/>
      <c r="M120" s="206"/>
      <c r="N120" s="207"/>
      <c r="O120" s="207"/>
      <c r="P120" s="208">
        <f>P121</f>
        <v>0</v>
      </c>
      <c r="Q120" s="207"/>
      <c r="R120" s="208">
        <f>R121</f>
        <v>0</v>
      </c>
      <c r="S120" s="207"/>
      <c r="T120" s="209">
        <f>T121</f>
        <v>0</v>
      </c>
      <c r="AR120" s="210" t="s">
        <v>77</v>
      </c>
      <c r="AT120" s="211" t="s">
        <v>69</v>
      </c>
      <c r="AU120" s="211" t="s">
        <v>77</v>
      </c>
      <c r="AY120" s="210" t="s">
        <v>210</v>
      </c>
      <c r="BK120" s="212">
        <f>BK121</f>
        <v>0</v>
      </c>
    </row>
    <row r="121" s="1" customFormat="1" ht="16.5" customHeight="1">
      <c r="B121" s="39"/>
      <c r="C121" s="213" t="s">
        <v>272</v>
      </c>
      <c r="D121" s="213" t="s">
        <v>211</v>
      </c>
      <c r="E121" s="214" t="s">
        <v>837</v>
      </c>
      <c r="F121" s="215" t="s">
        <v>838</v>
      </c>
      <c r="G121" s="216" t="s">
        <v>640</v>
      </c>
      <c r="H121" s="217">
        <v>10</v>
      </c>
      <c r="I121" s="218"/>
      <c r="J121" s="219">
        <f>ROUND(I121*H121,2)</f>
        <v>0</v>
      </c>
      <c r="K121" s="215" t="s">
        <v>20</v>
      </c>
      <c r="L121" s="44"/>
      <c r="M121" s="251" t="s">
        <v>20</v>
      </c>
      <c r="N121" s="252" t="s">
        <v>41</v>
      </c>
      <c r="O121" s="229"/>
      <c r="P121" s="253">
        <f>O121*H121</f>
        <v>0</v>
      </c>
      <c r="Q121" s="253">
        <v>0</v>
      </c>
      <c r="R121" s="253">
        <f>Q121*H121</f>
        <v>0</v>
      </c>
      <c r="S121" s="253">
        <v>0</v>
      </c>
      <c r="T121" s="254">
        <f>S121*H121</f>
        <v>0</v>
      </c>
      <c r="AR121" s="224" t="s">
        <v>215</v>
      </c>
      <c r="AT121" s="224" t="s">
        <v>211</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286</v>
      </c>
    </row>
    <row r="122" s="1" customFormat="1" ht="6.96" customHeight="1">
      <c r="B122" s="59"/>
      <c r="C122" s="60"/>
      <c r="D122" s="60"/>
      <c r="E122" s="60"/>
      <c r="F122" s="60"/>
      <c r="G122" s="60"/>
      <c r="H122" s="60"/>
      <c r="I122" s="172"/>
      <c r="J122" s="60"/>
      <c r="K122" s="60"/>
      <c r="L122" s="44"/>
    </row>
  </sheetData>
  <sheetProtection sheet="1" autoFilter="0" formatColumns="0" formatRows="0" objects="1" scenarios="1" spinCount="100000" saltValue="jy/HHyNCnu4W06x8+uwu21k49YPV1deXWovDfPmx8rBD41/2jf1vIKJ3bauTHtiNO3f3Ib6kC4To5+l7jrdV2g==" hashValue="CIOce5zhLcoT9UqujzMwFiI9R97fdJVhrneLqFpQNmJ+M9/e5rUnRhOFdogWu5CjryHvEIm5hH2486MvgoBw/Q==" algorithmName="SHA-512" password="CC35"/>
  <autoFilter ref="C100:K121"/>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78</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s="1" customFormat="1" ht="12" customHeight="1">
      <c r="B8" s="44"/>
      <c r="D8" s="145" t="s">
        <v>188</v>
      </c>
      <c r="I8" s="147"/>
      <c r="L8" s="44"/>
    </row>
    <row r="9" s="1" customFormat="1" ht="36.96" customHeight="1">
      <c r="B9" s="44"/>
      <c r="E9" s="148" t="s">
        <v>189</v>
      </c>
      <c r="F9" s="1"/>
      <c r="G9" s="1"/>
      <c r="H9" s="1"/>
      <c r="I9" s="147"/>
      <c r="L9" s="44"/>
    </row>
    <row r="10" s="1" customFormat="1">
      <c r="B10" s="44"/>
      <c r="I10" s="147"/>
      <c r="L10" s="44"/>
    </row>
    <row r="11" s="1" customFormat="1" ht="12" customHeight="1">
      <c r="B11" s="44"/>
      <c r="D11" s="145" t="s">
        <v>19</v>
      </c>
      <c r="F11" s="134" t="s">
        <v>20</v>
      </c>
      <c r="I11" s="149" t="s">
        <v>21</v>
      </c>
      <c r="J11" s="134" t="s">
        <v>20</v>
      </c>
      <c r="L11" s="44"/>
    </row>
    <row r="12" s="1" customFormat="1" ht="12" customHeight="1">
      <c r="B12" s="44"/>
      <c r="D12" s="145" t="s">
        <v>22</v>
      </c>
      <c r="F12" s="134" t="s">
        <v>23</v>
      </c>
      <c r="I12" s="149" t="s">
        <v>24</v>
      </c>
      <c r="J12" s="150" t="str">
        <f>'Rekapitulace stavby'!AN8</f>
        <v>11.2.2019</v>
      </c>
      <c r="L12" s="44"/>
    </row>
    <row r="13" s="1" customFormat="1" ht="10.8" customHeight="1">
      <c r="B13" s="44"/>
      <c r="I13" s="147"/>
      <c r="L13" s="44"/>
    </row>
    <row r="14" s="1" customFormat="1" ht="12" customHeight="1">
      <c r="B14" s="44"/>
      <c r="D14" s="145" t="s">
        <v>26</v>
      </c>
      <c r="I14" s="149" t="s">
        <v>27</v>
      </c>
      <c r="J14" s="134" t="str">
        <f>IF('Rekapitulace stavby'!AN10="","",'Rekapitulace stavby'!AN10)</f>
        <v/>
      </c>
      <c r="L14" s="44"/>
    </row>
    <row r="15" s="1" customFormat="1" ht="18" customHeight="1">
      <c r="B15" s="44"/>
      <c r="E15" s="134" t="str">
        <f>IF('Rekapitulace stavby'!E11="","",'Rekapitulace stavby'!E11)</f>
        <v xml:space="preserve"> </v>
      </c>
      <c r="I15" s="149" t="s">
        <v>28</v>
      </c>
      <c r="J15" s="134" t="str">
        <f>IF('Rekapitulace stavby'!AN11="","",'Rekapitulace stavby'!AN11)</f>
        <v/>
      </c>
      <c r="L15" s="44"/>
    </row>
    <row r="16" s="1" customFormat="1" ht="6.96" customHeight="1">
      <c r="B16" s="44"/>
      <c r="I16" s="147"/>
      <c r="L16" s="44"/>
    </row>
    <row r="17" s="1" customFormat="1" ht="12" customHeight="1">
      <c r="B17" s="44"/>
      <c r="D17" s="145" t="s">
        <v>29</v>
      </c>
      <c r="I17" s="149" t="s">
        <v>27</v>
      </c>
      <c r="J17" s="34" t="str">
        <f>'Rekapitulace stavby'!AN13</f>
        <v>Vyplň údaj</v>
      </c>
      <c r="L17" s="44"/>
    </row>
    <row r="18" s="1" customFormat="1" ht="18" customHeight="1">
      <c r="B18" s="44"/>
      <c r="E18" s="34" t="str">
        <f>'Rekapitulace stavby'!E14</f>
        <v>Vyplň údaj</v>
      </c>
      <c r="F18" s="134"/>
      <c r="G18" s="134"/>
      <c r="H18" s="134"/>
      <c r="I18" s="149" t="s">
        <v>28</v>
      </c>
      <c r="J18" s="34" t="str">
        <f>'Rekapitulace stavby'!AN14</f>
        <v>Vyplň údaj</v>
      </c>
      <c r="L18" s="44"/>
    </row>
    <row r="19" s="1" customFormat="1" ht="6.96" customHeight="1">
      <c r="B19" s="44"/>
      <c r="I19" s="147"/>
      <c r="L19" s="44"/>
    </row>
    <row r="20" s="1" customFormat="1" ht="12" customHeight="1">
      <c r="B20" s="44"/>
      <c r="D20" s="145" t="s">
        <v>31</v>
      </c>
      <c r="I20" s="149" t="s">
        <v>27</v>
      </c>
      <c r="J20" s="134" t="str">
        <f>IF('Rekapitulace stavby'!AN16="","",'Rekapitulace stavby'!AN16)</f>
        <v/>
      </c>
      <c r="L20" s="44"/>
    </row>
    <row r="21" s="1" customFormat="1" ht="18" customHeight="1">
      <c r="B21" s="44"/>
      <c r="E21" s="134" t="str">
        <f>IF('Rekapitulace stavby'!E17="","",'Rekapitulace stavby'!E17)</f>
        <v xml:space="preserve"> </v>
      </c>
      <c r="I21" s="149" t="s">
        <v>28</v>
      </c>
      <c r="J21" s="134" t="str">
        <f>IF('Rekapitulace stavby'!AN17="","",'Rekapitulace stavby'!AN17)</f>
        <v/>
      </c>
      <c r="L21" s="44"/>
    </row>
    <row r="22" s="1" customFormat="1" ht="6.96" customHeight="1">
      <c r="B22" s="44"/>
      <c r="I22" s="147"/>
      <c r="L22" s="44"/>
    </row>
    <row r="23" s="1" customFormat="1" ht="12" customHeight="1">
      <c r="B23" s="44"/>
      <c r="D23" s="145" t="s">
        <v>32</v>
      </c>
      <c r="I23" s="149" t="s">
        <v>27</v>
      </c>
      <c r="J23" s="134" t="str">
        <f>IF('Rekapitulace stavby'!AN19="","",'Rekapitulace stavby'!AN19)</f>
        <v/>
      </c>
      <c r="L23" s="44"/>
    </row>
    <row r="24" s="1" customFormat="1" ht="18" customHeight="1">
      <c r="B24" s="44"/>
      <c r="E24" s="134" t="str">
        <f>IF('Rekapitulace stavby'!E20="","",'Rekapitulace stavby'!E20)</f>
        <v xml:space="preserve"> </v>
      </c>
      <c r="I24" s="149" t="s">
        <v>28</v>
      </c>
      <c r="J24" s="134" t="str">
        <f>IF('Rekapitulace stavby'!AN20="","",'Rekapitulace stavby'!AN20)</f>
        <v/>
      </c>
      <c r="L24" s="44"/>
    </row>
    <row r="25" s="1" customFormat="1" ht="6.96" customHeight="1">
      <c r="B25" s="44"/>
      <c r="I25" s="147"/>
      <c r="L25" s="44"/>
    </row>
    <row r="26" s="1" customFormat="1" ht="12" customHeight="1">
      <c r="B26" s="44"/>
      <c r="D26" s="145" t="s">
        <v>34</v>
      </c>
      <c r="I26" s="147"/>
      <c r="L26" s="44"/>
    </row>
    <row r="27" s="7" customFormat="1" ht="16.5" customHeight="1">
      <c r="B27" s="151"/>
      <c r="E27" s="152" t="s">
        <v>20</v>
      </c>
      <c r="F27" s="152"/>
      <c r="G27" s="152"/>
      <c r="H27" s="152"/>
      <c r="I27" s="153"/>
      <c r="L27" s="151"/>
    </row>
    <row r="28" s="1" customFormat="1" ht="6.96" customHeight="1">
      <c r="B28" s="44"/>
      <c r="I28" s="147"/>
      <c r="L28" s="44"/>
    </row>
    <row r="29" s="1" customFormat="1" ht="6.96" customHeight="1">
      <c r="B29" s="44"/>
      <c r="D29" s="76"/>
      <c r="E29" s="76"/>
      <c r="F29" s="76"/>
      <c r="G29" s="76"/>
      <c r="H29" s="76"/>
      <c r="I29" s="154"/>
      <c r="J29" s="76"/>
      <c r="K29" s="76"/>
      <c r="L29" s="44"/>
    </row>
    <row r="30" s="1" customFormat="1" ht="25.44" customHeight="1">
      <c r="B30" s="44"/>
      <c r="D30" s="155" t="s">
        <v>36</v>
      </c>
      <c r="I30" s="147"/>
      <c r="J30" s="156">
        <f>ROUNDUP(J80, 2)</f>
        <v>0</v>
      </c>
      <c r="L30" s="44"/>
    </row>
    <row r="31" s="1" customFormat="1" ht="6.96" customHeight="1">
      <c r="B31" s="44"/>
      <c r="D31" s="76"/>
      <c r="E31" s="76"/>
      <c r="F31" s="76"/>
      <c r="G31" s="76"/>
      <c r="H31" s="76"/>
      <c r="I31" s="154"/>
      <c r="J31" s="76"/>
      <c r="K31" s="76"/>
      <c r="L31" s="44"/>
    </row>
    <row r="32" s="1" customFormat="1" ht="14.4" customHeight="1">
      <c r="B32" s="44"/>
      <c r="F32" s="157" t="s">
        <v>38</v>
      </c>
      <c r="I32" s="158" t="s">
        <v>37</v>
      </c>
      <c r="J32" s="157" t="s">
        <v>39</v>
      </c>
      <c r="L32" s="44"/>
    </row>
    <row r="33" s="1" customFormat="1" ht="14.4" customHeight="1">
      <c r="B33" s="44"/>
      <c r="D33" s="159" t="s">
        <v>40</v>
      </c>
      <c r="E33" s="145" t="s">
        <v>41</v>
      </c>
      <c r="F33" s="160">
        <f>ROUNDUP((SUM(BE80:BE83)),  2)</f>
        <v>0</v>
      </c>
      <c r="I33" s="161">
        <v>0.20999999999999999</v>
      </c>
      <c r="J33" s="160">
        <f>ROUNDUP(((SUM(BE80:BE83))*I33),  2)</f>
        <v>0</v>
      </c>
      <c r="L33" s="44"/>
    </row>
    <row r="34" s="1" customFormat="1" ht="14.4" customHeight="1">
      <c r="B34" s="44"/>
      <c r="E34" s="145" t="s">
        <v>42</v>
      </c>
      <c r="F34" s="160">
        <f>ROUNDUP((SUM(BF80:BF83)),  2)</f>
        <v>0</v>
      </c>
      <c r="I34" s="161">
        <v>0.14999999999999999</v>
      </c>
      <c r="J34" s="160">
        <f>ROUNDUP(((SUM(BF80:BF83))*I34),  2)</f>
        <v>0</v>
      </c>
      <c r="L34" s="44"/>
    </row>
    <row r="35" hidden="1" s="1" customFormat="1" ht="14.4" customHeight="1">
      <c r="B35" s="44"/>
      <c r="E35" s="145" t="s">
        <v>43</v>
      </c>
      <c r="F35" s="160">
        <f>ROUNDUP((SUM(BG80:BG83)),  2)</f>
        <v>0</v>
      </c>
      <c r="I35" s="161">
        <v>0.20999999999999999</v>
      </c>
      <c r="J35" s="160">
        <f>0</f>
        <v>0</v>
      </c>
      <c r="L35" s="44"/>
    </row>
    <row r="36" hidden="1" s="1" customFormat="1" ht="14.4" customHeight="1">
      <c r="B36" s="44"/>
      <c r="E36" s="145" t="s">
        <v>44</v>
      </c>
      <c r="F36" s="160">
        <f>ROUNDUP((SUM(BH80:BH83)),  2)</f>
        <v>0</v>
      </c>
      <c r="I36" s="161">
        <v>0.14999999999999999</v>
      </c>
      <c r="J36" s="160">
        <f>0</f>
        <v>0</v>
      </c>
      <c r="L36" s="44"/>
    </row>
    <row r="37" hidden="1" s="1" customFormat="1" ht="14.4" customHeight="1">
      <c r="B37" s="44"/>
      <c r="E37" s="145" t="s">
        <v>45</v>
      </c>
      <c r="F37" s="160">
        <f>ROUNDUP((SUM(BI80:BI83)),  2)</f>
        <v>0</v>
      </c>
      <c r="I37" s="161">
        <v>0</v>
      </c>
      <c r="J37" s="160">
        <f>0</f>
        <v>0</v>
      </c>
      <c r="L37" s="44"/>
    </row>
    <row r="38" s="1" customFormat="1" ht="6.96" customHeight="1">
      <c r="B38" s="44"/>
      <c r="I38" s="147"/>
      <c r="L38" s="44"/>
    </row>
    <row r="39" s="1" customFormat="1" ht="25.44" customHeight="1">
      <c r="B39" s="44"/>
      <c r="C39" s="162"/>
      <c r="D39" s="163" t="s">
        <v>46</v>
      </c>
      <c r="E39" s="164"/>
      <c r="F39" s="164"/>
      <c r="G39" s="165" t="s">
        <v>47</v>
      </c>
      <c r="H39" s="166" t="s">
        <v>48</v>
      </c>
      <c r="I39" s="167"/>
      <c r="J39" s="168">
        <f>SUM(J30:J37)</f>
        <v>0</v>
      </c>
      <c r="K39" s="169"/>
      <c r="L39" s="44"/>
    </row>
    <row r="40" s="1" customFormat="1" ht="14.4" customHeight="1">
      <c r="B40" s="170"/>
      <c r="C40" s="171"/>
      <c r="D40" s="171"/>
      <c r="E40" s="171"/>
      <c r="F40" s="171"/>
      <c r="G40" s="171"/>
      <c r="H40" s="171"/>
      <c r="I40" s="172"/>
      <c r="J40" s="171"/>
      <c r="K40" s="171"/>
      <c r="L40" s="44"/>
    </row>
    <row r="44" s="1" customFormat="1" ht="6.96" customHeight="1">
      <c r="B44" s="173"/>
      <c r="C44" s="174"/>
      <c r="D44" s="174"/>
      <c r="E44" s="174"/>
      <c r="F44" s="174"/>
      <c r="G44" s="174"/>
      <c r="H44" s="174"/>
      <c r="I44" s="175"/>
      <c r="J44" s="174"/>
      <c r="K44" s="174"/>
      <c r="L44" s="44"/>
    </row>
    <row r="45" s="1" customFormat="1" ht="24.96" customHeight="1">
      <c r="B45" s="39"/>
      <c r="C45" s="24" t="s">
        <v>190</v>
      </c>
      <c r="D45" s="40"/>
      <c r="E45" s="40"/>
      <c r="F45" s="40"/>
      <c r="G45" s="40"/>
      <c r="H45" s="40"/>
      <c r="I45" s="147"/>
      <c r="J45" s="40"/>
      <c r="K45" s="40"/>
      <c r="L45" s="44"/>
    </row>
    <row r="46" s="1" customFormat="1" ht="6.96" customHeight="1">
      <c r="B46" s="39"/>
      <c r="C46" s="40"/>
      <c r="D46" s="40"/>
      <c r="E46" s="40"/>
      <c r="F46" s="40"/>
      <c r="G46" s="40"/>
      <c r="H46" s="40"/>
      <c r="I46" s="147"/>
      <c r="J46" s="40"/>
      <c r="K46" s="40"/>
      <c r="L46" s="44"/>
    </row>
    <row r="47" s="1" customFormat="1" ht="12" customHeight="1">
      <c r="B47" s="39"/>
      <c r="C47" s="33" t="s">
        <v>17</v>
      </c>
      <c r="D47" s="40"/>
      <c r="E47" s="40"/>
      <c r="F47" s="40"/>
      <c r="G47" s="40"/>
      <c r="H47" s="40"/>
      <c r="I47" s="147"/>
      <c r="J47" s="40"/>
      <c r="K47" s="40"/>
      <c r="L47" s="44"/>
    </row>
    <row r="48" s="1" customFormat="1" ht="16.5" customHeight="1">
      <c r="B48" s="39"/>
      <c r="C48" s="40"/>
      <c r="D48" s="40"/>
      <c r="E48" s="176" t="str">
        <f>E7</f>
        <v>Multifunkční centrum sociálních služeb</v>
      </c>
      <c r="F48" s="33"/>
      <c r="G48" s="33"/>
      <c r="H48" s="33"/>
      <c r="I48" s="147"/>
      <c r="J48" s="40"/>
      <c r="K48" s="40"/>
      <c r="L48" s="44"/>
    </row>
    <row r="49" s="1" customFormat="1" ht="12" customHeight="1">
      <c r="B49" s="39"/>
      <c r="C49" s="33" t="s">
        <v>188</v>
      </c>
      <c r="D49" s="40"/>
      <c r="E49" s="40"/>
      <c r="F49" s="40"/>
      <c r="G49" s="40"/>
      <c r="H49" s="40"/>
      <c r="I49" s="147"/>
      <c r="J49" s="40"/>
      <c r="K49" s="40"/>
      <c r="L49" s="44"/>
    </row>
    <row r="50" s="1" customFormat="1" ht="16.5" customHeight="1">
      <c r="B50" s="39"/>
      <c r="C50" s="40"/>
      <c r="D50" s="40"/>
      <c r="E50" s="69" t="str">
        <f>E9</f>
        <v>VRN - vedlejší rozpočtové náklady</v>
      </c>
      <c r="F50" s="40"/>
      <c r="G50" s="40"/>
      <c r="H50" s="40"/>
      <c r="I50" s="147"/>
      <c r="J50" s="40"/>
      <c r="K50" s="40"/>
      <c r="L50" s="44"/>
    </row>
    <row r="51" s="1" customFormat="1" ht="6.96" customHeight="1">
      <c r="B51" s="39"/>
      <c r="C51" s="40"/>
      <c r="D51" s="40"/>
      <c r="E51" s="40"/>
      <c r="F51" s="40"/>
      <c r="G51" s="40"/>
      <c r="H51" s="40"/>
      <c r="I51" s="147"/>
      <c r="J51" s="40"/>
      <c r="K51" s="40"/>
      <c r="L51" s="44"/>
    </row>
    <row r="52" s="1" customFormat="1" ht="12" customHeight="1">
      <c r="B52" s="39"/>
      <c r="C52" s="33" t="s">
        <v>22</v>
      </c>
      <c r="D52" s="40"/>
      <c r="E52" s="40"/>
      <c r="F52" s="28" t="str">
        <f>F12</f>
        <v xml:space="preserve"> </v>
      </c>
      <c r="G52" s="40"/>
      <c r="H52" s="40"/>
      <c r="I52" s="149" t="s">
        <v>24</v>
      </c>
      <c r="J52" s="72" t="str">
        <f>IF(J12="","",J12)</f>
        <v>11.2.2019</v>
      </c>
      <c r="K52" s="40"/>
      <c r="L52" s="44"/>
    </row>
    <row r="53" s="1" customFormat="1" ht="6.96" customHeight="1">
      <c r="B53" s="39"/>
      <c r="C53" s="40"/>
      <c r="D53" s="40"/>
      <c r="E53" s="40"/>
      <c r="F53" s="40"/>
      <c r="G53" s="40"/>
      <c r="H53" s="40"/>
      <c r="I53" s="147"/>
      <c r="J53" s="40"/>
      <c r="K53" s="40"/>
      <c r="L53" s="44"/>
    </row>
    <row r="54" s="1" customFormat="1" ht="15.15" customHeight="1">
      <c r="B54" s="39"/>
      <c r="C54" s="33" t="s">
        <v>26</v>
      </c>
      <c r="D54" s="40"/>
      <c r="E54" s="40"/>
      <c r="F54" s="28" t="str">
        <f>E15</f>
        <v xml:space="preserve"> </v>
      </c>
      <c r="G54" s="40"/>
      <c r="H54" s="40"/>
      <c r="I54" s="149" t="s">
        <v>31</v>
      </c>
      <c r="J54" s="37" t="str">
        <f>E21</f>
        <v xml:space="preserve"> </v>
      </c>
      <c r="K54" s="40"/>
      <c r="L54" s="44"/>
    </row>
    <row r="55" s="1" customFormat="1" ht="15.15" customHeight="1">
      <c r="B55" s="39"/>
      <c r="C55" s="33" t="s">
        <v>29</v>
      </c>
      <c r="D55" s="40"/>
      <c r="E55" s="40"/>
      <c r="F55" s="28" t="str">
        <f>IF(E18="","",E18)</f>
        <v>Vyplň údaj</v>
      </c>
      <c r="G55" s="40"/>
      <c r="H55" s="40"/>
      <c r="I55" s="149" t="s">
        <v>32</v>
      </c>
      <c r="J55" s="37" t="str">
        <f>E24</f>
        <v xml:space="preserve"> </v>
      </c>
      <c r="K55" s="40"/>
      <c r="L55" s="44"/>
    </row>
    <row r="56" s="1" customFormat="1" ht="10.32" customHeight="1">
      <c r="B56" s="39"/>
      <c r="C56" s="40"/>
      <c r="D56" s="40"/>
      <c r="E56" s="40"/>
      <c r="F56" s="40"/>
      <c r="G56" s="40"/>
      <c r="H56" s="40"/>
      <c r="I56" s="147"/>
      <c r="J56" s="40"/>
      <c r="K56" s="40"/>
      <c r="L56" s="44"/>
    </row>
    <row r="57" s="1" customFormat="1" ht="29.28" customHeight="1">
      <c r="B57" s="39"/>
      <c r="C57" s="177" t="s">
        <v>191</v>
      </c>
      <c r="D57" s="178"/>
      <c r="E57" s="178"/>
      <c r="F57" s="178"/>
      <c r="G57" s="178"/>
      <c r="H57" s="178"/>
      <c r="I57" s="179"/>
      <c r="J57" s="180" t="s">
        <v>192</v>
      </c>
      <c r="K57" s="178"/>
      <c r="L57" s="44"/>
    </row>
    <row r="58" s="1" customFormat="1" ht="10.32" customHeight="1">
      <c r="B58" s="39"/>
      <c r="C58" s="40"/>
      <c r="D58" s="40"/>
      <c r="E58" s="40"/>
      <c r="F58" s="40"/>
      <c r="G58" s="40"/>
      <c r="H58" s="40"/>
      <c r="I58" s="147"/>
      <c r="J58" s="40"/>
      <c r="K58" s="40"/>
      <c r="L58" s="44"/>
    </row>
    <row r="59" s="1" customFormat="1" ht="22.8" customHeight="1">
      <c r="B59" s="39"/>
      <c r="C59" s="181" t="s">
        <v>68</v>
      </c>
      <c r="D59" s="40"/>
      <c r="E59" s="40"/>
      <c r="F59" s="40"/>
      <c r="G59" s="40"/>
      <c r="H59" s="40"/>
      <c r="I59" s="147"/>
      <c r="J59" s="102">
        <f>J80</f>
        <v>0</v>
      </c>
      <c r="K59" s="40"/>
      <c r="L59" s="44"/>
      <c r="AU59" s="18" t="s">
        <v>193</v>
      </c>
    </row>
    <row r="60" s="8" customFormat="1" ht="24.96" customHeight="1">
      <c r="B60" s="182"/>
      <c r="C60" s="183"/>
      <c r="D60" s="184" t="s">
        <v>194</v>
      </c>
      <c r="E60" s="185"/>
      <c r="F60" s="185"/>
      <c r="G60" s="185"/>
      <c r="H60" s="185"/>
      <c r="I60" s="186"/>
      <c r="J60" s="187">
        <f>J81</f>
        <v>0</v>
      </c>
      <c r="K60" s="183"/>
      <c r="L60" s="188"/>
    </row>
    <row r="61" s="1" customFormat="1" ht="21.84" customHeight="1">
      <c r="B61" s="39"/>
      <c r="C61" s="40"/>
      <c r="D61" s="40"/>
      <c r="E61" s="40"/>
      <c r="F61" s="40"/>
      <c r="G61" s="40"/>
      <c r="H61" s="40"/>
      <c r="I61" s="147"/>
      <c r="J61" s="40"/>
      <c r="K61" s="40"/>
      <c r="L61" s="44"/>
    </row>
    <row r="62" s="1" customFormat="1" ht="6.96" customHeight="1">
      <c r="B62" s="59"/>
      <c r="C62" s="60"/>
      <c r="D62" s="60"/>
      <c r="E62" s="60"/>
      <c r="F62" s="60"/>
      <c r="G62" s="60"/>
      <c r="H62" s="60"/>
      <c r="I62" s="172"/>
      <c r="J62" s="60"/>
      <c r="K62" s="60"/>
      <c r="L62" s="44"/>
    </row>
    <row r="66" s="1" customFormat="1" ht="6.96" customHeight="1">
      <c r="B66" s="61"/>
      <c r="C66" s="62"/>
      <c r="D66" s="62"/>
      <c r="E66" s="62"/>
      <c r="F66" s="62"/>
      <c r="G66" s="62"/>
      <c r="H66" s="62"/>
      <c r="I66" s="175"/>
      <c r="J66" s="62"/>
      <c r="K66" s="62"/>
      <c r="L66" s="44"/>
    </row>
    <row r="67" s="1" customFormat="1" ht="24.96" customHeight="1">
      <c r="B67" s="39"/>
      <c r="C67" s="24" t="s">
        <v>195</v>
      </c>
      <c r="D67" s="40"/>
      <c r="E67" s="40"/>
      <c r="F67" s="40"/>
      <c r="G67" s="40"/>
      <c r="H67" s="40"/>
      <c r="I67" s="147"/>
      <c r="J67" s="40"/>
      <c r="K67" s="40"/>
      <c r="L67" s="44"/>
    </row>
    <row r="68" s="1" customFormat="1" ht="6.96" customHeight="1">
      <c r="B68" s="39"/>
      <c r="C68" s="40"/>
      <c r="D68" s="40"/>
      <c r="E68" s="40"/>
      <c r="F68" s="40"/>
      <c r="G68" s="40"/>
      <c r="H68" s="40"/>
      <c r="I68" s="147"/>
      <c r="J68" s="40"/>
      <c r="K68" s="40"/>
      <c r="L68" s="44"/>
    </row>
    <row r="69" s="1" customFormat="1" ht="12" customHeight="1">
      <c r="B69" s="39"/>
      <c r="C69" s="33" t="s">
        <v>17</v>
      </c>
      <c r="D69" s="40"/>
      <c r="E69" s="40"/>
      <c r="F69" s="40"/>
      <c r="G69" s="40"/>
      <c r="H69" s="40"/>
      <c r="I69" s="147"/>
      <c r="J69" s="40"/>
      <c r="K69" s="40"/>
      <c r="L69" s="44"/>
    </row>
    <row r="70" s="1" customFormat="1" ht="16.5" customHeight="1">
      <c r="B70" s="39"/>
      <c r="C70" s="40"/>
      <c r="D70" s="40"/>
      <c r="E70" s="176" t="str">
        <f>E7</f>
        <v>Multifunkční centrum sociálních služeb</v>
      </c>
      <c r="F70" s="33"/>
      <c r="G70" s="33"/>
      <c r="H70" s="33"/>
      <c r="I70" s="147"/>
      <c r="J70" s="40"/>
      <c r="K70" s="40"/>
      <c r="L70" s="44"/>
    </row>
    <row r="71" s="1" customFormat="1" ht="12" customHeight="1">
      <c r="B71" s="39"/>
      <c r="C71" s="33" t="s">
        <v>188</v>
      </c>
      <c r="D71" s="40"/>
      <c r="E71" s="40"/>
      <c r="F71" s="40"/>
      <c r="G71" s="40"/>
      <c r="H71" s="40"/>
      <c r="I71" s="147"/>
      <c r="J71" s="40"/>
      <c r="K71" s="40"/>
      <c r="L71" s="44"/>
    </row>
    <row r="72" s="1" customFormat="1" ht="16.5" customHeight="1">
      <c r="B72" s="39"/>
      <c r="C72" s="40"/>
      <c r="D72" s="40"/>
      <c r="E72" s="69" t="str">
        <f>E9</f>
        <v>VRN - vedlejší rozpočtové náklady</v>
      </c>
      <c r="F72" s="40"/>
      <c r="G72" s="40"/>
      <c r="H72" s="40"/>
      <c r="I72" s="147"/>
      <c r="J72" s="40"/>
      <c r="K72" s="40"/>
      <c r="L72" s="44"/>
    </row>
    <row r="73" s="1" customFormat="1" ht="6.96" customHeight="1">
      <c r="B73" s="39"/>
      <c r="C73" s="40"/>
      <c r="D73" s="40"/>
      <c r="E73" s="40"/>
      <c r="F73" s="40"/>
      <c r="G73" s="40"/>
      <c r="H73" s="40"/>
      <c r="I73" s="147"/>
      <c r="J73" s="40"/>
      <c r="K73" s="40"/>
      <c r="L73" s="44"/>
    </row>
    <row r="74" s="1" customFormat="1" ht="12" customHeight="1">
      <c r="B74" s="39"/>
      <c r="C74" s="33" t="s">
        <v>22</v>
      </c>
      <c r="D74" s="40"/>
      <c r="E74" s="40"/>
      <c r="F74" s="28" t="str">
        <f>F12</f>
        <v xml:space="preserve"> </v>
      </c>
      <c r="G74" s="40"/>
      <c r="H74" s="40"/>
      <c r="I74" s="149" t="s">
        <v>24</v>
      </c>
      <c r="J74" s="72" t="str">
        <f>IF(J12="","",J12)</f>
        <v>11.2.2019</v>
      </c>
      <c r="K74" s="40"/>
      <c r="L74" s="44"/>
    </row>
    <row r="75" s="1" customFormat="1" ht="6.96" customHeight="1">
      <c r="B75" s="39"/>
      <c r="C75" s="40"/>
      <c r="D75" s="40"/>
      <c r="E75" s="40"/>
      <c r="F75" s="40"/>
      <c r="G75" s="40"/>
      <c r="H75" s="40"/>
      <c r="I75" s="147"/>
      <c r="J75" s="40"/>
      <c r="K75" s="40"/>
      <c r="L75" s="44"/>
    </row>
    <row r="76" s="1" customFormat="1" ht="15.15" customHeight="1">
      <c r="B76" s="39"/>
      <c r="C76" s="33" t="s">
        <v>26</v>
      </c>
      <c r="D76" s="40"/>
      <c r="E76" s="40"/>
      <c r="F76" s="28" t="str">
        <f>E15</f>
        <v xml:space="preserve"> </v>
      </c>
      <c r="G76" s="40"/>
      <c r="H76" s="40"/>
      <c r="I76" s="149" t="s">
        <v>31</v>
      </c>
      <c r="J76" s="37" t="str">
        <f>E21</f>
        <v xml:space="preserve"> </v>
      </c>
      <c r="K76" s="40"/>
      <c r="L76" s="44"/>
    </row>
    <row r="77" s="1" customFormat="1" ht="15.15" customHeight="1">
      <c r="B77" s="39"/>
      <c r="C77" s="33" t="s">
        <v>29</v>
      </c>
      <c r="D77" s="40"/>
      <c r="E77" s="40"/>
      <c r="F77" s="28" t="str">
        <f>IF(E18="","",E18)</f>
        <v>Vyplň údaj</v>
      </c>
      <c r="G77" s="40"/>
      <c r="H77" s="40"/>
      <c r="I77" s="149" t="s">
        <v>32</v>
      </c>
      <c r="J77" s="37" t="str">
        <f>E24</f>
        <v xml:space="preserve"> </v>
      </c>
      <c r="K77" s="40"/>
      <c r="L77" s="44"/>
    </row>
    <row r="78" s="1" customFormat="1" ht="10.32" customHeight="1">
      <c r="B78" s="39"/>
      <c r="C78" s="40"/>
      <c r="D78" s="40"/>
      <c r="E78" s="40"/>
      <c r="F78" s="40"/>
      <c r="G78" s="40"/>
      <c r="H78" s="40"/>
      <c r="I78" s="147"/>
      <c r="J78" s="40"/>
      <c r="K78" s="40"/>
      <c r="L78" s="44"/>
    </row>
    <row r="79" s="9" customFormat="1" ht="29.28" customHeight="1">
      <c r="B79" s="189"/>
      <c r="C79" s="190" t="s">
        <v>196</v>
      </c>
      <c r="D79" s="191" t="s">
        <v>55</v>
      </c>
      <c r="E79" s="191" t="s">
        <v>51</v>
      </c>
      <c r="F79" s="191" t="s">
        <v>52</v>
      </c>
      <c r="G79" s="191" t="s">
        <v>197</v>
      </c>
      <c r="H79" s="191" t="s">
        <v>198</v>
      </c>
      <c r="I79" s="192" t="s">
        <v>199</v>
      </c>
      <c r="J79" s="191" t="s">
        <v>192</v>
      </c>
      <c r="K79" s="193" t="s">
        <v>200</v>
      </c>
      <c r="L79" s="194"/>
      <c r="M79" s="92" t="s">
        <v>20</v>
      </c>
      <c r="N79" s="93" t="s">
        <v>40</v>
      </c>
      <c r="O79" s="93" t="s">
        <v>201</v>
      </c>
      <c r="P79" s="93" t="s">
        <v>202</v>
      </c>
      <c r="Q79" s="93" t="s">
        <v>203</v>
      </c>
      <c r="R79" s="93" t="s">
        <v>204</v>
      </c>
      <c r="S79" s="93" t="s">
        <v>205</v>
      </c>
      <c r="T79" s="94" t="s">
        <v>206</v>
      </c>
    </row>
    <row r="80" s="1" customFormat="1" ht="22.8" customHeight="1">
      <c r="B80" s="39"/>
      <c r="C80" s="99" t="s">
        <v>207</v>
      </c>
      <c r="D80" s="40"/>
      <c r="E80" s="40"/>
      <c r="F80" s="40"/>
      <c r="G80" s="40"/>
      <c r="H80" s="40"/>
      <c r="I80" s="147"/>
      <c r="J80" s="195">
        <f>BK80</f>
        <v>0</v>
      </c>
      <c r="K80" s="40"/>
      <c r="L80" s="44"/>
      <c r="M80" s="95"/>
      <c r="N80" s="96"/>
      <c r="O80" s="96"/>
      <c r="P80" s="196">
        <f>P81</f>
        <v>0</v>
      </c>
      <c r="Q80" s="96"/>
      <c r="R80" s="196">
        <f>R81</f>
        <v>0</v>
      </c>
      <c r="S80" s="96"/>
      <c r="T80" s="197">
        <f>T81</f>
        <v>0</v>
      </c>
      <c r="AT80" s="18" t="s">
        <v>69</v>
      </c>
      <c r="AU80" s="18" t="s">
        <v>193</v>
      </c>
      <c r="BK80" s="198">
        <f>BK81</f>
        <v>0</v>
      </c>
    </row>
    <row r="81" s="10" customFormat="1" ht="25.92" customHeight="1">
      <c r="B81" s="199"/>
      <c r="C81" s="200"/>
      <c r="D81" s="201" t="s">
        <v>69</v>
      </c>
      <c r="E81" s="202" t="s">
        <v>208</v>
      </c>
      <c r="F81" s="202" t="s">
        <v>209</v>
      </c>
      <c r="G81" s="200"/>
      <c r="H81" s="200"/>
      <c r="I81" s="203"/>
      <c r="J81" s="204">
        <f>BK81</f>
        <v>0</v>
      </c>
      <c r="K81" s="200"/>
      <c r="L81" s="205"/>
      <c r="M81" s="206"/>
      <c r="N81" s="207"/>
      <c r="O81" s="207"/>
      <c r="P81" s="208">
        <f>SUM(P82:P83)</f>
        <v>0</v>
      </c>
      <c r="Q81" s="207"/>
      <c r="R81" s="208">
        <f>SUM(R82:R83)</f>
        <v>0</v>
      </c>
      <c r="S81" s="207"/>
      <c r="T81" s="209">
        <f>SUM(T82:T83)</f>
        <v>0</v>
      </c>
      <c r="AR81" s="210" t="s">
        <v>77</v>
      </c>
      <c r="AT81" s="211" t="s">
        <v>69</v>
      </c>
      <c r="AU81" s="211" t="s">
        <v>16</v>
      </c>
      <c r="AY81" s="210" t="s">
        <v>210</v>
      </c>
      <c r="BK81" s="212">
        <f>SUM(BK82:BK83)</f>
        <v>0</v>
      </c>
    </row>
    <row r="82" s="1" customFormat="1" ht="16.5" customHeight="1">
      <c r="B82" s="39"/>
      <c r="C82" s="213" t="s">
        <v>77</v>
      </c>
      <c r="D82" s="213" t="s">
        <v>211</v>
      </c>
      <c r="E82" s="214" t="s">
        <v>212</v>
      </c>
      <c r="F82" s="215" t="s">
        <v>213</v>
      </c>
      <c r="G82" s="216" t="s">
        <v>214</v>
      </c>
      <c r="H82" s="217">
        <v>1</v>
      </c>
      <c r="I82" s="218"/>
      <c r="J82" s="219">
        <f>ROUND(I82*H82,2)</f>
        <v>0</v>
      </c>
      <c r="K82" s="215" t="s">
        <v>20</v>
      </c>
      <c r="L82" s="44"/>
      <c r="M82" s="220" t="s">
        <v>20</v>
      </c>
      <c r="N82" s="221" t="s">
        <v>41</v>
      </c>
      <c r="O82" s="84"/>
      <c r="P82" s="222">
        <f>O82*H82</f>
        <v>0</v>
      </c>
      <c r="Q82" s="222">
        <v>0</v>
      </c>
      <c r="R82" s="222">
        <f>Q82*H82</f>
        <v>0</v>
      </c>
      <c r="S82" s="222">
        <v>0</v>
      </c>
      <c r="T82" s="223">
        <f>S82*H82</f>
        <v>0</v>
      </c>
      <c r="AR82" s="224" t="s">
        <v>215</v>
      </c>
      <c r="AT82" s="224" t="s">
        <v>211</v>
      </c>
      <c r="AU82" s="224" t="s">
        <v>77</v>
      </c>
      <c r="AY82" s="18" t="s">
        <v>210</v>
      </c>
      <c r="BE82" s="225">
        <f>IF(N82="základní",J82,0)</f>
        <v>0</v>
      </c>
      <c r="BF82" s="225">
        <f>IF(N82="snížená",J82,0)</f>
        <v>0</v>
      </c>
      <c r="BG82" s="225">
        <f>IF(N82="zákl. přenesená",J82,0)</f>
        <v>0</v>
      </c>
      <c r="BH82" s="225">
        <f>IF(N82="sníž. přenesená",J82,0)</f>
        <v>0</v>
      </c>
      <c r="BI82" s="225">
        <f>IF(N82="nulová",J82,0)</f>
        <v>0</v>
      </c>
      <c r="BJ82" s="18" t="s">
        <v>77</v>
      </c>
      <c r="BK82" s="225">
        <f>ROUND(I82*H82,2)</f>
        <v>0</v>
      </c>
      <c r="BL82" s="18" t="s">
        <v>215</v>
      </c>
      <c r="BM82" s="224" t="s">
        <v>79</v>
      </c>
    </row>
    <row r="83" s="1" customFormat="1">
      <c r="B83" s="39"/>
      <c r="C83" s="40"/>
      <c r="D83" s="226" t="s">
        <v>216</v>
      </c>
      <c r="E83" s="40"/>
      <c r="F83" s="227" t="s">
        <v>217</v>
      </c>
      <c r="G83" s="40"/>
      <c r="H83" s="40"/>
      <c r="I83" s="147"/>
      <c r="J83" s="40"/>
      <c r="K83" s="40"/>
      <c r="L83" s="44"/>
      <c r="M83" s="228"/>
      <c r="N83" s="229"/>
      <c r="O83" s="229"/>
      <c r="P83" s="229"/>
      <c r="Q83" s="229"/>
      <c r="R83" s="229"/>
      <c r="S83" s="229"/>
      <c r="T83" s="230"/>
      <c r="AT83" s="18" t="s">
        <v>216</v>
      </c>
      <c r="AU83" s="18" t="s">
        <v>77</v>
      </c>
    </row>
    <row r="84" s="1" customFormat="1" ht="6.96" customHeight="1">
      <c r="B84" s="59"/>
      <c r="C84" s="60"/>
      <c r="D84" s="60"/>
      <c r="E84" s="60"/>
      <c r="F84" s="60"/>
      <c r="G84" s="60"/>
      <c r="H84" s="60"/>
      <c r="I84" s="172"/>
      <c r="J84" s="60"/>
      <c r="K84" s="60"/>
      <c r="L84" s="44"/>
    </row>
  </sheetData>
  <sheetProtection sheet="1" autoFilter="0" formatColumns="0" formatRows="0" objects="1" scenarios="1" spinCount="100000" saltValue="ouFfOhzR/oDRv4KjLxuARrpI8d+beuE9uGgjolnaOUcdMtLVNL51QxLuyjuReinFi3SsERoa+C4nX4SgNrs1XQ==" hashValue="/5LB05/mQSTeO8/tS9D1liLKXCXgP+pZ6hkvARXPlEJgxX1OSuKNxZe7RIXVUI98Y1FU/SVAH/n2e8xgiPvBJw==" algorithmName="SHA-512" password="CC35"/>
  <autoFilter ref="C79:K83"/>
  <mergeCells count="9">
    <mergeCell ref="E7:H7"/>
    <mergeCell ref="E9:H9"/>
    <mergeCell ref="E18:H18"/>
    <mergeCell ref="E27:H27"/>
    <mergeCell ref="E48:H48"/>
    <mergeCell ref="E50:H50"/>
    <mergeCell ref="E70:H70"/>
    <mergeCell ref="E72:H7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144</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3648</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ROUNDUP(J99,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ROUNDUP((SUM(BE99:BE115)),  2)</f>
        <v>0</v>
      </c>
      <c r="I37" s="161">
        <v>0.20999999999999999</v>
      </c>
      <c r="J37" s="160">
        <f>ROUNDUP(((SUM(BE99:BE115))*I37),  2)</f>
        <v>0</v>
      </c>
      <c r="L37" s="44"/>
    </row>
    <row r="38" s="1" customFormat="1" ht="14.4" customHeight="1">
      <c r="B38" s="44"/>
      <c r="E38" s="145" t="s">
        <v>42</v>
      </c>
      <c r="F38" s="160">
        <f>ROUNDUP((SUM(BF99:BF115)),  2)</f>
        <v>0</v>
      </c>
      <c r="I38" s="161">
        <v>0.14999999999999999</v>
      </c>
      <c r="J38" s="160">
        <f>ROUNDUP(((SUM(BF99:BF115))*I38),  2)</f>
        <v>0</v>
      </c>
      <c r="L38" s="44"/>
    </row>
    <row r="39" hidden="1" s="1" customFormat="1" ht="14.4" customHeight="1">
      <c r="B39" s="44"/>
      <c r="E39" s="145" t="s">
        <v>43</v>
      </c>
      <c r="F39" s="160">
        <f>ROUNDUP((SUM(BG99:BG115)),  2)</f>
        <v>0</v>
      </c>
      <c r="I39" s="161">
        <v>0.20999999999999999</v>
      </c>
      <c r="J39" s="160">
        <f>0</f>
        <v>0</v>
      </c>
      <c r="L39" s="44"/>
    </row>
    <row r="40" hidden="1" s="1" customFormat="1" ht="14.4" customHeight="1">
      <c r="B40" s="44"/>
      <c r="E40" s="145" t="s">
        <v>44</v>
      </c>
      <c r="F40" s="160">
        <f>ROUNDUP((SUM(BH99:BH115)),  2)</f>
        <v>0</v>
      </c>
      <c r="I40" s="161">
        <v>0.14999999999999999</v>
      </c>
      <c r="J40" s="160">
        <f>0</f>
        <v>0</v>
      </c>
      <c r="L40" s="44"/>
    </row>
    <row r="41" hidden="1" s="1" customFormat="1" ht="14.4" customHeight="1">
      <c r="B41" s="44"/>
      <c r="E41" s="145" t="s">
        <v>45</v>
      </c>
      <c r="F41" s="160">
        <f>ROUNDUP((SUM(BI99:BI115)),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NN-D 1.4.F - Zařízen - NN-D 1.4.F - Zařízen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J99</f>
        <v>0</v>
      </c>
      <c r="K67" s="40"/>
      <c r="L67" s="44"/>
      <c r="AU67" s="18" t="s">
        <v>193</v>
      </c>
    </row>
    <row r="68" s="8" customFormat="1" ht="24.96" customHeight="1">
      <c r="B68" s="182"/>
      <c r="C68" s="183"/>
      <c r="D68" s="184" t="s">
        <v>243</v>
      </c>
      <c r="E68" s="185"/>
      <c r="F68" s="185"/>
      <c r="G68" s="185"/>
      <c r="H68" s="185"/>
      <c r="I68" s="186"/>
      <c r="J68" s="187">
        <f>J100</f>
        <v>0</v>
      </c>
      <c r="K68" s="183"/>
      <c r="L68" s="188"/>
    </row>
    <row r="69" s="11" customFormat="1" ht="19.92" customHeight="1">
      <c r="B69" s="233"/>
      <c r="C69" s="125"/>
      <c r="D69" s="234" t="s">
        <v>899</v>
      </c>
      <c r="E69" s="235"/>
      <c r="F69" s="235"/>
      <c r="G69" s="235"/>
      <c r="H69" s="235"/>
      <c r="I69" s="236"/>
      <c r="J69" s="237">
        <f>J101</f>
        <v>0</v>
      </c>
      <c r="K69" s="125"/>
      <c r="L69" s="238"/>
    </row>
    <row r="70" s="11" customFormat="1" ht="19.92" customHeight="1">
      <c r="B70" s="233"/>
      <c r="C70" s="125"/>
      <c r="D70" s="234" t="s">
        <v>1677</v>
      </c>
      <c r="E70" s="235"/>
      <c r="F70" s="235"/>
      <c r="G70" s="235"/>
      <c r="H70" s="235"/>
      <c r="I70" s="236"/>
      <c r="J70" s="237">
        <f>J105</f>
        <v>0</v>
      </c>
      <c r="K70" s="125"/>
      <c r="L70" s="238"/>
    </row>
    <row r="71" s="8" customFormat="1" ht="24.96" customHeight="1">
      <c r="B71" s="182"/>
      <c r="C71" s="183"/>
      <c r="D71" s="184" t="s">
        <v>901</v>
      </c>
      <c r="E71" s="185"/>
      <c r="F71" s="185"/>
      <c r="G71" s="185"/>
      <c r="H71" s="185"/>
      <c r="I71" s="186"/>
      <c r="J71" s="187">
        <f>J108</f>
        <v>0</v>
      </c>
      <c r="K71" s="183"/>
      <c r="L71" s="188"/>
    </row>
    <row r="72" s="11" customFormat="1" ht="19.92" customHeight="1">
      <c r="B72" s="233"/>
      <c r="C72" s="125"/>
      <c r="D72" s="234" t="s">
        <v>902</v>
      </c>
      <c r="E72" s="235"/>
      <c r="F72" s="235"/>
      <c r="G72" s="235"/>
      <c r="H72" s="235"/>
      <c r="I72" s="236"/>
      <c r="J72" s="237">
        <f>J109</f>
        <v>0</v>
      </c>
      <c r="K72" s="125"/>
      <c r="L72" s="238"/>
    </row>
    <row r="73" s="11" customFormat="1" ht="19.92" customHeight="1">
      <c r="B73" s="233"/>
      <c r="C73" s="125"/>
      <c r="D73" s="234" t="s">
        <v>903</v>
      </c>
      <c r="E73" s="235"/>
      <c r="F73" s="235"/>
      <c r="G73" s="235"/>
      <c r="H73" s="235"/>
      <c r="I73" s="236"/>
      <c r="J73" s="237">
        <f>J111</f>
        <v>0</v>
      </c>
      <c r="K73" s="125"/>
      <c r="L73" s="238"/>
    </row>
    <row r="74" s="8" customFormat="1" ht="24.96" customHeight="1">
      <c r="B74" s="182"/>
      <c r="C74" s="183"/>
      <c r="D74" s="184" t="s">
        <v>254</v>
      </c>
      <c r="E74" s="185"/>
      <c r="F74" s="185"/>
      <c r="G74" s="185"/>
      <c r="H74" s="185"/>
      <c r="I74" s="186"/>
      <c r="J74" s="187">
        <f>J113</f>
        <v>0</v>
      </c>
      <c r="K74" s="183"/>
      <c r="L74" s="188"/>
    </row>
    <row r="75" s="11" customFormat="1" ht="19.92" customHeight="1">
      <c r="B75" s="233"/>
      <c r="C75" s="125"/>
      <c r="D75" s="234" t="s">
        <v>904</v>
      </c>
      <c r="E75" s="235"/>
      <c r="F75" s="235"/>
      <c r="G75" s="235"/>
      <c r="H75" s="235"/>
      <c r="I75" s="236"/>
      <c r="J75" s="237">
        <f>J114</f>
        <v>0</v>
      </c>
      <c r="K75" s="125"/>
      <c r="L75" s="238"/>
    </row>
    <row r="76" s="1" customFormat="1" ht="21.84" customHeight="1">
      <c r="B76" s="39"/>
      <c r="C76" s="40"/>
      <c r="D76" s="40"/>
      <c r="E76" s="40"/>
      <c r="F76" s="40"/>
      <c r="G76" s="40"/>
      <c r="H76" s="40"/>
      <c r="I76" s="147"/>
      <c r="J76" s="40"/>
      <c r="K76" s="40"/>
      <c r="L76" s="44"/>
    </row>
    <row r="77" s="1" customFormat="1" ht="6.96" customHeight="1">
      <c r="B77" s="59"/>
      <c r="C77" s="60"/>
      <c r="D77" s="60"/>
      <c r="E77" s="60"/>
      <c r="F77" s="60"/>
      <c r="G77" s="60"/>
      <c r="H77" s="60"/>
      <c r="I77" s="172"/>
      <c r="J77" s="60"/>
      <c r="K77" s="60"/>
      <c r="L77" s="44"/>
    </row>
    <row r="81" s="1" customFormat="1" ht="6.96" customHeight="1">
      <c r="B81" s="61"/>
      <c r="C81" s="62"/>
      <c r="D81" s="62"/>
      <c r="E81" s="62"/>
      <c r="F81" s="62"/>
      <c r="G81" s="62"/>
      <c r="H81" s="62"/>
      <c r="I81" s="175"/>
      <c r="J81" s="62"/>
      <c r="K81" s="62"/>
      <c r="L81" s="44"/>
    </row>
    <row r="82" s="1" customFormat="1" ht="24.96" customHeight="1">
      <c r="B82" s="39"/>
      <c r="C82" s="24" t="s">
        <v>195</v>
      </c>
      <c r="D82" s="40"/>
      <c r="E82" s="40"/>
      <c r="F82" s="40"/>
      <c r="G82" s="40"/>
      <c r="H82" s="40"/>
      <c r="I82" s="147"/>
      <c r="J82" s="40"/>
      <c r="K82" s="40"/>
      <c r="L82" s="44"/>
    </row>
    <row r="83" s="1" customFormat="1" ht="6.96" customHeight="1">
      <c r="B83" s="39"/>
      <c r="C83" s="40"/>
      <c r="D83" s="40"/>
      <c r="E83" s="40"/>
      <c r="F83" s="40"/>
      <c r="G83" s="40"/>
      <c r="H83" s="40"/>
      <c r="I83" s="147"/>
      <c r="J83" s="40"/>
      <c r="K83" s="40"/>
      <c r="L83" s="44"/>
    </row>
    <row r="84" s="1" customFormat="1" ht="12" customHeight="1">
      <c r="B84" s="39"/>
      <c r="C84" s="33" t="s">
        <v>17</v>
      </c>
      <c r="D84" s="40"/>
      <c r="E84" s="40"/>
      <c r="F84" s="40"/>
      <c r="G84" s="40"/>
      <c r="H84" s="40"/>
      <c r="I84" s="147"/>
      <c r="J84" s="40"/>
      <c r="K84" s="40"/>
      <c r="L84" s="44"/>
    </row>
    <row r="85" s="1" customFormat="1" ht="16.5" customHeight="1">
      <c r="B85" s="39"/>
      <c r="C85" s="40"/>
      <c r="D85" s="40"/>
      <c r="E85" s="176" t="str">
        <f>E7</f>
        <v>Multifunkční centrum sociálních služeb</v>
      </c>
      <c r="F85" s="33"/>
      <c r="G85" s="33"/>
      <c r="H85" s="33"/>
      <c r="I85" s="147"/>
      <c r="J85" s="40"/>
      <c r="K85" s="40"/>
      <c r="L85" s="44"/>
    </row>
    <row r="86" ht="12" customHeight="1">
      <c r="B86" s="22"/>
      <c r="C86" s="33" t="s">
        <v>188</v>
      </c>
      <c r="D86" s="23"/>
      <c r="E86" s="23"/>
      <c r="F86" s="23"/>
      <c r="G86" s="23"/>
      <c r="H86" s="23"/>
      <c r="I86" s="139"/>
      <c r="J86" s="23"/>
      <c r="K86" s="23"/>
      <c r="L86" s="21"/>
    </row>
    <row r="87" ht="16.5" customHeight="1">
      <c r="B87" s="22"/>
      <c r="C87" s="23"/>
      <c r="D87" s="23"/>
      <c r="E87" s="176" t="s">
        <v>235</v>
      </c>
      <c r="F87" s="23"/>
      <c r="G87" s="23"/>
      <c r="H87" s="23"/>
      <c r="I87" s="139"/>
      <c r="J87" s="23"/>
      <c r="K87" s="23"/>
      <c r="L87" s="21"/>
    </row>
    <row r="88" ht="12" customHeight="1">
      <c r="B88" s="22"/>
      <c r="C88" s="33" t="s">
        <v>236</v>
      </c>
      <c r="D88" s="23"/>
      <c r="E88" s="23"/>
      <c r="F88" s="23"/>
      <c r="G88" s="23"/>
      <c r="H88" s="23"/>
      <c r="I88" s="139"/>
      <c r="J88" s="23"/>
      <c r="K88" s="23"/>
      <c r="L88" s="21"/>
    </row>
    <row r="89" s="1" customFormat="1" ht="16.5" customHeight="1">
      <c r="B89" s="39"/>
      <c r="C89" s="40"/>
      <c r="D89" s="40"/>
      <c r="E89" s="232" t="s">
        <v>3624</v>
      </c>
      <c r="F89" s="40"/>
      <c r="G89" s="40"/>
      <c r="H89" s="40"/>
      <c r="I89" s="147"/>
      <c r="J89" s="40"/>
      <c r="K89" s="40"/>
      <c r="L89" s="44"/>
    </row>
    <row r="90" s="1" customFormat="1" ht="12" customHeight="1">
      <c r="B90" s="39"/>
      <c r="C90" s="33" t="s">
        <v>238</v>
      </c>
      <c r="D90" s="40"/>
      <c r="E90" s="40"/>
      <c r="F90" s="40"/>
      <c r="G90" s="40"/>
      <c r="H90" s="40"/>
      <c r="I90" s="147"/>
      <c r="J90" s="40"/>
      <c r="K90" s="40"/>
      <c r="L90" s="44"/>
    </row>
    <row r="91" s="1" customFormat="1" ht="16.5" customHeight="1">
      <c r="B91" s="39"/>
      <c r="C91" s="40"/>
      <c r="D91" s="40"/>
      <c r="E91" s="69" t="str">
        <f>E13</f>
        <v>NN-D 1.4.F - Zařízen - NN-D 1.4.F - Zařízen - NN...</v>
      </c>
      <c r="F91" s="40"/>
      <c r="G91" s="40"/>
      <c r="H91" s="40"/>
      <c r="I91" s="147"/>
      <c r="J91" s="40"/>
      <c r="K91" s="40"/>
      <c r="L91" s="44"/>
    </row>
    <row r="92" s="1" customFormat="1" ht="6.96" customHeight="1">
      <c r="B92" s="39"/>
      <c r="C92" s="40"/>
      <c r="D92" s="40"/>
      <c r="E92" s="40"/>
      <c r="F92" s="40"/>
      <c r="G92" s="40"/>
      <c r="H92" s="40"/>
      <c r="I92" s="147"/>
      <c r="J92" s="40"/>
      <c r="K92" s="40"/>
      <c r="L92" s="44"/>
    </row>
    <row r="93" s="1" customFormat="1" ht="12" customHeight="1">
      <c r="B93" s="39"/>
      <c r="C93" s="33" t="s">
        <v>22</v>
      </c>
      <c r="D93" s="40"/>
      <c r="E93" s="40"/>
      <c r="F93" s="28" t="str">
        <f>F16</f>
        <v xml:space="preserve"> </v>
      </c>
      <c r="G93" s="40"/>
      <c r="H93" s="40"/>
      <c r="I93" s="149" t="s">
        <v>24</v>
      </c>
      <c r="J93" s="72" t="str">
        <f>IF(J16="","",J16)</f>
        <v>11.2.2019</v>
      </c>
      <c r="K93" s="40"/>
      <c r="L93" s="44"/>
    </row>
    <row r="94" s="1" customFormat="1" ht="6.96" customHeight="1">
      <c r="B94" s="39"/>
      <c r="C94" s="40"/>
      <c r="D94" s="40"/>
      <c r="E94" s="40"/>
      <c r="F94" s="40"/>
      <c r="G94" s="40"/>
      <c r="H94" s="40"/>
      <c r="I94" s="147"/>
      <c r="J94" s="40"/>
      <c r="K94" s="40"/>
      <c r="L94" s="44"/>
    </row>
    <row r="95" s="1" customFormat="1" ht="15.15" customHeight="1">
      <c r="B95" s="39"/>
      <c r="C95" s="33" t="s">
        <v>26</v>
      </c>
      <c r="D95" s="40"/>
      <c r="E95" s="40"/>
      <c r="F95" s="28" t="str">
        <f>E19</f>
        <v xml:space="preserve"> </v>
      </c>
      <c r="G95" s="40"/>
      <c r="H95" s="40"/>
      <c r="I95" s="149" t="s">
        <v>31</v>
      </c>
      <c r="J95" s="37" t="str">
        <f>E25</f>
        <v xml:space="preserve"> </v>
      </c>
      <c r="K95" s="40"/>
      <c r="L95" s="44"/>
    </row>
    <row r="96" s="1" customFormat="1" ht="15.15" customHeight="1">
      <c r="B96" s="39"/>
      <c r="C96" s="33" t="s">
        <v>29</v>
      </c>
      <c r="D96" s="40"/>
      <c r="E96" s="40"/>
      <c r="F96" s="28" t="str">
        <f>IF(E22="","",E22)</f>
        <v>Vyplň údaj</v>
      </c>
      <c r="G96" s="40"/>
      <c r="H96" s="40"/>
      <c r="I96" s="149" t="s">
        <v>32</v>
      </c>
      <c r="J96" s="37" t="str">
        <f>E28</f>
        <v xml:space="preserve"> </v>
      </c>
      <c r="K96" s="40"/>
      <c r="L96" s="44"/>
    </row>
    <row r="97" s="1" customFormat="1" ht="10.32" customHeight="1">
      <c r="B97" s="39"/>
      <c r="C97" s="40"/>
      <c r="D97" s="40"/>
      <c r="E97" s="40"/>
      <c r="F97" s="40"/>
      <c r="G97" s="40"/>
      <c r="H97" s="40"/>
      <c r="I97" s="147"/>
      <c r="J97" s="40"/>
      <c r="K97" s="40"/>
      <c r="L97" s="44"/>
    </row>
    <row r="98" s="9" customFormat="1" ht="29.28" customHeight="1">
      <c r="B98" s="189"/>
      <c r="C98" s="190" t="s">
        <v>196</v>
      </c>
      <c r="D98" s="191" t="s">
        <v>55</v>
      </c>
      <c r="E98" s="191" t="s">
        <v>51</v>
      </c>
      <c r="F98" s="191" t="s">
        <v>52</v>
      </c>
      <c r="G98" s="191" t="s">
        <v>197</v>
      </c>
      <c r="H98" s="191" t="s">
        <v>198</v>
      </c>
      <c r="I98" s="192" t="s">
        <v>199</v>
      </c>
      <c r="J98" s="191" t="s">
        <v>192</v>
      </c>
      <c r="K98" s="193" t="s">
        <v>200</v>
      </c>
      <c r="L98" s="194"/>
      <c r="M98" s="92" t="s">
        <v>20</v>
      </c>
      <c r="N98" s="93" t="s">
        <v>40</v>
      </c>
      <c r="O98" s="93" t="s">
        <v>201</v>
      </c>
      <c r="P98" s="93" t="s">
        <v>202</v>
      </c>
      <c r="Q98" s="93" t="s">
        <v>203</v>
      </c>
      <c r="R98" s="93" t="s">
        <v>204</v>
      </c>
      <c r="S98" s="93" t="s">
        <v>205</v>
      </c>
      <c r="T98" s="94" t="s">
        <v>206</v>
      </c>
    </row>
    <row r="99" s="1" customFormat="1" ht="22.8" customHeight="1">
      <c r="B99" s="39"/>
      <c r="C99" s="99" t="s">
        <v>207</v>
      </c>
      <c r="D99" s="40"/>
      <c r="E99" s="40"/>
      <c r="F99" s="40"/>
      <c r="G99" s="40"/>
      <c r="H99" s="40"/>
      <c r="I99" s="147"/>
      <c r="J99" s="195">
        <f>BK99</f>
        <v>0</v>
      </c>
      <c r="K99" s="40"/>
      <c r="L99" s="44"/>
      <c r="M99" s="95"/>
      <c r="N99" s="96"/>
      <c r="O99" s="96"/>
      <c r="P99" s="196">
        <f>P100+P108+P113</f>
        <v>0</v>
      </c>
      <c r="Q99" s="96"/>
      <c r="R99" s="196">
        <f>R100+R108+R113</f>
        <v>0</v>
      </c>
      <c r="S99" s="96"/>
      <c r="T99" s="197">
        <f>T100+T108+T113</f>
        <v>0</v>
      </c>
      <c r="AT99" s="18" t="s">
        <v>69</v>
      </c>
      <c r="AU99" s="18" t="s">
        <v>193</v>
      </c>
      <c r="BK99" s="198">
        <f>BK100+BK108+BK113</f>
        <v>0</v>
      </c>
    </row>
    <row r="100" s="10" customFormat="1" ht="25.92" customHeight="1">
      <c r="B100" s="199"/>
      <c r="C100" s="200"/>
      <c r="D100" s="201" t="s">
        <v>69</v>
      </c>
      <c r="E100" s="202" t="s">
        <v>296</v>
      </c>
      <c r="F100" s="202" t="s">
        <v>297</v>
      </c>
      <c r="G100" s="200"/>
      <c r="H100" s="200"/>
      <c r="I100" s="203"/>
      <c r="J100" s="204">
        <f>BK100</f>
        <v>0</v>
      </c>
      <c r="K100" s="200"/>
      <c r="L100" s="205"/>
      <c r="M100" s="206"/>
      <c r="N100" s="207"/>
      <c r="O100" s="207"/>
      <c r="P100" s="208">
        <f>P101+P105</f>
        <v>0</v>
      </c>
      <c r="Q100" s="207"/>
      <c r="R100" s="208">
        <f>R101+R105</f>
        <v>0</v>
      </c>
      <c r="S100" s="207"/>
      <c r="T100" s="209">
        <f>T101+T105</f>
        <v>0</v>
      </c>
      <c r="AR100" s="210" t="s">
        <v>79</v>
      </c>
      <c r="AT100" s="211" t="s">
        <v>69</v>
      </c>
      <c r="AU100" s="211" t="s">
        <v>16</v>
      </c>
      <c r="AY100" s="210" t="s">
        <v>210</v>
      </c>
      <c r="BK100" s="212">
        <f>BK101+BK105</f>
        <v>0</v>
      </c>
    </row>
    <row r="101" s="10" customFormat="1" ht="22.8" customHeight="1">
      <c r="B101" s="199"/>
      <c r="C101" s="200"/>
      <c r="D101" s="201" t="s">
        <v>69</v>
      </c>
      <c r="E101" s="239" t="s">
        <v>907</v>
      </c>
      <c r="F101" s="239" t="s">
        <v>908</v>
      </c>
      <c r="G101" s="200"/>
      <c r="H101" s="200"/>
      <c r="I101" s="203"/>
      <c r="J101" s="240">
        <f>BK101</f>
        <v>0</v>
      </c>
      <c r="K101" s="200"/>
      <c r="L101" s="205"/>
      <c r="M101" s="206"/>
      <c r="N101" s="207"/>
      <c r="O101" s="207"/>
      <c r="P101" s="208">
        <f>SUM(P102:P104)</f>
        <v>0</v>
      </c>
      <c r="Q101" s="207"/>
      <c r="R101" s="208">
        <f>SUM(R102:R104)</f>
        <v>0</v>
      </c>
      <c r="S101" s="207"/>
      <c r="T101" s="209">
        <f>SUM(T102:T104)</f>
        <v>0</v>
      </c>
      <c r="AR101" s="210" t="s">
        <v>77</v>
      </c>
      <c r="AT101" s="211" t="s">
        <v>69</v>
      </c>
      <c r="AU101" s="211" t="s">
        <v>77</v>
      </c>
      <c r="AY101" s="210" t="s">
        <v>210</v>
      </c>
      <c r="BK101" s="212">
        <f>SUM(BK102:BK104)</f>
        <v>0</v>
      </c>
    </row>
    <row r="102" s="1" customFormat="1" ht="24" customHeight="1">
      <c r="B102" s="39"/>
      <c r="C102" s="213" t="s">
        <v>77</v>
      </c>
      <c r="D102" s="213" t="s">
        <v>211</v>
      </c>
      <c r="E102" s="214" t="s">
        <v>909</v>
      </c>
      <c r="F102" s="215" t="s">
        <v>910</v>
      </c>
      <c r="G102" s="216" t="s">
        <v>911</v>
      </c>
      <c r="H102" s="217">
        <v>0.10000000000000001</v>
      </c>
      <c r="I102" s="218"/>
      <c r="J102" s="219">
        <f>ROUND(I102*H102,2)</f>
        <v>0</v>
      </c>
      <c r="K102" s="215" t="s">
        <v>20</v>
      </c>
      <c r="L102" s="44"/>
      <c r="M102" s="220" t="s">
        <v>20</v>
      </c>
      <c r="N102" s="221" t="s">
        <v>41</v>
      </c>
      <c r="O102" s="84"/>
      <c r="P102" s="222">
        <f>O102*H102</f>
        <v>0</v>
      </c>
      <c r="Q102" s="222">
        <v>0</v>
      </c>
      <c r="R102" s="222">
        <f>Q102*H102</f>
        <v>0</v>
      </c>
      <c r="S102" s="222">
        <v>0</v>
      </c>
      <c r="T102" s="223">
        <f>S102*H102</f>
        <v>0</v>
      </c>
      <c r="AR102" s="224" t="s">
        <v>215</v>
      </c>
      <c r="AT102" s="224" t="s">
        <v>211</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215</v>
      </c>
      <c r="BM102" s="224" t="s">
        <v>79</v>
      </c>
    </row>
    <row r="103" s="1" customFormat="1" ht="24" customHeight="1">
      <c r="B103" s="39"/>
      <c r="C103" s="241" t="s">
        <v>79</v>
      </c>
      <c r="D103" s="241" t="s">
        <v>263</v>
      </c>
      <c r="E103" s="242" t="s">
        <v>912</v>
      </c>
      <c r="F103" s="243" t="s">
        <v>3646</v>
      </c>
      <c r="G103" s="244" t="s">
        <v>911</v>
      </c>
      <c r="H103" s="245">
        <v>0.10000000000000001</v>
      </c>
      <c r="I103" s="246"/>
      <c r="J103" s="247">
        <f>ROUND(I103*H103,2)</f>
        <v>0</v>
      </c>
      <c r="K103" s="243" t="s">
        <v>20</v>
      </c>
      <c r="L103" s="248"/>
      <c r="M103" s="249" t="s">
        <v>20</v>
      </c>
      <c r="N103" s="250" t="s">
        <v>41</v>
      </c>
      <c r="O103" s="84"/>
      <c r="P103" s="222">
        <f>O103*H103</f>
        <v>0</v>
      </c>
      <c r="Q103" s="222">
        <v>0</v>
      </c>
      <c r="R103" s="222">
        <f>Q103*H103</f>
        <v>0</v>
      </c>
      <c r="S103" s="222">
        <v>0</v>
      </c>
      <c r="T103" s="223">
        <f>S103*H103</f>
        <v>0</v>
      </c>
      <c r="AR103" s="224" t="s">
        <v>233</v>
      </c>
      <c r="AT103" s="224" t="s">
        <v>263</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215</v>
      </c>
    </row>
    <row r="104" s="1" customFormat="1" ht="24" customHeight="1">
      <c r="B104" s="39"/>
      <c r="C104" s="241" t="s">
        <v>92</v>
      </c>
      <c r="D104" s="241" t="s">
        <v>263</v>
      </c>
      <c r="E104" s="242" t="s">
        <v>914</v>
      </c>
      <c r="F104" s="243" t="s">
        <v>3647</v>
      </c>
      <c r="G104" s="244" t="s">
        <v>555</v>
      </c>
      <c r="H104" s="245">
        <v>10</v>
      </c>
      <c r="I104" s="246"/>
      <c r="J104" s="247">
        <f>ROUND(I104*H104,2)</f>
        <v>0</v>
      </c>
      <c r="K104" s="243" t="s">
        <v>20</v>
      </c>
      <c r="L104" s="248"/>
      <c r="M104" s="249" t="s">
        <v>20</v>
      </c>
      <c r="N104" s="250" t="s">
        <v>41</v>
      </c>
      <c r="O104" s="84"/>
      <c r="P104" s="222">
        <f>O104*H104</f>
        <v>0</v>
      </c>
      <c r="Q104" s="222">
        <v>0</v>
      </c>
      <c r="R104" s="222">
        <f>Q104*H104</f>
        <v>0</v>
      </c>
      <c r="S104" s="222">
        <v>0</v>
      </c>
      <c r="T104" s="223">
        <f>S104*H104</f>
        <v>0</v>
      </c>
      <c r="AR104" s="224" t="s">
        <v>233</v>
      </c>
      <c r="AT104" s="224" t="s">
        <v>263</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229</v>
      </c>
    </row>
    <row r="105" s="10" customFormat="1" ht="22.8" customHeight="1">
      <c r="B105" s="199"/>
      <c r="C105" s="200"/>
      <c r="D105" s="201" t="s">
        <v>69</v>
      </c>
      <c r="E105" s="239" t="s">
        <v>1532</v>
      </c>
      <c r="F105" s="239" t="s">
        <v>1681</v>
      </c>
      <c r="G105" s="200"/>
      <c r="H105" s="200"/>
      <c r="I105" s="203"/>
      <c r="J105" s="240">
        <f>BK105</f>
        <v>0</v>
      </c>
      <c r="K105" s="200"/>
      <c r="L105" s="205"/>
      <c r="M105" s="206"/>
      <c r="N105" s="207"/>
      <c r="O105" s="207"/>
      <c r="P105" s="208">
        <f>SUM(P106:P107)</f>
        <v>0</v>
      </c>
      <c r="Q105" s="207"/>
      <c r="R105" s="208">
        <f>SUM(R106:R107)</f>
        <v>0</v>
      </c>
      <c r="S105" s="207"/>
      <c r="T105" s="209">
        <f>SUM(T106:T107)</f>
        <v>0</v>
      </c>
      <c r="AR105" s="210" t="s">
        <v>77</v>
      </c>
      <c r="AT105" s="211" t="s">
        <v>69</v>
      </c>
      <c r="AU105" s="211" t="s">
        <v>77</v>
      </c>
      <c r="AY105" s="210" t="s">
        <v>210</v>
      </c>
      <c r="BK105" s="212">
        <f>SUM(BK106:BK107)</f>
        <v>0</v>
      </c>
    </row>
    <row r="106" s="1" customFormat="1" ht="16.5" customHeight="1">
      <c r="B106" s="39"/>
      <c r="C106" s="213" t="s">
        <v>215</v>
      </c>
      <c r="D106" s="213" t="s">
        <v>211</v>
      </c>
      <c r="E106" s="214" t="s">
        <v>918</v>
      </c>
      <c r="F106" s="215" t="s">
        <v>919</v>
      </c>
      <c r="G106" s="216" t="s">
        <v>640</v>
      </c>
      <c r="H106" s="217">
        <v>5</v>
      </c>
      <c r="I106" s="218"/>
      <c r="J106" s="219">
        <f>ROUND(I106*H106,2)</f>
        <v>0</v>
      </c>
      <c r="K106" s="215" t="s">
        <v>20</v>
      </c>
      <c r="L106" s="44"/>
      <c r="M106" s="220" t="s">
        <v>20</v>
      </c>
      <c r="N106" s="221" t="s">
        <v>41</v>
      </c>
      <c r="O106" s="84"/>
      <c r="P106" s="222">
        <f>O106*H106</f>
        <v>0</v>
      </c>
      <c r="Q106" s="222">
        <v>0</v>
      </c>
      <c r="R106" s="222">
        <f>Q106*H106</f>
        <v>0</v>
      </c>
      <c r="S106" s="222">
        <v>0</v>
      </c>
      <c r="T106" s="223">
        <f>S106*H106</f>
        <v>0</v>
      </c>
      <c r="AR106" s="224" t="s">
        <v>215</v>
      </c>
      <c r="AT106" s="224" t="s">
        <v>211</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233</v>
      </c>
    </row>
    <row r="107" s="1" customFormat="1" ht="24" customHeight="1">
      <c r="B107" s="39"/>
      <c r="C107" s="241" t="s">
        <v>269</v>
      </c>
      <c r="D107" s="241" t="s">
        <v>263</v>
      </c>
      <c r="E107" s="242" t="s">
        <v>1682</v>
      </c>
      <c r="F107" s="243" t="s">
        <v>1535</v>
      </c>
      <c r="G107" s="244" t="s">
        <v>922</v>
      </c>
      <c r="H107" s="245">
        <v>1</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272</v>
      </c>
    </row>
    <row r="108" s="10" customFormat="1" ht="25.92" customHeight="1">
      <c r="B108" s="199"/>
      <c r="C108" s="200"/>
      <c r="D108" s="201" t="s">
        <v>69</v>
      </c>
      <c r="E108" s="202" t="s">
        <v>923</v>
      </c>
      <c r="F108" s="202" t="s">
        <v>924</v>
      </c>
      <c r="G108" s="200"/>
      <c r="H108" s="200"/>
      <c r="I108" s="203"/>
      <c r="J108" s="204">
        <f>BK108</f>
        <v>0</v>
      </c>
      <c r="K108" s="200"/>
      <c r="L108" s="205"/>
      <c r="M108" s="206"/>
      <c r="N108" s="207"/>
      <c r="O108" s="207"/>
      <c r="P108" s="208">
        <f>P109+P111</f>
        <v>0</v>
      </c>
      <c r="Q108" s="207"/>
      <c r="R108" s="208">
        <f>R109+R111</f>
        <v>0</v>
      </c>
      <c r="S108" s="207"/>
      <c r="T108" s="209">
        <f>T109+T111</f>
        <v>0</v>
      </c>
      <c r="AR108" s="210" t="s">
        <v>92</v>
      </c>
      <c r="AT108" s="211" t="s">
        <v>69</v>
      </c>
      <c r="AU108" s="211" t="s">
        <v>16</v>
      </c>
      <c r="AY108" s="210" t="s">
        <v>210</v>
      </c>
      <c r="BK108" s="212">
        <f>BK109+BK111</f>
        <v>0</v>
      </c>
    </row>
    <row r="109" s="10" customFormat="1" ht="22.8" customHeight="1">
      <c r="B109" s="199"/>
      <c r="C109" s="200"/>
      <c r="D109" s="201" t="s">
        <v>69</v>
      </c>
      <c r="E109" s="239" t="s">
        <v>925</v>
      </c>
      <c r="F109" s="239" t="s">
        <v>926</v>
      </c>
      <c r="G109" s="200"/>
      <c r="H109" s="200"/>
      <c r="I109" s="203"/>
      <c r="J109" s="240">
        <f>BK109</f>
        <v>0</v>
      </c>
      <c r="K109" s="200"/>
      <c r="L109" s="205"/>
      <c r="M109" s="206"/>
      <c r="N109" s="207"/>
      <c r="O109" s="207"/>
      <c r="P109" s="208">
        <f>P110</f>
        <v>0</v>
      </c>
      <c r="Q109" s="207"/>
      <c r="R109" s="208">
        <f>R110</f>
        <v>0</v>
      </c>
      <c r="S109" s="207"/>
      <c r="T109" s="209">
        <f>T110</f>
        <v>0</v>
      </c>
      <c r="AR109" s="210" t="s">
        <v>77</v>
      </c>
      <c r="AT109" s="211" t="s">
        <v>69</v>
      </c>
      <c r="AU109" s="211" t="s">
        <v>77</v>
      </c>
      <c r="AY109" s="210" t="s">
        <v>210</v>
      </c>
      <c r="BK109" s="212">
        <f>BK110</f>
        <v>0</v>
      </c>
    </row>
    <row r="110" s="1" customFormat="1" ht="24" customHeight="1">
      <c r="B110" s="39"/>
      <c r="C110" s="213" t="s">
        <v>229</v>
      </c>
      <c r="D110" s="213" t="s">
        <v>211</v>
      </c>
      <c r="E110" s="214" t="s">
        <v>927</v>
      </c>
      <c r="F110" s="215" t="s">
        <v>928</v>
      </c>
      <c r="G110" s="216" t="s">
        <v>352</v>
      </c>
      <c r="H110" s="217">
        <v>30</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275</v>
      </c>
    </row>
    <row r="111" s="10" customFormat="1" ht="22.8" customHeight="1">
      <c r="B111" s="199"/>
      <c r="C111" s="200"/>
      <c r="D111" s="201" t="s">
        <v>69</v>
      </c>
      <c r="E111" s="239" t="s">
        <v>929</v>
      </c>
      <c r="F111" s="239" t="s">
        <v>930</v>
      </c>
      <c r="G111" s="200"/>
      <c r="H111" s="200"/>
      <c r="I111" s="203"/>
      <c r="J111" s="240">
        <f>BK111</f>
        <v>0</v>
      </c>
      <c r="K111" s="200"/>
      <c r="L111" s="205"/>
      <c r="M111" s="206"/>
      <c r="N111" s="207"/>
      <c r="O111" s="207"/>
      <c r="P111" s="208">
        <f>P112</f>
        <v>0</v>
      </c>
      <c r="Q111" s="207"/>
      <c r="R111" s="208">
        <f>R112</f>
        <v>0</v>
      </c>
      <c r="S111" s="207"/>
      <c r="T111" s="209">
        <f>T112</f>
        <v>0</v>
      </c>
      <c r="AR111" s="210" t="s">
        <v>77</v>
      </c>
      <c r="AT111" s="211" t="s">
        <v>69</v>
      </c>
      <c r="AU111" s="211" t="s">
        <v>77</v>
      </c>
      <c r="AY111" s="210" t="s">
        <v>210</v>
      </c>
      <c r="BK111" s="212">
        <f>BK112</f>
        <v>0</v>
      </c>
    </row>
    <row r="112" s="1" customFormat="1" ht="24" customHeight="1">
      <c r="B112" s="39"/>
      <c r="C112" s="213" t="s">
        <v>276</v>
      </c>
      <c r="D112" s="213" t="s">
        <v>211</v>
      </c>
      <c r="E112" s="214" t="s">
        <v>931</v>
      </c>
      <c r="F112" s="215" t="s">
        <v>932</v>
      </c>
      <c r="G112" s="216" t="s">
        <v>291</v>
      </c>
      <c r="H112" s="217">
        <v>100</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279</v>
      </c>
    </row>
    <row r="113" s="10" customFormat="1" ht="25.92" customHeight="1">
      <c r="B113" s="199"/>
      <c r="C113" s="200"/>
      <c r="D113" s="201" t="s">
        <v>69</v>
      </c>
      <c r="E113" s="202" t="s">
        <v>635</v>
      </c>
      <c r="F113" s="202" t="s">
        <v>636</v>
      </c>
      <c r="G113" s="200"/>
      <c r="H113" s="200"/>
      <c r="I113" s="203"/>
      <c r="J113" s="204">
        <f>BK113</f>
        <v>0</v>
      </c>
      <c r="K113" s="200"/>
      <c r="L113" s="205"/>
      <c r="M113" s="206"/>
      <c r="N113" s="207"/>
      <c r="O113" s="207"/>
      <c r="P113" s="208">
        <f>P114</f>
        <v>0</v>
      </c>
      <c r="Q113" s="207"/>
      <c r="R113" s="208">
        <f>R114</f>
        <v>0</v>
      </c>
      <c r="S113" s="207"/>
      <c r="T113" s="209">
        <f>T114</f>
        <v>0</v>
      </c>
      <c r="AR113" s="210" t="s">
        <v>215</v>
      </c>
      <c r="AT113" s="211" t="s">
        <v>69</v>
      </c>
      <c r="AU113" s="211" t="s">
        <v>16</v>
      </c>
      <c r="AY113" s="210" t="s">
        <v>210</v>
      </c>
      <c r="BK113" s="212">
        <f>BK114</f>
        <v>0</v>
      </c>
    </row>
    <row r="114" s="10" customFormat="1" ht="22.8" customHeight="1">
      <c r="B114" s="199"/>
      <c r="C114" s="200"/>
      <c r="D114" s="201" t="s">
        <v>69</v>
      </c>
      <c r="E114" s="239" t="s">
        <v>933</v>
      </c>
      <c r="F114" s="239" t="s">
        <v>934</v>
      </c>
      <c r="G114" s="200"/>
      <c r="H114" s="200"/>
      <c r="I114" s="203"/>
      <c r="J114" s="240">
        <f>BK114</f>
        <v>0</v>
      </c>
      <c r="K114" s="200"/>
      <c r="L114" s="205"/>
      <c r="M114" s="206"/>
      <c r="N114" s="207"/>
      <c r="O114" s="207"/>
      <c r="P114" s="208">
        <f>P115</f>
        <v>0</v>
      </c>
      <c r="Q114" s="207"/>
      <c r="R114" s="208">
        <f>R115</f>
        <v>0</v>
      </c>
      <c r="S114" s="207"/>
      <c r="T114" s="209">
        <f>T115</f>
        <v>0</v>
      </c>
      <c r="AR114" s="210" t="s">
        <v>77</v>
      </c>
      <c r="AT114" s="211" t="s">
        <v>69</v>
      </c>
      <c r="AU114" s="211" t="s">
        <v>77</v>
      </c>
      <c r="AY114" s="210" t="s">
        <v>210</v>
      </c>
      <c r="BK114" s="212">
        <f>BK115</f>
        <v>0</v>
      </c>
    </row>
    <row r="115" s="1" customFormat="1" ht="24" customHeight="1">
      <c r="B115" s="39"/>
      <c r="C115" s="213" t="s">
        <v>233</v>
      </c>
      <c r="D115" s="213" t="s">
        <v>211</v>
      </c>
      <c r="E115" s="214" t="s">
        <v>935</v>
      </c>
      <c r="F115" s="215" t="s">
        <v>936</v>
      </c>
      <c r="G115" s="216" t="s">
        <v>640</v>
      </c>
      <c r="H115" s="217">
        <v>5</v>
      </c>
      <c r="I115" s="218"/>
      <c r="J115" s="219">
        <f>ROUND(I115*H115,2)</f>
        <v>0</v>
      </c>
      <c r="K115" s="215" t="s">
        <v>20</v>
      </c>
      <c r="L115" s="44"/>
      <c r="M115" s="251" t="s">
        <v>20</v>
      </c>
      <c r="N115" s="252" t="s">
        <v>41</v>
      </c>
      <c r="O115" s="229"/>
      <c r="P115" s="253">
        <f>O115*H115</f>
        <v>0</v>
      </c>
      <c r="Q115" s="253">
        <v>0</v>
      </c>
      <c r="R115" s="253">
        <f>Q115*H115</f>
        <v>0</v>
      </c>
      <c r="S115" s="253">
        <v>0</v>
      </c>
      <c r="T115" s="254">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282</v>
      </c>
    </row>
    <row r="116" s="1" customFormat="1" ht="6.96" customHeight="1">
      <c r="B116" s="59"/>
      <c r="C116" s="60"/>
      <c r="D116" s="60"/>
      <c r="E116" s="60"/>
      <c r="F116" s="60"/>
      <c r="G116" s="60"/>
      <c r="H116" s="60"/>
      <c r="I116" s="172"/>
      <c r="J116" s="60"/>
      <c r="K116" s="60"/>
      <c r="L116" s="44"/>
    </row>
  </sheetData>
  <sheetProtection sheet="1" autoFilter="0" formatColumns="0" formatRows="0" objects="1" scenarios="1" spinCount="100000" saltValue="MbRQmmn5h/6qMjgVZn+d6px3a7UcqGtzGYuDah9D0yrO5z/tYQ6XpOyF7rxT9MNFm+ffPDuTJhX3cIh0kHZHBA==" hashValue="BwBb6aiTac+DilpOe27FZQHlSM6rWbX49W+h/GkmyHMTjQiMCIyAeqp/8lJej0SvsV04EtoESkAgnWjNWGNVQA==" algorithmName="SHA-512" password="CC35"/>
  <autoFilter ref="C98:K115"/>
  <mergeCells count="15">
    <mergeCell ref="E7:H7"/>
    <mergeCell ref="E11:H11"/>
    <mergeCell ref="E9:H9"/>
    <mergeCell ref="E13:H13"/>
    <mergeCell ref="E22:H22"/>
    <mergeCell ref="E31:H31"/>
    <mergeCell ref="E52:H52"/>
    <mergeCell ref="E56:H56"/>
    <mergeCell ref="E54:H54"/>
    <mergeCell ref="E58:H58"/>
    <mergeCell ref="E85:H85"/>
    <mergeCell ref="E89:H89"/>
    <mergeCell ref="E87:H87"/>
    <mergeCell ref="E91:H91"/>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147</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3649</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ROUNDUP(J101,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ROUNDUP((SUM(BE101:BE130)),  2)</f>
        <v>0</v>
      </c>
      <c r="I37" s="161">
        <v>0.20999999999999999</v>
      </c>
      <c r="J37" s="160">
        <f>ROUNDUP(((SUM(BE101:BE130))*I37),  2)</f>
        <v>0</v>
      </c>
      <c r="L37" s="44"/>
    </row>
    <row r="38" s="1" customFormat="1" ht="14.4" customHeight="1">
      <c r="B38" s="44"/>
      <c r="E38" s="145" t="s">
        <v>42</v>
      </c>
      <c r="F38" s="160">
        <f>ROUNDUP((SUM(BF101:BF130)),  2)</f>
        <v>0</v>
      </c>
      <c r="I38" s="161">
        <v>0.14999999999999999</v>
      </c>
      <c r="J38" s="160">
        <f>ROUNDUP(((SUM(BF101:BF130))*I38),  2)</f>
        <v>0</v>
      </c>
      <c r="L38" s="44"/>
    </row>
    <row r="39" hidden="1" s="1" customFormat="1" ht="14.4" customHeight="1">
      <c r="B39" s="44"/>
      <c r="E39" s="145" t="s">
        <v>43</v>
      </c>
      <c r="F39" s="160">
        <f>ROUNDUP((SUM(BG101:BG130)),  2)</f>
        <v>0</v>
      </c>
      <c r="I39" s="161">
        <v>0.20999999999999999</v>
      </c>
      <c r="J39" s="160">
        <f>0</f>
        <v>0</v>
      </c>
      <c r="L39" s="44"/>
    </row>
    <row r="40" hidden="1" s="1" customFormat="1" ht="14.4" customHeight="1">
      <c r="B40" s="44"/>
      <c r="E40" s="145" t="s">
        <v>44</v>
      </c>
      <c r="F40" s="160">
        <f>ROUNDUP((SUM(BH101:BH130)),  2)</f>
        <v>0</v>
      </c>
      <c r="I40" s="161">
        <v>0.14999999999999999</v>
      </c>
      <c r="J40" s="160">
        <f>0</f>
        <v>0</v>
      </c>
      <c r="L40" s="44"/>
    </row>
    <row r="41" hidden="1" s="1" customFormat="1" ht="14.4" customHeight="1">
      <c r="B41" s="44"/>
      <c r="E41" s="145" t="s">
        <v>45</v>
      </c>
      <c r="F41" s="160">
        <f>ROUNDUP((SUM(BI101:BI130)),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NN-DAT - Datové rozv - NN-DAT - Datové rozv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J101</f>
        <v>0</v>
      </c>
      <c r="K67" s="40"/>
      <c r="L67" s="44"/>
      <c r="AU67" s="18" t="s">
        <v>193</v>
      </c>
    </row>
    <row r="68" s="8" customFormat="1" ht="24.96" customHeight="1">
      <c r="B68" s="182"/>
      <c r="C68" s="183"/>
      <c r="D68" s="184" t="s">
        <v>243</v>
      </c>
      <c r="E68" s="185"/>
      <c r="F68" s="185"/>
      <c r="G68" s="185"/>
      <c r="H68" s="185"/>
      <c r="I68" s="186"/>
      <c r="J68" s="187">
        <f>J102</f>
        <v>0</v>
      </c>
      <c r="K68" s="183"/>
      <c r="L68" s="188"/>
    </row>
    <row r="69" s="11" customFormat="1" ht="19.92" customHeight="1">
      <c r="B69" s="233"/>
      <c r="C69" s="125"/>
      <c r="D69" s="234" t="s">
        <v>1869</v>
      </c>
      <c r="E69" s="235"/>
      <c r="F69" s="235"/>
      <c r="G69" s="235"/>
      <c r="H69" s="235"/>
      <c r="I69" s="236"/>
      <c r="J69" s="237">
        <f>J103</f>
        <v>0</v>
      </c>
      <c r="K69" s="125"/>
      <c r="L69" s="238"/>
    </row>
    <row r="70" s="11" customFormat="1" ht="19.92" customHeight="1">
      <c r="B70" s="233"/>
      <c r="C70" s="125"/>
      <c r="D70" s="234" t="s">
        <v>981</v>
      </c>
      <c r="E70" s="235"/>
      <c r="F70" s="235"/>
      <c r="G70" s="235"/>
      <c r="H70" s="235"/>
      <c r="I70" s="236"/>
      <c r="J70" s="237">
        <f>J106</f>
        <v>0</v>
      </c>
      <c r="K70" s="125"/>
      <c r="L70" s="238"/>
    </row>
    <row r="71" s="11" customFormat="1" ht="19.92" customHeight="1">
      <c r="B71" s="233"/>
      <c r="C71" s="125"/>
      <c r="D71" s="234" t="s">
        <v>983</v>
      </c>
      <c r="E71" s="235"/>
      <c r="F71" s="235"/>
      <c r="G71" s="235"/>
      <c r="H71" s="235"/>
      <c r="I71" s="236"/>
      <c r="J71" s="237">
        <f>J109</f>
        <v>0</v>
      </c>
      <c r="K71" s="125"/>
      <c r="L71" s="238"/>
    </row>
    <row r="72" s="11" customFormat="1" ht="19.92" customHeight="1">
      <c r="B72" s="233"/>
      <c r="C72" s="125"/>
      <c r="D72" s="234" t="s">
        <v>1790</v>
      </c>
      <c r="E72" s="235"/>
      <c r="F72" s="235"/>
      <c r="G72" s="235"/>
      <c r="H72" s="235"/>
      <c r="I72" s="236"/>
      <c r="J72" s="237">
        <f>J112</f>
        <v>0</v>
      </c>
      <c r="K72" s="125"/>
      <c r="L72" s="238"/>
    </row>
    <row r="73" s="11" customFormat="1" ht="19.92" customHeight="1">
      <c r="B73" s="233"/>
      <c r="C73" s="125"/>
      <c r="D73" s="234" t="s">
        <v>1872</v>
      </c>
      <c r="E73" s="235"/>
      <c r="F73" s="235"/>
      <c r="G73" s="235"/>
      <c r="H73" s="235"/>
      <c r="I73" s="236"/>
      <c r="J73" s="237">
        <f>J115</f>
        <v>0</v>
      </c>
      <c r="K73" s="125"/>
      <c r="L73" s="238"/>
    </row>
    <row r="74" s="11" customFormat="1" ht="19.92" customHeight="1">
      <c r="B74" s="233"/>
      <c r="C74" s="125"/>
      <c r="D74" s="234" t="s">
        <v>1684</v>
      </c>
      <c r="E74" s="235"/>
      <c r="F74" s="235"/>
      <c r="G74" s="235"/>
      <c r="H74" s="235"/>
      <c r="I74" s="236"/>
      <c r="J74" s="237">
        <f>J122</f>
        <v>0</v>
      </c>
      <c r="K74" s="125"/>
      <c r="L74" s="238"/>
    </row>
    <row r="75" s="8" customFormat="1" ht="24.96" customHeight="1">
      <c r="B75" s="182"/>
      <c r="C75" s="183"/>
      <c r="D75" s="184" t="s">
        <v>997</v>
      </c>
      <c r="E75" s="185"/>
      <c r="F75" s="185"/>
      <c r="G75" s="185"/>
      <c r="H75" s="185"/>
      <c r="I75" s="186"/>
      <c r="J75" s="187">
        <f>J125</f>
        <v>0</v>
      </c>
      <c r="K75" s="183"/>
      <c r="L75" s="188"/>
    </row>
    <row r="76" s="11" customFormat="1" ht="19.92" customHeight="1">
      <c r="B76" s="233"/>
      <c r="C76" s="125"/>
      <c r="D76" s="234" t="s">
        <v>1873</v>
      </c>
      <c r="E76" s="235"/>
      <c r="F76" s="235"/>
      <c r="G76" s="235"/>
      <c r="H76" s="235"/>
      <c r="I76" s="236"/>
      <c r="J76" s="237">
        <f>J126</f>
        <v>0</v>
      </c>
      <c r="K76" s="125"/>
      <c r="L76" s="238"/>
    </row>
    <row r="77" s="11" customFormat="1" ht="19.92" customHeight="1">
      <c r="B77" s="233"/>
      <c r="C77" s="125"/>
      <c r="D77" s="234" t="s">
        <v>1874</v>
      </c>
      <c r="E77" s="235"/>
      <c r="F77" s="235"/>
      <c r="G77" s="235"/>
      <c r="H77" s="235"/>
      <c r="I77" s="236"/>
      <c r="J77" s="237">
        <f>J129</f>
        <v>0</v>
      </c>
      <c r="K77" s="125"/>
      <c r="L77" s="238"/>
    </row>
    <row r="78" s="1" customFormat="1" ht="21.84" customHeight="1">
      <c r="B78" s="39"/>
      <c r="C78" s="40"/>
      <c r="D78" s="40"/>
      <c r="E78" s="40"/>
      <c r="F78" s="40"/>
      <c r="G78" s="40"/>
      <c r="H78" s="40"/>
      <c r="I78" s="147"/>
      <c r="J78" s="40"/>
      <c r="K78" s="40"/>
      <c r="L78" s="44"/>
    </row>
    <row r="79" s="1" customFormat="1" ht="6.96" customHeight="1">
      <c r="B79" s="59"/>
      <c r="C79" s="60"/>
      <c r="D79" s="60"/>
      <c r="E79" s="60"/>
      <c r="F79" s="60"/>
      <c r="G79" s="60"/>
      <c r="H79" s="60"/>
      <c r="I79" s="172"/>
      <c r="J79" s="60"/>
      <c r="K79" s="60"/>
      <c r="L79" s="44"/>
    </row>
    <row r="83" s="1" customFormat="1" ht="6.96" customHeight="1">
      <c r="B83" s="61"/>
      <c r="C83" s="62"/>
      <c r="D83" s="62"/>
      <c r="E83" s="62"/>
      <c r="F83" s="62"/>
      <c r="G83" s="62"/>
      <c r="H83" s="62"/>
      <c r="I83" s="175"/>
      <c r="J83" s="62"/>
      <c r="K83" s="62"/>
      <c r="L83" s="44"/>
    </row>
    <row r="84" s="1" customFormat="1" ht="24.96" customHeight="1">
      <c r="B84" s="39"/>
      <c r="C84" s="24" t="s">
        <v>195</v>
      </c>
      <c r="D84" s="40"/>
      <c r="E84" s="40"/>
      <c r="F84" s="40"/>
      <c r="G84" s="40"/>
      <c r="H84" s="40"/>
      <c r="I84" s="147"/>
      <c r="J84" s="40"/>
      <c r="K84" s="40"/>
      <c r="L84" s="44"/>
    </row>
    <row r="85" s="1" customFormat="1" ht="6.96" customHeight="1">
      <c r="B85" s="39"/>
      <c r="C85" s="40"/>
      <c r="D85" s="40"/>
      <c r="E85" s="40"/>
      <c r="F85" s="40"/>
      <c r="G85" s="40"/>
      <c r="H85" s="40"/>
      <c r="I85" s="147"/>
      <c r="J85" s="40"/>
      <c r="K85" s="40"/>
      <c r="L85" s="44"/>
    </row>
    <row r="86" s="1" customFormat="1" ht="12" customHeight="1">
      <c r="B86" s="39"/>
      <c r="C86" s="33" t="s">
        <v>17</v>
      </c>
      <c r="D86" s="40"/>
      <c r="E86" s="40"/>
      <c r="F86" s="40"/>
      <c r="G86" s="40"/>
      <c r="H86" s="40"/>
      <c r="I86" s="147"/>
      <c r="J86" s="40"/>
      <c r="K86" s="40"/>
      <c r="L86" s="44"/>
    </row>
    <row r="87" s="1" customFormat="1" ht="16.5" customHeight="1">
      <c r="B87" s="39"/>
      <c r="C87" s="40"/>
      <c r="D87" s="40"/>
      <c r="E87" s="176" t="str">
        <f>E7</f>
        <v>Multifunkční centrum sociálních služeb</v>
      </c>
      <c r="F87" s="33"/>
      <c r="G87" s="33"/>
      <c r="H87" s="33"/>
      <c r="I87" s="147"/>
      <c r="J87" s="40"/>
      <c r="K87" s="40"/>
      <c r="L87" s="44"/>
    </row>
    <row r="88" ht="12" customHeight="1">
      <c r="B88" s="22"/>
      <c r="C88" s="33" t="s">
        <v>188</v>
      </c>
      <c r="D88" s="23"/>
      <c r="E88" s="23"/>
      <c r="F88" s="23"/>
      <c r="G88" s="23"/>
      <c r="H88" s="23"/>
      <c r="I88" s="139"/>
      <c r="J88" s="23"/>
      <c r="K88" s="23"/>
      <c r="L88" s="21"/>
    </row>
    <row r="89" ht="16.5" customHeight="1">
      <c r="B89" s="22"/>
      <c r="C89" s="23"/>
      <c r="D89" s="23"/>
      <c r="E89" s="176" t="s">
        <v>235</v>
      </c>
      <c r="F89" s="23"/>
      <c r="G89" s="23"/>
      <c r="H89" s="23"/>
      <c r="I89" s="139"/>
      <c r="J89" s="23"/>
      <c r="K89" s="23"/>
      <c r="L89" s="21"/>
    </row>
    <row r="90" ht="12" customHeight="1">
      <c r="B90" s="22"/>
      <c r="C90" s="33" t="s">
        <v>236</v>
      </c>
      <c r="D90" s="23"/>
      <c r="E90" s="23"/>
      <c r="F90" s="23"/>
      <c r="G90" s="23"/>
      <c r="H90" s="23"/>
      <c r="I90" s="139"/>
      <c r="J90" s="23"/>
      <c r="K90" s="23"/>
      <c r="L90" s="21"/>
    </row>
    <row r="91" s="1" customFormat="1" ht="16.5" customHeight="1">
      <c r="B91" s="39"/>
      <c r="C91" s="40"/>
      <c r="D91" s="40"/>
      <c r="E91" s="232" t="s">
        <v>3624</v>
      </c>
      <c r="F91" s="40"/>
      <c r="G91" s="40"/>
      <c r="H91" s="40"/>
      <c r="I91" s="147"/>
      <c r="J91" s="40"/>
      <c r="K91" s="40"/>
      <c r="L91" s="44"/>
    </row>
    <row r="92" s="1" customFormat="1" ht="12" customHeight="1">
      <c r="B92" s="39"/>
      <c r="C92" s="33" t="s">
        <v>238</v>
      </c>
      <c r="D92" s="40"/>
      <c r="E92" s="40"/>
      <c r="F92" s="40"/>
      <c r="G92" s="40"/>
      <c r="H92" s="40"/>
      <c r="I92" s="147"/>
      <c r="J92" s="40"/>
      <c r="K92" s="40"/>
      <c r="L92" s="44"/>
    </row>
    <row r="93" s="1" customFormat="1" ht="16.5" customHeight="1">
      <c r="B93" s="39"/>
      <c r="C93" s="40"/>
      <c r="D93" s="40"/>
      <c r="E93" s="69" t="str">
        <f>E13</f>
        <v>NN-DAT - Datové rozv - NN-DAT - Datové rozv - NN...</v>
      </c>
      <c r="F93" s="40"/>
      <c r="G93" s="40"/>
      <c r="H93" s="40"/>
      <c r="I93" s="147"/>
      <c r="J93" s="40"/>
      <c r="K93" s="40"/>
      <c r="L93" s="44"/>
    </row>
    <row r="94" s="1" customFormat="1" ht="6.96" customHeight="1">
      <c r="B94" s="39"/>
      <c r="C94" s="40"/>
      <c r="D94" s="40"/>
      <c r="E94" s="40"/>
      <c r="F94" s="40"/>
      <c r="G94" s="40"/>
      <c r="H94" s="40"/>
      <c r="I94" s="147"/>
      <c r="J94" s="40"/>
      <c r="K94" s="40"/>
      <c r="L94" s="44"/>
    </row>
    <row r="95" s="1" customFormat="1" ht="12" customHeight="1">
      <c r="B95" s="39"/>
      <c r="C95" s="33" t="s">
        <v>22</v>
      </c>
      <c r="D95" s="40"/>
      <c r="E95" s="40"/>
      <c r="F95" s="28" t="str">
        <f>F16</f>
        <v xml:space="preserve"> </v>
      </c>
      <c r="G95" s="40"/>
      <c r="H95" s="40"/>
      <c r="I95" s="149" t="s">
        <v>24</v>
      </c>
      <c r="J95" s="72" t="str">
        <f>IF(J16="","",J16)</f>
        <v>11.2.2019</v>
      </c>
      <c r="K95" s="40"/>
      <c r="L95" s="44"/>
    </row>
    <row r="96" s="1" customFormat="1" ht="6.96" customHeight="1">
      <c r="B96" s="39"/>
      <c r="C96" s="40"/>
      <c r="D96" s="40"/>
      <c r="E96" s="40"/>
      <c r="F96" s="40"/>
      <c r="G96" s="40"/>
      <c r="H96" s="40"/>
      <c r="I96" s="147"/>
      <c r="J96" s="40"/>
      <c r="K96" s="40"/>
      <c r="L96" s="44"/>
    </row>
    <row r="97" s="1" customFormat="1" ht="15.15" customHeight="1">
      <c r="B97" s="39"/>
      <c r="C97" s="33" t="s">
        <v>26</v>
      </c>
      <c r="D97" s="40"/>
      <c r="E97" s="40"/>
      <c r="F97" s="28" t="str">
        <f>E19</f>
        <v xml:space="preserve"> </v>
      </c>
      <c r="G97" s="40"/>
      <c r="H97" s="40"/>
      <c r="I97" s="149" t="s">
        <v>31</v>
      </c>
      <c r="J97" s="37" t="str">
        <f>E25</f>
        <v xml:space="preserve"> </v>
      </c>
      <c r="K97" s="40"/>
      <c r="L97" s="44"/>
    </row>
    <row r="98" s="1" customFormat="1" ht="15.15" customHeight="1">
      <c r="B98" s="39"/>
      <c r="C98" s="33" t="s">
        <v>29</v>
      </c>
      <c r="D98" s="40"/>
      <c r="E98" s="40"/>
      <c r="F98" s="28" t="str">
        <f>IF(E22="","",E22)</f>
        <v>Vyplň údaj</v>
      </c>
      <c r="G98" s="40"/>
      <c r="H98" s="40"/>
      <c r="I98" s="149" t="s">
        <v>32</v>
      </c>
      <c r="J98" s="37" t="str">
        <f>E28</f>
        <v xml:space="preserve"> </v>
      </c>
      <c r="K98" s="40"/>
      <c r="L98" s="44"/>
    </row>
    <row r="99" s="1" customFormat="1" ht="10.32" customHeight="1">
      <c r="B99" s="39"/>
      <c r="C99" s="40"/>
      <c r="D99" s="40"/>
      <c r="E99" s="40"/>
      <c r="F99" s="40"/>
      <c r="G99" s="40"/>
      <c r="H99" s="40"/>
      <c r="I99" s="147"/>
      <c r="J99" s="40"/>
      <c r="K99" s="40"/>
      <c r="L99" s="44"/>
    </row>
    <row r="100" s="9" customFormat="1" ht="29.28" customHeight="1">
      <c r="B100" s="189"/>
      <c r="C100" s="190" t="s">
        <v>196</v>
      </c>
      <c r="D100" s="191" t="s">
        <v>55</v>
      </c>
      <c r="E100" s="191" t="s">
        <v>51</v>
      </c>
      <c r="F100" s="191" t="s">
        <v>52</v>
      </c>
      <c r="G100" s="191" t="s">
        <v>197</v>
      </c>
      <c r="H100" s="191" t="s">
        <v>198</v>
      </c>
      <c r="I100" s="192" t="s">
        <v>199</v>
      </c>
      <c r="J100" s="191" t="s">
        <v>192</v>
      </c>
      <c r="K100" s="193" t="s">
        <v>200</v>
      </c>
      <c r="L100" s="194"/>
      <c r="M100" s="92" t="s">
        <v>20</v>
      </c>
      <c r="N100" s="93" t="s">
        <v>40</v>
      </c>
      <c r="O100" s="93" t="s">
        <v>201</v>
      </c>
      <c r="P100" s="93" t="s">
        <v>202</v>
      </c>
      <c r="Q100" s="93" t="s">
        <v>203</v>
      </c>
      <c r="R100" s="93" t="s">
        <v>204</v>
      </c>
      <c r="S100" s="93" t="s">
        <v>205</v>
      </c>
      <c r="T100" s="94" t="s">
        <v>206</v>
      </c>
    </row>
    <row r="101" s="1" customFormat="1" ht="22.8" customHeight="1">
      <c r="B101" s="39"/>
      <c r="C101" s="99" t="s">
        <v>207</v>
      </c>
      <c r="D101" s="40"/>
      <c r="E101" s="40"/>
      <c r="F101" s="40"/>
      <c r="G101" s="40"/>
      <c r="H101" s="40"/>
      <c r="I101" s="147"/>
      <c r="J101" s="195">
        <f>BK101</f>
        <v>0</v>
      </c>
      <c r="K101" s="40"/>
      <c r="L101" s="44"/>
      <c r="M101" s="95"/>
      <c r="N101" s="96"/>
      <c r="O101" s="96"/>
      <c r="P101" s="196">
        <f>P102+P125</f>
        <v>0</v>
      </c>
      <c r="Q101" s="96"/>
      <c r="R101" s="196">
        <f>R102+R125</f>
        <v>0</v>
      </c>
      <c r="S101" s="96"/>
      <c r="T101" s="197">
        <f>T102+T125</f>
        <v>0</v>
      </c>
      <c r="AT101" s="18" t="s">
        <v>69</v>
      </c>
      <c r="AU101" s="18" t="s">
        <v>193</v>
      </c>
      <c r="BK101" s="198">
        <f>BK102+BK125</f>
        <v>0</v>
      </c>
    </row>
    <row r="102" s="10" customFormat="1" ht="25.92" customHeight="1">
      <c r="B102" s="199"/>
      <c r="C102" s="200"/>
      <c r="D102" s="201" t="s">
        <v>69</v>
      </c>
      <c r="E102" s="202" t="s">
        <v>296</v>
      </c>
      <c r="F102" s="202" t="s">
        <v>297</v>
      </c>
      <c r="G102" s="200"/>
      <c r="H102" s="200"/>
      <c r="I102" s="203"/>
      <c r="J102" s="204">
        <f>BK102</f>
        <v>0</v>
      </c>
      <c r="K102" s="200"/>
      <c r="L102" s="205"/>
      <c r="M102" s="206"/>
      <c r="N102" s="207"/>
      <c r="O102" s="207"/>
      <c r="P102" s="208">
        <f>P103+P106+P109+P112+P115+P122</f>
        <v>0</v>
      </c>
      <c r="Q102" s="207"/>
      <c r="R102" s="208">
        <f>R103+R106+R109+R112+R115+R122</f>
        <v>0</v>
      </c>
      <c r="S102" s="207"/>
      <c r="T102" s="209">
        <f>T103+T106+T109+T112+T115+T122</f>
        <v>0</v>
      </c>
      <c r="AR102" s="210" t="s">
        <v>79</v>
      </c>
      <c r="AT102" s="211" t="s">
        <v>69</v>
      </c>
      <c r="AU102" s="211" t="s">
        <v>16</v>
      </c>
      <c r="AY102" s="210" t="s">
        <v>210</v>
      </c>
      <c r="BK102" s="212">
        <f>BK103+BK106+BK109+BK112+BK115+BK122</f>
        <v>0</v>
      </c>
    </row>
    <row r="103" s="10" customFormat="1" ht="22.8" customHeight="1">
      <c r="B103" s="199"/>
      <c r="C103" s="200"/>
      <c r="D103" s="201" t="s">
        <v>69</v>
      </c>
      <c r="E103" s="239" t="s">
        <v>1880</v>
      </c>
      <c r="F103" s="239" t="s">
        <v>1881</v>
      </c>
      <c r="G103" s="200"/>
      <c r="H103" s="200"/>
      <c r="I103" s="203"/>
      <c r="J103" s="240">
        <f>BK103</f>
        <v>0</v>
      </c>
      <c r="K103" s="200"/>
      <c r="L103" s="205"/>
      <c r="M103" s="206"/>
      <c r="N103" s="207"/>
      <c r="O103" s="207"/>
      <c r="P103" s="208">
        <f>SUM(P104:P105)</f>
        <v>0</v>
      </c>
      <c r="Q103" s="207"/>
      <c r="R103" s="208">
        <f>SUM(R104:R105)</f>
        <v>0</v>
      </c>
      <c r="S103" s="207"/>
      <c r="T103" s="209">
        <f>SUM(T104:T105)</f>
        <v>0</v>
      </c>
      <c r="AR103" s="210" t="s">
        <v>77</v>
      </c>
      <c r="AT103" s="211" t="s">
        <v>69</v>
      </c>
      <c r="AU103" s="211" t="s">
        <v>77</v>
      </c>
      <c r="AY103" s="210" t="s">
        <v>210</v>
      </c>
      <c r="BK103" s="212">
        <f>SUM(BK104:BK105)</f>
        <v>0</v>
      </c>
    </row>
    <row r="104" s="1" customFormat="1" ht="24" customHeight="1">
      <c r="B104" s="39"/>
      <c r="C104" s="213" t="s">
        <v>77</v>
      </c>
      <c r="D104" s="213" t="s">
        <v>211</v>
      </c>
      <c r="E104" s="214" t="s">
        <v>1697</v>
      </c>
      <c r="F104" s="215" t="s">
        <v>1698</v>
      </c>
      <c r="G104" s="216" t="s">
        <v>291</v>
      </c>
      <c r="H104" s="217">
        <v>700</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79</v>
      </c>
    </row>
    <row r="105" s="1" customFormat="1" ht="36" customHeight="1">
      <c r="B105" s="39"/>
      <c r="C105" s="241" t="s">
        <v>79</v>
      </c>
      <c r="D105" s="241" t="s">
        <v>263</v>
      </c>
      <c r="E105" s="242" t="s">
        <v>1882</v>
      </c>
      <c r="F105" s="243" t="s">
        <v>1883</v>
      </c>
      <c r="G105" s="244" t="s">
        <v>263</v>
      </c>
      <c r="H105" s="245">
        <v>700</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215</v>
      </c>
    </row>
    <row r="106" s="10" customFormat="1" ht="22.8" customHeight="1">
      <c r="B106" s="199"/>
      <c r="C106" s="200"/>
      <c r="D106" s="201" t="s">
        <v>69</v>
      </c>
      <c r="E106" s="239" t="s">
        <v>1220</v>
      </c>
      <c r="F106" s="239" t="s">
        <v>1221</v>
      </c>
      <c r="G106" s="200"/>
      <c r="H106" s="200"/>
      <c r="I106" s="203"/>
      <c r="J106" s="240">
        <f>BK106</f>
        <v>0</v>
      </c>
      <c r="K106" s="200"/>
      <c r="L106" s="205"/>
      <c r="M106" s="206"/>
      <c r="N106" s="207"/>
      <c r="O106" s="207"/>
      <c r="P106" s="208">
        <f>SUM(P107:P108)</f>
        <v>0</v>
      </c>
      <c r="Q106" s="207"/>
      <c r="R106" s="208">
        <f>SUM(R107:R108)</f>
        <v>0</v>
      </c>
      <c r="S106" s="207"/>
      <c r="T106" s="209">
        <f>SUM(T107:T108)</f>
        <v>0</v>
      </c>
      <c r="AR106" s="210" t="s">
        <v>77</v>
      </c>
      <c r="AT106" s="211" t="s">
        <v>69</v>
      </c>
      <c r="AU106" s="211" t="s">
        <v>77</v>
      </c>
      <c r="AY106" s="210" t="s">
        <v>210</v>
      </c>
      <c r="BK106" s="212">
        <f>SUM(BK107:BK108)</f>
        <v>0</v>
      </c>
    </row>
    <row r="107" s="1" customFormat="1" ht="16.5" customHeight="1">
      <c r="B107" s="39"/>
      <c r="C107" s="213" t="s">
        <v>92</v>
      </c>
      <c r="D107" s="213" t="s">
        <v>211</v>
      </c>
      <c r="E107" s="214" t="s">
        <v>1222</v>
      </c>
      <c r="F107" s="215" t="s">
        <v>1223</v>
      </c>
      <c r="G107" s="216" t="s">
        <v>352</v>
      </c>
      <c r="H107" s="217">
        <v>7</v>
      </c>
      <c r="I107" s="218"/>
      <c r="J107" s="219">
        <f>ROUND(I107*H107,2)</f>
        <v>0</v>
      </c>
      <c r="K107" s="215" t="s">
        <v>20</v>
      </c>
      <c r="L107" s="44"/>
      <c r="M107" s="220" t="s">
        <v>20</v>
      </c>
      <c r="N107" s="221" t="s">
        <v>41</v>
      </c>
      <c r="O107" s="84"/>
      <c r="P107" s="222">
        <f>O107*H107</f>
        <v>0</v>
      </c>
      <c r="Q107" s="222">
        <v>0</v>
      </c>
      <c r="R107" s="222">
        <f>Q107*H107</f>
        <v>0</v>
      </c>
      <c r="S107" s="222">
        <v>0</v>
      </c>
      <c r="T107" s="223">
        <f>S107*H107</f>
        <v>0</v>
      </c>
      <c r="AR107" s="224" t="s">
        <v>215</v>
      </c>
      <c r="AT107" s="224" t="s">
        <v>211</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229</v>
      </c>
    </row>
    <row r="108" s="1" customFormat="1" ht="36" customHeight="1">
      <c r="B108" s="39"/>
      <c r="C108" s="241" t="s">
        <v>215</v>
      </c>
      <c r="D108" s="241" t="s">
        <v>263</v>
      </c>
      <c r="E108" s="242" t="s">
        <v>1224</v>
      </c>
      <c r="F108" s="243" t="s">
        <v>1225</v>
      </c>
      <c r="G108" s="244" t="s">
        <v>1021</v>
      </c>
      <c r="H108" s="245">
        <v>7</v>
      </c>
      <c r="I108" s="246"/>
      <c r="J108" s="247">
        <f>ROUND(I108*H108,2)</f>
        <v>0</v>
      </c>
      <c r="K108" s="243" t="s">
        <v>20</v>
      </c>
      <c r="L108" s="248"/>
      <c r="M108" s="249" t="s">
        <v>20</v>
      </c>
      <c r="N108" s="250" t="s">
        <v>41</v>
      </c>
      <c r="O108" s="84"/>
      <c r="P108" s="222">
        <f>O108*H108</f>
        <v>0</v>
      </c>
      <c r="Q108" s="222">
        <v>0</v>
      </c>
      <c r="R108" s="222">
        <f>Q108*H108</f>
        <v>0</v>
      </c>
      <c r="S108" s="222">
        <v>0</v>
      </c>
      <c r="T108" s="223">
        <f>S108*H108</f>
        <v>0</v>
      </c>
      <c r="AR108" s="224" t="s">
        <v>233</v>
      </c>
      <c r="AT108" s="224" t="s">
        <v>263</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233</v>
      </c>
    </row>
    <row r="109" s="10" customFormat="1" ht="22.8" customHeight="1">
      <c r="B109" s="199"/>
      <c r="C109" s="200"/>
      <c r="D109" s="201" t="s">
        <v>69</v>
      </c>
      <c r="E109" s="239" t="s">
        <v>1232</v>
      </c>
      <c r="F109" s="239" t="s">
        <v>1233</v>
      </c>
      <c r="G109" s="200"/>
      <c r="H109" s="200"/>
      <c r="I109" s="203"/>
      <c r="J109" s="240">
        <f>BK109</f>
        <v>0</v>
      </c>
      <c r="K109" s="200"/>
      <c r="L109" s="205"/>
      <c r="M109" s="206"/>
      <c r="N109" s="207"/>
      <c r="O109" s="207"/>
      <c r="P109" s="208">
        <f>SUM(P110:P111)</f>
        <v>0</v>
      </c>
      <c r="Q109" s="207"/>
      <c r="R109" s="208">
        <f>SUM(R110:R111)</f>
        <v>0</v>
      </c>
      <c r="S109" s="207"/>
      <c r="T109" s="209">
        <f>SUM(T110:T111)</f>
        <v>0</v>
      </c>
      <c r="AR109" s="210" t="s">
        <v>77</v>
      </c>
      <c r="AT109" s="211" t="s">
        <v>69</v>
      </c>
      <c r="AU109" s="211" t="s">
        <v>77</v>
      </c>
      <c r="AY109" s="210" t="s">
        <v>210</v>
      </c>
      <c r="BK109" s="212">
        <f>SUM(BK110:BK111)</f>
        <v>0</v>
      </c>
    </row>
    <row r="110" s="1" customFormat="1" ht="16.5" customHeight="1">
      <c r="B110" s="39"/>
      <c r="C110" s="213" t="s">
        <v>269</v>
      </c>
      <c r="D110" s="213" t="s">
        <v>211</v>
      </c>
      <c r="E110" s="214" t="s">
        <v>1234</v>
      </c>
      <c r="F110" s="215" t="s">
        <v>1235</v>
      </c>
      <c r="G110" s="216" t="s">
        <v>352</v>
      </c>
      <c r="H110" s="217">
        <v>7</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272</v>
      </c>
    </row>
    <row r="111" s="1" customFormat="1" ht="24" customHeight="1">
      <c r="B111" s="39"/>
      <c r="C111" s="241" t="s">
        <v>229</v>
      </c>
      <c r="D111" s="241" t="s">
        <v>263</v>
      </c>
      <c r="E111" s="242" t="s">
        <v>1236</v>
      </c>
      <c r="F111" s="243" t="s">
        <v>1237</v>
      </c>
      <c r="G111" s="244" t="s">
        <v>1021</v>
      </c>
      <c r="H111" s="245">
        <v>7</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233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275</v>
      </c>
    </row>
    <row r="112" s="10" customFormat="1" ht="22.8" customHeight="1">
      <c r="B112" s="199"/>
      <c r="C112" s="200"/>
      <c r="D112" s="201" t="s">
        <v>69</v>
      </c>
      <c r="E112" s="239" t="s">
        <v>1799</v>
      </c>
      <c r="F112" s="239" t="s">
        <v>1800</v>
      </c>
      <c r="G112" s="200"/>
      <c r="H112" s="200"/>
      <c r="I112" s="203"/>
      <c r="J112" s="240">
        <f>BK112</f>
        <v>0</v>
      </c>
      <c r="K112" s="200"/>
      <c r="L112" s="205"/>
      <c r="M112" s="206"/>
      <c r="N112" s="207"/>
      <c r="O112" s="207"/>
      <c r="P112" s="208">
        <f>SUM(P113:P114)</f>
        <v>0</v>
      </c>
      <c r="Q112" s="207"/>
      <c r="R112" s="208">
        <f>SUM(R113:R114)</f>
        <v>0</v>
      </c>
      <c r="S112" s="207"/>
      <c r="T112" s="209">
        <f>SUM(T113:T114)</f>
        <v>0</v>
      </c>
      <c r="AR112" s="210" t="s">
        <v>77</v>
      </c>
      <c r="AT112" s="211" t="s">
        <v>69</v>
      </c>
      <c r="AU112" s="211" t="s">
        <v>77</v>
      </c>
      <c r="AY112" s="210" t="s">
        <v>210</v>
      </c>
      <c r="BK112" s="212">
        <f>SUM(BK113:BK114)</f>
        <v>0</v>
      </c>
    </row>
    <row r="113" s="1" customFormat="1" ht="24" customHeight="1">
      <c r="B113" s="39"/>
      <c r="C113" s="213" t="s">
        <v>276</v>
      </c>
      <c r="D113" s="213" t="s">
        <v>211</v>
      </c>
      <c r="E113" s="214" t="s">
        <v>1801</v>
      </c>
      <c r="F113" s="215" t="s">
        <v>1802</v>
      </c>
      <c r="G113" s="216" t="s">
        <v>352</v>
      </c>
      <c r="H113" s="217">
        <v>14</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215</v>
      </c>
      <c r="AT113" s="224" t="s">
        <v>211</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279</v>
      </c>
    </row>
    <row r="114" s="1" customFormat="1" ht="36" customHeight="1">
      <c r="B114" s="39"/>
      <c r="C114" s="241" t="s">
        <v>233</v>
      </c>
      <c r="D114" s="241" t="s">
        <v>263</v>
      </c>
      <c r="E114" s="242" t="s">
        <v>1803</v>
      </c>
      <c r="F114" s="243" t="s">
        <v>1804</v>
      </c>
      <c r="G114" s="244" t="s">
        <v>1021</v>
      </c>
      <c r="H114" s="245">
        <v>14</v>
      </c>
      <c r="I114" s="246"/>
      <c r="J114" s="247">
        <f>ROUND(I114*H114,2)</f>
        <v>0</v>
      </c>
      <c r="K114" s="243" t="s">
        <v>20</v>
      </c>
      <c r="L114" s="248"/>
      <c r="M114" s="249" t="s">
        <v>20</v>
      </c>
      <c r="N114" s="250" t="s">
        <v>41</v>
      </c>
      <c r="O114" s="84"/>
      <c r="P114" s="222">
        <f>O114*H114</f>
        <v>0</v>
      </c>
      <c r="Q114" s="222">
        <v>0</v>
      </c>
      <c r="R114" s="222">
        <f>Q114*H114</f>
        <v>0</v>
      </c>
      <c r="S114" s="222">
        <v>0</v>
      </c>
      <c r="T114" s="223">
        <f>S114*H114</f>
        <v>0</v>
      </c>
      <c r="AR114" s="224" t="s">
        <v>233</v>
      </c>
      <c r="AT114" s="224" t="s">
        <v>263</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282</v>
      </c>
    </row>
    <row r="115" s="10" customFormat="1" ht="22.8" customHeight="1">
      <c r="B115" s="199"/>
      <c r="C115" s="200"/>
      <c r="D115" s="201" t="s">
        <v>69</v>
      </c>
      <c r="E115" s="239" t="s">
        <v>1894</v>
      </c>
      <c r="F115" s="239" t="s">
        <v>1895</v>
      </c>
      <c r="G115" s="200"/>
      <c r="H115" s="200"/>
      <c r="I115" s="203"/>
      <c r="J115" s="240">
        <f>BK115</f>
        <v>0</v>
      </c>
      <c r="K115" s="200"/>
      <c r="L115" s="205"/>
      <c r="M115" s="206"/>
      <c r="N115" s="207"/>
      <c r="O115" s="207"/>
      <c r="P115" s="208">
        <f>SUM(P116:P121)</f>
        <v>0</v>
      </c>
      <c r="Q115" s="207"/>
      <c r="R115" s="208">
        <f>SUM(R116:R121)</f>
        <v>0</v>
      </c>
      <c r="S115" s="207"/>
      <c r="T115" s="209">
        <f>SUM(T116:T121)</f>
        <v>0</v>
      </c>
      <c r="AR115" s="210" t="s">
        <v>77</v>
      </c>
      <c r="AT115" s="211" t="s">
        <v>69</v>
      </c>
      <c r="AU115" s="211" t="s">
        <v>77</v>
      </c>
      <c r="AY115" s="210" t="s">
        <v>210</v>
      </c>
      <c r="BK115" s="212">
        <f>SUM(BK116:BK121)</f>
        <v>0</v>
      </c>
    </row>
    <row r="116" s="1" customFormat="1" ht="24" customHeight="1">
      <c r="B116" s="39"/>
      <c r="C116" s="213" t="s">
        <v>283</v>
      </c>
      <c r="D116" s="213" t="s">
        <v>211</v>
      </c>
      <c r="E116" s="214" t="s">
        <v>1807</v>
      </c>
      <c r="F116" s="215" t="s">
        <v>1808</v>
      </c>
      <c r="G116" s="216" t="s">
        <v>352</v>
      </c>
      <c r="H116" s="217">
        <v>7</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285</v>
      </c>
    </row>
    <row r="117" s="1" customFormat="1" ht="16.5" customHeight="1">
      <c r="B117" s="39"/>
      <c r="C117" s="213" t="s">
        <v>272</v>
      </c>
      <c r="D117" s="213" t="s">
        <v>211</v>
      </c>
      <c r="E117" s="214" t="s">
        <v>1809</v>
      </c>
      <c r="F117" s="215" t="s">
        <v>1810</v>
      </c>
      <c r="G117" s="216" t="s">
        <v>352</v>
      </c>
      <c r="H117" s="217">
        <v>14</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286</v>
      </c>
    </row>
    <row r="118" s="1" customFormat="1" ht="36" customHeight="1">
      <c r="B118" s="39"/>
      <c r="C118" s="241" t="s">
        <v>288</v>
      </c>
      <c r="D118" s="241" t="s">
        <v>263</v>
      </c>
      <c r="E118" s="242" t="s">
        <v>1892</v>
      </c>
      <c r="F118" s="243" t="s">
        <v>1893</v>
      </c>
      <c r="G118" s="244" t="s">
        <v>1021</v>
      </c>
      <c r="H118" s="245">
        <v>7</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292</v>
      </c>
    </row>
    <row r="119" s="1" customFormat="1" ht="24" customHeight="1">
      <c r="B119" s="39"/>
      <c r="C119" s="241" t="s">
        <v>275</v>
      </c>
      <c r="D119" s="241" t="s">
        <v>263</v>
      </c>
      <c r="E119" s="242" t="s">
        <v>1888</v>
      </c>
      <c r="F119" s="243" t="s">
        <v>1889</v>
      </c>
      <c r="G119" s="244" t="s">
        <v>1021</v>
      </c>
      <c r="H119" s="245">
        <v>14</v>
      </c>
      <c r="I119" s="246"/>
      <c r="J119" s="247">
        <f>ROUND(I119*H119,2)</f>
        <v>0</v>
      </c>
      <c r="K119" s="243" t="s">
        <v>20</v>
      </c>
      <c r="L119" s="248"/>
      <c r="M119" s="249" t="s">
        <v>20</v>
      </c>
      <c r="N119" s="250" t="s">
        <v>41</v>
      </c>
      <c r="O119" s="84"/>
      <c r="P119" s="222">
        <f>O119*H119</f>
        <v>0</v>
      </c>
      <c r="Q119" s="222">
        <v>0</v>
      </c>
      <c r="R119" s="222">
        <f>Q119*H119</f>
        <v>0</v>
      </c>
      <c r="S119" s="222">
        <v>0</v>
      </c>
      <c r="T119" s="223">
        <f>S119*H119</f>
        <v>0</v>
      </c>
      <c r="AR119" s="224" t="s">
        <v>233</v>
      </c>
      <c r="AT119" s="224" t="s">
        <v>263</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295</v>
      </c>
    </row>
    <row r="120" s="1" customFormat="1" ht="16.5" customHeight="1">
      <c r="B120" s="39"/>
      <c r="C120" s="241" t="s">
        <v>300</v>
      </c>
      <c r="D120" s="241" t="s">
        <v>263</v>
      </c>
      <c r="E120" s="242" t="s">
        <v>1896</v>
      </c>
      <c r="F120" s="243" t="s">
        <v>1897</v>
      </c>
      <c r="G120" s="244" t="s">
        <v>1021</v>
      </c>
      <c r="H120" s="245">
        <v>7</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233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304</v>
      </c>
    </row>
    <row r="121" s="1" customFormat="1" ht="16.5" customHeight="1">
      <c r="B121" s="39"/>
      <c r="C121" s="241" t="s">
        <v>279</v>
      </c>
      <c r="D121" s="241" t="s">
        <v>263</v>
      </c>
      <c r="E121" s="242" t="s">
        <v>1898</v>
      </c>
      <c r="F121" s="243" t="s">
        <v>1899</v>
      </c>
      <c r="G121" s="244" t="s">
        <v>1021</v>
      </c>
      <c r="H121" s="245">
        <v>7</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307</v>
      </c>
    </row>
    <row r="122" s="10" customFormat="1" ht="22.8" customHeight="1">
      <c r="B122" s="199"/>
      <c r="C122" s="200"/>
      <c r="D122" s="201" t="s">
        <v>69</v>
      </c>
      <c r="E122" s="239" t="s">
        <v>1689</v>
      </c>
      <c r="F122" s="239" t="s">
        <v>1690</v>
      </c>
      <c r="G122" s="200"/>
      <c r="H122" s="200"/>
      <c r="I122" s="203"/>
      <c r="J122" s="240">
        <f>BK122</f>
        <v>0</v>
      </c>
      <c r="K122" s="200"/>
      <c r="L122" s="205"/>
      <c r="M122" s="206"/>
      <c r="N122" s="207"/>
      <c r="O122" s="207"/>
      <c r="P122" s="208">
        <f>SUM(P123:P124)</f>
        <v>0</v>
      </c>
      <c r="Q122" s="207"/>
      <c r="R122" s="208">
        <f>SUM(R123:R124)</f>
        <v>0</v>
      </c>
      <c r="S122" s="207"/>
      <c r="T122" s="209">
        <f>SUM(T123:T124)</f>
        <v>0</v>
      </c>
      <c r="AR122" s="210" t="s">
        <v>77</v>
      </c>
      <c r="AT122" s="211" t="s">
        <v>69</v>
      </c>
      <c r="AU122" s="211" t="s">
        <v>77</v>
      </c>
      <c r="AY122" s="210" t="s">
        <v>210</v>
      </c>
      <c r="BK122" s="212">
        <f>SUM(BK123:BK124)</f>
        <v>0</v>
      </c>
    </row>
    <row r="123" s="1" customFormat="1" ht="24" customHeight="1">
      <c r="B123" s="39"/>
      <c r="C123" s="213" t="s">
        <v>9</v>
      </c>
      <c r="D123" s="213" t="s">
        <v>211</v>
      </c>
      <c r="E123" s="214" t="s">
        <v>1691</v>
      </c>
      <c r="F123" s="215" t="s">
        <v>1692</v>
      </c>
      <c r="G123" s="216" t="s">
        <v>291</v>
      </c>
      <c r="H123" s="217">
        <v>160</v>
      </c>
      <c r="I123" s="218"/>
      <c r="J123" s="219">
        <f>ROUND(I123*H123,2)</f>
        <v>0</v>
      </c>
      <c r="K123" s="215" t="s">
        <v>20</v>
      </c>
      <c r="L123" s="44"/>
      <c r="M123" s="220" t="s">
        <v>20</v>
      </c>
      <c r="N123" s="221" t="s">
        <v>41</v>
      </c>
      <c r="O123" s="84"/>
      <c r="P123" s="222">
        <f>O123*H123</f>
        <v>0</v>
      </c>
      <c r="Q123" s="222">
        <v>0</v>
      </c>
      <c r="R123" s="222">
        <f>Q123*H123</f>
        <v>0</v>
      </c>
      <c r="S123" s="222">
        <v>0</v>
      </c>
      <c r="T123" s="223">
        <f>S123*H123</f>
        <v>0</v>
      </c>
      <c r="AR123" s="224" t="s">
        <v>215</v>
      </c>
      <c r="AT123" s="224" t="s">
        <v>211</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310</v>
      </c>
    </row>
    <row r="124" s="1" customFormat="1" ht="48" customHeight="1">
      <c r="B124" s="39"/>
      <c r="C124" s="241" t="s">
        <v>282</v>
      </c>
      <c r="D124" s="241" t="s">
        <v>263</v>
      </c>
      <c r="E124" s="242" t="s">
        <v>1693</v>
      </c>
      <c r="F124" s="243" t="s">
        <v>1694</v>
      </c>
      <c r="G124" s="244" t="s">
        <v>263</v>
      </c>
      <c r="H124" s="245">
        <v>160</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303</v>
      </c>
    </row>
    <row r="125" s="10" customFormat="1" ht="25.92" customHeight="1">
      <c r="B125" s="199"/>
      <c r="C125" s="200"/>
      <c r="D125" s="201" t="s">
        <v>69</v>
      </c>
      <c r="E125" s="202" t="s">
        <v>263</v>
      </c>
      <c r="F125" s="202" t="s">
        <v>1403</v>
      </c>
      <c r="G125" s="200"/>
      <c r="H125" s="200"/>
      <c r="I125" s="203"/>
      <c r="J125" s="204">
        <f>BK125</f>
        <v>0</v>
      </c>
      <c r="K125" s="200"/>
      <c r="L125" s="205"/>
      <c r="M125" s="206"/>
      <c r="N125" s="207"/>
      <c r="O125" s="207"/>
      <c r="P125" s="208">
        <f>P126+P129</f>
        <v>0</v>
      </c>
      <c r="Q125" s="207"/>
      <c r="R125" s="208">
        <f>R126+R129</f>
        <v>0</v>
      </c>
      <c r="S125" s="207"/>
      <c r="T125" s="209">
        <f>T126+T129</f>
        <v>0</v>
      </c>
      <c r="AR125" s="210" t="s">
        <v>92</v>
      </c>
      <c r="AT125" s="211" t="s">
        <v>69</v>
      </c>
      <c r="AU125" s="211" t="s">
        <v>16</v>
      </c>
      <c r="AY125" s="210" t="s">
        <v>210</v>
      </c>
      <c r="BK125" s="212">
        <f>BK126+BK129</f>
        <v>0</v>
      </c>
    </row>
    <row r="126" s="10" customFormat="1" ht="22.8" customHeight="1">
      <c r="B126" s="199"/>
      <c r="C126" s="200"/>
      <c r="D126" s="201" t="s">
        <v>69</v>
      </c>
      <c r="E126" s="239" t="s">
        <v>1900</v>
      </c>
      <c r="F126" s="239" t="s">
        <v>1901</v>
      </c>
      <c r="G126" s="200"/>
      <c r="H126" s="200"/>
      <c r="I126" s="203"/>
      <c r="J126" s="240">
        <f>BK126</f>
        <v>0</v>
      </c>
      <c r="K126" s="200"/>
      <c r="L126" s="205"/>
      <c r="M126" s="206"/>
      <c r="N126" s="207"/>
      <c r="O126" s="207"/>
      <c r="P126" s="208">
        <f>SUM(P127:P128)</f>
        <v>0</v>
      </c>
      <c r="Q126" s="207"/>
      <c r="R126" s="208">
        <f>SUM(R127:R128)</f>
        <v>0</v>
      </c>
      <c r="S126" s="207"/>
      <c r="T126" s="209">
        <f>SUM(T127:T128)</f>
        <v>0</v>
      </c>
      <c r="AR126" s="210" t="s">
        <v>77</v>
      </c>
      <c r="AT126" s="211" t="s">
        <v>69</v>
      </c>
      <c r="AU126" s="211" t="s">
        <v>77</v>
      </c>
      <c r="AY126" s="210" t="s">
        <v>210</v>
      </c>
      <c r="BK126" s="212">
        <f>SUM(BK127:BK128)</f>
        <v>0</v>
      </c>
    </row>
    <row r="127" s="1" customFormat="1" ht="16.5" customHeight="1">
      <c r="B127" s="39"/>
      <c r="C127" s="213" t="s">
        <v>313</v>
      </c>
      <c r="D127" s="213" t="s">
        <v>211</v>
      </c>
      <c r="E127" s="214" t="s">
        <v>1902</v>
      </c>
      <c r="F127" s="215" t="s">
        <v>1903</v>
      </c>
      <c r="G127" s="216" t="s">
        <v>352</v>
      </c>
      <c r="H127" s="217">
        <v>14</v>
      </c>
      <c r="I127" s="218"/>
      <c r="J127" s="219">
        <f>ROUND(I127*H127,2)</f>
        <v>0</v>
      </c>
      <c r="K127" s="215" t="s">
        <v>20</v>
      </c>
      <c r="L127" s="44"/>
      <c r="M127" s="220" t="s">
        <v>20</v>
      </c>
      <c r="N127" s="221" t="s">
        <v>41</v>
      </c>
      <c r="O127" s="84"/>
      <c r="P127" s="222">
        <f>O127*H127</f>
        <v>0</v>
      </c>
      <c r="Q127" s="222">
        <v>0</v>
      </c>
      <c r="R127" s="222">
        <f>Q127*H127</f>
        <v>0</v>
      </c>
      <c r="S127" s="222">
        <v>0</v>
      </c>
      <c r="T127" s="223">
        <f>S127*H127</f>
        <v>0</v>
      </c>
      <c r="AR127" s="224" t="s">
        <v>215</v>
      </c>
      <c r="AT127" s="224" t="s">
        <v>211</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316</v>
      </c>
    </row>
    <row r="128" s="1" customFormat="1" ht="24" customHeight="1">
      <c r="B128" s="39"/>
      <c r="C128" s="241" t="s">
        <v>285</v>
      </c>
      <c r="D128" s="241" t="s">
        <v>263</v>
      </c>
      <c r="E128" s="242" t="s">
        <v>1904</v>
      </c>
      <c r="F128" s="243" t="s">
        <v>1905</v>
      </c>
      <c r="G128" s="244" t="s">
        <v>1021</v>
      </c>
      <c r="H128" s="245">
        <v>14</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319</v>
      </c>
    </row>
    <row r="129" s="10" customFormat="1" ht="22.8" customHeight="1">
      <c r="B129" s="199"/>
      <c r="C129" s="200"/>
      <c r="D129" s="201" t="s">
        <v>69</v>
      </c>
      <c r="E129" s="239" t="s">
        <v>1906</v>
      </c>
      <c r="F129" s="239" t="s">
        <v>1907</v>
      </c>
      <c r="G129" s="200"/>
      <c r="H129" s="200"/>
      <c r="I129" s="203"/>
      <c r="J129" s="240">
        <f>BK129</f>
        <v>0</v>
      </c>
      <c r="K129" s="200"/>
      <c r="L129" s="205"/>
      <c r="M129" s="206"/>
      <c r="N129" s="207"/>
      <c r="O129" s="207"/>
      <c r="P129" s="208">
        <f>P130</f>
        <v>0</v>
      </c>
      <c r="Q129" s="207"/>
      <c r="R129" s="208">
        <f>R130</f>
        <v>0</v>
      </c>
      <c r="S129" s="207"/>
      <c r="T129" s="209">
        <f>T130</f>
        <v>0</v>
      </c>
      <c r="AR129" s="210" t="s">
        <v>77</v>
      </c>
      <c r="AT129" s="211" t="s">
        <v>69</v>
      </c>
      <c r="AU129" s="211" t="s">
        <v>77</v>
      </c>
      <c r="AY129" s="210" t="s">
        <v>210</v>
      </c>
      <c r="BK129" s="212">
        <f>BK130</f>
        <v>0</v>
      </c>
    </row>
    <row r="130" s="1" customFormat="1" ht="16.5" customHeight="1">
      <c r="B130" s="39"/>
      <c r="C130" s="213" t="s">
        <v>322</v>
      </c>
      <c r="D130" s="213" t="s">
        <v>211</v>
      </c>
      <c r="E130" s="214" t="s">
        <v>1908</v>
      </c>
      <c r="F130" s="215" t="s">
        <v>1909</v>
      </c>
      <c r="G130" s="216" t="s">
        <v>352</v>
      </c>
      <c r="H130" s="217">
        <v>14</v>
      </c>
      <c r="I130" s="218"/>
      <c r="J130" s="219">
        <f>ROUND(I130*H130,2)</f>
        <v>0</v>
      </c>
      <c r="K130" s="215" t="s">
        <v>20</v>
      </c>
      <c r="L130" s="44"/>
      <c r="M130" s="251" t="s">
        <v>20</v>
      </c>
      <c r="N130" s="252" t="s">
        <v>41</v>
      </c>
      <c r="O130" s="229"/>
      <c r="P130" s="253">
        <f>O130*H130</f>
        <v>0</v>
      </c>
      <c r="Q130" s="253">
        <v>0</v>
      </c>
      <c r="R130" s="253">
        <f>Q130*H130</f>
        <v>0</v>
      </c>
      <c r="S130" s="253">
        <v>0</v>
      </c>
      <c r="T130" s="254">
        <f>S130*H130</f>
        <v>0</v>
      </c>
      <c r="AR130" s="224" t="s">
        <v>215</v>
      </c>
      <c r="AT130" s="224" t="s">
        <v>211</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215</v>
      </c>
      <c r="BM130" s="224" t="s">
        <v>325</v>
      </c>
    </row>
    <row r="131" s="1" customFormat="1" ht="6.96" customHeight="1">
      <c r="B131" s="59"/>
      <c r="C131" s="60"/>
      <c r="D131" s="60"/>
      <c r="E131" s="60"/>
      <c r="F131" s="60"/>
      <c r="G131" s="60"/>
      <c r="H131" s="60"/>
      <c r="I131" s="172"/>
      <c r="J131" s="60"/>
      <c r="K131" s="60"/>
      <c r="L131" s="44"/>
    </row>
  </sheetData>
  <sheetProtection sheet="1" autoFilter="0" formatColumns="0" formatRows="0" objects="1" scenarios="1" spinCount="100000" saltValue="e+QI6+9HHfRyJTNojnvPOJOg2o18pkwJr4TgvPFJIRgWo0e+CII1QZKta4agPgre6ekIn/LBr2z2CBJegF1wIw==" hashValue="BITts3/V0h826RDf8HVlmEfUp2MlMSvRsbdDZrc9dV2UJuN+ADbyixxxTJQzjDHoaIpWbWJgmtK1LMSWrqwfBw==" algorithmName="SHA-512" password="CC35"/>
  <autoFilter ref="C100:K130"/>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150</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3650</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ROUNDUP(J98,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ROUNDUP((SUM(BE98:BE117)),  2)</f>
        <v>0</v>
      </c>
      <c r="I37" s="161">
        <v>0.20999999999999999</v>
      </c>
      <c r="J37" s="160">
        <f>ROUNDUP(((SUM(BE98:BE117))*I37),  2)</f>
        <v>0</v>
      </c>
      <c r="L37" s="44"/>
    </row>
    <row r="38" s="1" customFormat="1" ht="14.4" customHeight="1">
      <c r="B38" s="44"/>
      <c r="E38" s="145" t="s">
        <v>42</v>
      </c>
      <c r="F38" s="160">
        <f>ROUNDUP((SUM(BF98:BF117)),  2)</f>
        <v>0</v>
      </c>
      <c r="I38" s="161">
        <v>0.14999999999999999</v>
      </c>
      <c r="J38" s="160">
        <f>ROUNDUP(((SUM(BF98:BF117))*I38),  2)</f>
        <v>0</v>
      </c>
      <c r="L38" s="44"/>
    </row>
    <row r="39" hidden="1" s="1" customFormat="1" ht="14.4" customHeight="1">
      <c r="B39" s="44"/>
      <c r="E39" s="145" t="s">
        <v>43</v>
      </c>
      <c r="F39" s="160">
        <f>ROUNDUP((SUM(BG98:BG117)),  2)</f>
        <v>0</v>
      </c>
      <c r="I39" s="161">
        <v>0.20999999999999999</v>
      </c>
      <c r="J39" s="160">
        <f>0</f>
        <v>0</v>
      </c>
      <c r="L39" s="44"/>
    </row>
    <row r="40" hidden="1" s="1" customFormat="1" ht="14.4" customHeight="1">
      <c r="B40" s="44"/>
      <c r="E40" s="145" t="s">
        <v>44</v>
      </c>
      <c r="F40" s="160">
        <f>ROUNDUP((SUM(BH98:BH117)),  2)</f>
        <v>0</v>
      </c>
      <c r="I40" s="161">
        <v>0.14999999999999999</v>
      </c>
      <c r="J40" s="160">
        <f>0</f>
        <v>0</v>
      </c>
      <c r="L40" s="44"/>
    </row>
    <row r="41" hidden="1" s="1" customFormat="1" ht="14.4" customHeight="1">
      <c r="B41" s="44"/>
      <c r="E41" s="145" t="s">
        <v>45</v>
      </c>
      <c r="F41" s="160">
        <f>ROUNDUP((SUM(BI98:BI117)),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NN-DVC - Dveřní tele - NN-DVC - Dveřní tele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J98</f>
        <v>0</v>
      </c>
      <c r="K67" s="40"/>
      <c r="L67" s="44"/>
      <c r="AU67" s="18" t="s">
        <v>193</v>
      </c>
    </row>
    <row r="68" s="8" customFormat="1" ht="24.96" customHeight="1">
      <c r="B68" s="182"/>
      <c r="C68" s="183"/>
      <c r="D68" s="184" t="s">
        <v>243</v>
      </c>
      <c r="E68" s="185"/>
      <c r="F68" s="185"/>
      <c r="G68" s="185"/>
      <c r="H68" s="185"/>
      <c r="I68" s="186"/>
      <c r="J68" s="187">
        <f>J99</f>
        <v>0</v>
      </c>
      <c r="K68" s="183"/>
      <c r="L68" s="188"/>
    </row>
    <row r="69" s="11" customFormat="1" ht="19.92" customHeight="1">
      <c r="B69" s="233"/>
      <c r="C69" s="125"/>
      <c r="D69" s="234" t="s">
        <v>1684</v>
      </c>
      <c r="E69" s="235"/>
      <c r="F69" s="235"/>
      <c r="G69" s="235"/>
      <c r="H69" s="235"/>
      <c r="I69" s="236"/>
      <c r="J69" s="237">
        <f>J100</f>
        <v>0</v>
      </c>
      <c r="K69" s="125"/>
      <c r="L69" s="238"/>
    </row>
    <row r="70" s="11" customFormat="1" ht="19.92" customHeight="1">
      <c r="B70" s="233"/>
      <c r="C70" s="125"/>
      <c r="D70" s="234" t="s">
        <v>1685</v>
      </c>
      <c r="E70" s="235"/>
      <c r="F70" s="235"/>
      <c r="G70" s="235"/>
      <c r="H70" s="235"/>
      <c r="I70" s="236"/>
      <c r="J70" s="237">
        <f>J103</f>
        <v>0</v>
      </c>
      <c r="K70" s="125"/>
      <c r="L70" s="238"/>
    </row>
    <row r="71" s="8" customFormat="1" ht="24.96" customHeight="1">
      <c r="B71" s="182"/>
      <c r="C71" s="183"/>
      <c r="D71" s="184" t="s">
        <v>997</v>
      </c>
      <c r="E71" s="185"/>
      <c r="F71" s="185"/>
      <c r="G71" s="185"/>
      <c r="H71" s="185"/>
      <c r="I71" s="186"/>
      <c r="J71" s="187">
        <f>J106</f>
        <v>0</v>
      </c>
      <c r="K71" s="183"/>
      <c r="L71" s="188"/>
    </row>
    <row r="72" s="11" customFormat="1" ht="19.92" customHeight="1">
      <c r="B72" s="233"/>
      <c r="C72" s="125"/>
      <c r="D72" s="234" t="s">
        <v>1686</v>
      </c>
      <c r="E72" s="235"/>
      <c r="F72" s="235"/>
      <c r="G72" s="235"/>
      <c r="H72" s="235"/>
      <c r="I72" s="236"/>
      <c r="J72" s="237">
        <f>J107</f>
        <v>0</v>
      </c>
      <c r="K72" s="125"/>
      <c r="L72" s="238"/>
    </row>
    <row r="73" s="8" customFormat="1" ht="24.96" customHeight="1">
      <c r="B73" s="182"/>
      <c r="C73" s="183"/>
      <c r="D73" s="184" t="s">
        <v>254</v>
      </c>
      <c r="E73" s="185"/>
      <c r="F73" s="185"/>
      <c r="G73" s="185"/>
      <c r="H73" s="185"/>
      <c r="I73" s="186"/>
      <c r="J73" s="187">
        <f>J110</f>
        <v>0</v>
      </c>
      <c r="K73" s="183"/>
      <c r="L73" s="188"/>
    </row>
    <row r="74" s="11" customFormat="1" ht="19.92" customHeight="1">
      <c r="B74" s="233"/>
      <c r="C74" s="125"/>
      <c r="D74" s="234" t="s">
        <v>1688</v>
      </c>
      <c r="E74" s="235"/>
      <c r="F74" s="235"/>
      <c r="G74" s="235"/>
      <c r="H74" s="235"/>
      <c r="I74" s="236"/>
      <c r="J74" s="237">
        <f>J111</f>
        <v>0</v>
      </c>
      <c r="K74" s="125"/>
      <c r="L74" s="238"/>
    </row>
    <row r="75" s="1" customFormat="1" ht="21.84" customHeight="1">
      <c r="B75" s="39"/>
      <c r="C75" s="40"/>
      <c r="D75" s="40"/>
      <c r="E75" s="40"/>
      <c r="F75" s="40"/>
      <c r="G75" s="40"/>
      <c r="H75" s="40"/>
      <c r="I75" s="147"/>
      <c r="J75" s="40"/>
      <c r="K75" s="40"/>
      <c r="L75" s="44"/>
    </row>
    <row r="76" s="1" customFormat="1" ht="6.96" customHeight="1">
      <c r="B76" s="59"/>
      <c r="C76" s="60"/>
      <c r="D76" s="60"/>
      <c r="E76" s="60"/>
      <c r="F76" s="60"/>
      <c r="G76" s="60"/>
      <c r="H76" s="60"/>
      <c r="I76" s="172"/>
      <c r="J76" s="60"/>
      <c r="K76" s="60"/>
      <c r="L76" s="44"/>
    </row>
    <row r="80" s="1" customFormat="1" ht="6.96" customHeight="1">
      <c r="B80" s="61"/>
      <c r="C80" s="62"/>
      <c r="D80" s="62"/>
      <c r="E80" s="62"/>
      <c r="F80" s="62"/>
      <c r="G80" s="62"/>
      <c r="H80" s="62"/>
      <c r="I80" s="175"/>
      <c r="J80" s="62"/>
      <c r="K80" s="62"/>
      <c r="L80" s="44"/>
    </row>
    <row r="81" s="1" customFormat="1" ht="24.96" customHeight="1">
      <c r="B81" s="39"/>
      <c r="C81" s="24" t="s">
        <v>195</v>
      </c>
      <c r="D81" s="40"/>
      <c r="E81" s="40"/>
      <c r="F81" s="40"/>
      <c r="G81" s="40"/>
      <c r="H81" s="40"/>
      <c r="I81" s="147"/>
      <c r="J81" s="40"/>
      <c r="K81" s="40"/>
      <c r="L81" s="44"/>
    </row>
    <row r="82" s="1" customFormat="1" ht="6.96" customHeight="1">
      <c r="B82" s="39"/>
      <c r="C82" s="40"/>
      <c r="D82" s="40"/>
      <c r="E82" s="40"/>
      <c r="F82" s="40"/>
      <c r="G82" s="40"/>
      <c r="H82" s="40"/>
      <c r="I82" s="147"/>
      <c r="J82" s="40"/>
      <c r="K82" s="40"/>
      <c r="L82" s="44"/>
    </row>
    <row r="83" s="1" customFormat="1" ht="12" customHeight="1">
      <c r="B83" s="39"/>
      <c r="C83" s="33" t="s">
        <v>17</v>
      </c>
      <c r="D83" s="40"/>
      <c r="E83" s="40"/>
      <c r="F83" s="40"/>
      <c r="G83" s="40"/>
      <c r="H83" s="40"/>
      <c r="I83" s="147"/>
      <c r="J83" s="40"/>
      <c r="K83" s="40"/>
      <c r="L83" s="44"/>
    </row>
    <row r="84" s="1" customFormat="1" ht="16.5" customHeight="1">
      <c r="B84" s="39"/>
      <c r="C84" s="40"/>
      <c r="D84" s="40"/>
      <c r="E84" s="176" t="str">
        <f>E7</f>
        <v>Multifunkční centrum sociálních služeb</v>
      </c>
      <c r="F84" s="33"/>
      <c r="G84" s="33"/>
      <c r="H84" s="33"/>
      <c r="I84" s="147"/>
      <c r="J84" s="40"/>
      <c r="K84" s="40"/>
      <c r="L84" s="44"/>
    </row>
    <row r="85" ht="12" customHeight="1">
      <c r="B85" s="22"/>
      <c r="C85" s="33" t="s">
        <v>188</v>
      </c>
      <c r="D85" s="23"/>
      <c r="E85" s="23"/>
      <c r="F85" s="23"/>
      <c r="G85" s="23"/>
      <c r="H85" s="23"/>
      <c r="I85" s="139"/>
      <c r="J85" s="23"/>
      <c r="K85" s="23"/>
      <c r="L85" s="21"/>
    </row>
    <row r="86" ht="16.5" customHeight="1">
      <c r="B86" s="22"/>
      <c r="C86" s="23"/>
      <c r="D86" s="23"/>
      <c r="E86" s="176" t="s">
        <v>235</v>
      </c>
      <c r="F86" s="23"/>
      <c r="G86" s="23"/>
      <c r="H86" s="23"/>
      <c r="I86" s="139"/>
      <c r="J86" s="23"/>
      <c r="K86" s="23"/>
      <c r="L86" s="21"/>
    </row>
    <row r="87" ht="12" customHeight="1">
      <c r="B87" s="22"/>
      <c r="C87" s="33" t="s">
        <v>236</v>
      </c>
      <c r="D87" s="23"/>
      <c r="E87" s="23"/>
      <c r="F87" s="23"/>
      <c r="G87" s="23"/>
      <c r="H87" s="23"/>
      <c r="I87" s="139"/>
      <c r="J87" s="23"/>
      <c r="K87" s="23"/>
      <c r="L87" s="21"/>
    </row>
    <row r="88" s="1" customFormat="1" ht="16.5" customHeight="1">
      <c r="B88" s="39"/>
      <c r="C88" s="40"/>
      <c r="D88" s="40"/>
      <c r="E88" s="232" t="s">
        <v>3624</v>
      </c>
      <c r="F88" s="40"/>
      <c r="G88" s="40"/>
      <c r="H88" s="40"/>
      <c r="I88" s="147"/>
      <c r="J88" s="40"/>
      <c r="K88" s="40"/>
      <c r="L88" s="44"/>
    </row>
    <row r="89" s="1" customFormat="1" ht="12" customHeight="1">
      <c r="B89" s="39"/>
      <c r="C89" s="33" t="s">
        <v>238</v>
      </c>
      <c r="D89" s="40"/>
      <c r="E89" s="40"/>
      <c r="F89" s="40"/>
      <c r="G89" s="40"/>
      <c r="H89" s="40"/>
      <c r="I89" s="147"/>
      <c r="J89" s="40"/>
      <c r="K89" s="40"/>
      <c r="L89" s="44"/>
    </row>
    <row r="90" s="1" customFormat="1" ht="16.5" customHeight="1">
      <c r="B90" s="39"/>
      <c r="C90" s="40"/>
      <c r="D90" s="40"/>
      <c r="E90" s="69" t="str">
        <f>E13</f>
        <v>NN-DVC - Dveřní tele - NN-DVC - Dveřní tele - NN...</v>
      </c>
      <c r="F90" s="40"/>
      <c r="G90" s="40"/>
      <c r="H90" s="40"/>
      <c r="I90" s="147"/>
      <c r="J90" s="40"/>
      <c r="K90" s="40"/>
      <c r="L90" s="44"/>
    </row>
    <row r="91" s="1" customFormat="1" ht="6.96" customHeight="1">
      <c r="B91" s="39"/>
      <c r="C91" s="40"/>
      <c r="D91" s="40"/>
      <c r="E91" s="40"/>
      <c r="F91" s="40"/>
      <c r="G91" s="40"/>
      <c r="H91" s="40"/>
      <c r="I91" s="147"/>
      <c r="J91" s="40"/>
      <c r="K91" s="40"/>
      <c r="L91" s="44"/>
    </row>
    <row r="92" s="1" customFormat="1" ht="12" customHeight="1">
      <c r="B92" s="39"/>
      <c r="C92" s="33" t="s">
        <v>22</v>
      </c>
      <c r="D92" s="40"/>
      <c r="E92" s="40"/>
      <c r="F92" s="28" t="str">
        <f>F16</f>
        <v xml:space="preserve"> </v>
      </c>
      <c r="G92" s="40"/>
      <c r="H92" s="40"/>
      <c r="I92" s="149" t="s">
        <v>24</v>
      </c>
      <c r="J92" s="72" t="str">
        <f>IF(J16="","",J16)</f>
        <v>11.2.2019</v>
      </c>
      <c r="K92" s="40"/>
      <c r="L92" s="44"/>
    </row>
    <row r="93" s="1" customFormat="1" ht="6.96" customHeight="1">
      <c r="B93" s="39"/>
      <c r="C93" s="40"/>
      <c r="D93" s="40"/>
      <c r="E93" s="40"/>
      <c r="F93" s="40"/>
      <c r="G93" s="40"/>
      <c r="H93" s="40"/>
      <c r="I93" s="147"/>
      <c r="J93" s="40"/>
      <c r="K93" s="40"/>
      <c r="L93" s="44"/>
    </row>
    <row r="94" s="1" customFormat="1" ht="15.15" customHeight="1">
      <c r="B94" s="39"/>
      <c r="C94" s="33" t="s">
        <v>26</v>
      </c>
      <c r="D94" s="40"/>
      <c r="E94" s="40"/>
      <c r="F94" s="28" t="str">
        <f>E19</f>
        <v xml:space="preserve"> </v>
      </c>
      <c r="G94" s="40"/>
      <c r="H94" s="40"/>
      <c r="I94" s="149" t="s">
        <v>31</v>
      </c>
      <c r="J94" s="37" t="str">
        <f>E25</f>
        <v xml:space="preserve"> </v>
      </c>
      <c r="K94" s="40"/>
      <c r="L94" s="44"/>
    </row>
    <row r="95" s="1" customFormat="1" ht="15.15" customHeight="1">
      <c r="B95" s="39"/>
      <c r="C95" s="33" t="s">
        <v>29</v>
      </c>
      <c r="D95" s="40"/>
      <c r="E95" s="40"/>
      <c r="F95" s="28" t="str">
        <f>IF(E22="","",E22)</f>
        <v>Vyplň údaj</v>
      </c>
      <c r="G95" s="40"/>
      <c r="H95" s="40"/>
      <c r="I95" s="149" t="s">
        <v>32</v>
      </c>
      <c r="J95" s="37" t="str">
        <f>E28</f>
        <v xml:space="preserve"> </v>
      </c>
      <c r="K95" s="40"/>
      <c r="L95" s="44"/>
    </row>
    <row r="96" s="1" customFormat="1" ht="10.32" customHeight="1">
      <c r="B96" s="39"/>
      <c r="C96" s="40"/>
      <c r="D96" s="40"/>
      <c r="E96" s="40"/>
      <c r="F96" s="40"/>
      <c r="G96" s="40"/>
      <c r="H96" s="40"/>
      <c r="I96" s="147"/>
      <c r="J96" s="40"/>
      <c r="K96" s="40"/>
      <c r="L96" s="44"/>
    </row>
    <row r="97" s="9" customFormat="1" ht="29.28" customHeight="1">
      <c r="B97" s="189"/>
      <c r="C97" s="190" t="s">
        <v>196</v>
      </c>
      <c r="D97" s="191" t="s">
        <v>55</v>
      </c>
      <c r="E97" s="191" t="s">
        <v>51</v>
      </c>
      <c r="F97" s="191" t="s">
        <v>52</v>
      </c>
      <c r="G97" s="191" t="s">
        <v>197</v>
      </c>
      <c r="H97" s="191" t="s">
        <v>198</v>
      </c>
      <c r="I97" s="192" t="s">
        <v>199</v>
      </c>
      <c r="J97" s="191" t="s">
        <v>192</v>
      </c>
      <c r="K97" s="193" t="s">
        <v>200</v>
      </c>
      <c r="L97" s="194"/>
      <c r="M97" s="92" t="s">
        <v>20</v>
      </c>
      <c r="N97" s="93" t="s">
        <v>40</v>
      </c>
      <c r="O97" s="93" t="s">
        <v>201</v>
      </c>
      <c r="P97" s="93" t="s">
        <v>202</v>
      </c>
      <c r="Q97" s="93" t="s">
        <v>203</v>
      </c>
      <c r="R97" s="93" t="s">
        <v>204</v>
      </c>
      <c r="S97" s="93" t="s">
        <v>205</v>
      </c>
      <c r="T97" s="94" t="s">
        <v>206</v>
      </c>
    </row>
    <row r="98" s="1" customFormat="1" ht="22.8" customHeight="1">
      <c r="B98" s="39"/>
      <c r="C98" s="99" t="s">
        <v>207</v>
      </c>
      <c r="D98" s="40"/>
      <c r="E98" s="40"/>
      <c r="F98" s="40"/>
      <c r="G98" s="40"/>
      <c r="H98" s="40"/>
      <c r="I98" s="147"/>
      <c r="J98" s="195">
        <f>BK98</f>
        <v>0</v>
      </c>
      <c r="K98" s="40"/>
      <c r="L98" s="44"/>
      <c r="M98" s="95"/>
      <c r="N98" s="96"/>
      <c r="O98" s="96"/>
      <c r="P98" s="196">
        <f>P99+P106+P110</f>
        <v>0</v>
      </c>
      <c r="Q98" s="96"/>
      <c r="R98" s="196">
        <f>R99+R106+R110</f>
        <v>0</v>
      </c>
      <c r="S98" s="96"/>
      <c r="T98" s="197">
        <f>T99+T106+T110</f>
        <v>0</v>
      </c>
      <c r="AT98" s="18" t="s">
        <v>69</v>
      </c>
      <c r="AU98" s="18" t="s">
        <v>193</v>
      </c>
      <c r="BK98" s="198">
        <f>BK99+BK106+BK110</f>
        <v>0</v>
      </c>
    </row>
    <row r="99" s="10" customFormat="1" ht="25.92" customHeight="1">
      <c r="B99" s="199"/>
      <c r="C99" s="200"/>
      <c r="D99" s="201" t="s">
        <v>69</v>
      </c>
      <c r="E99" s="202" t="s">
        <v>296</v>
      </c>
      <c r="F99" s="202" t="s">
        <v>297</v>
      </c>
      <c r="G99" s="200"/>
      <c r="H99" s="200"/>
      <c r="I99" s="203"/>
      <c r="J99" s="204">
        <f>BK99</f>
        <v>0</v>
      </c>
      <c r="K99" s="200"/>
      <c r="L99" s="205"/>
      <c r="M99" s="206"/>
      <c r="N99" s="207"/>
      <c r="O99" s="207"/>
      <c r="P99" s="208">
        <f>P100+P103</f>
        <v>0</v>
      </c>
      <c r="Q99" s="207"/>
      <c r="R99" s="208">
        <f>R100+R103</f>
        <v>0</v>
      </c>
      <c r="S99" s="207"/>
      <c r="T99" s="209">
        <f>T100+T103</f>
        <v>0</v>
      </c>
      <c r="AR99" s="210" t="s">
        <v>79</v>
      </c>
      <c r="AT99" s="211" t="s">
        <v>69</v>
      </c>
      <c r="AU99" s="211" t="s">
        <v>16</v>
      </c>
      <c r="AY99" s="210" t="s">
        <v>210</v>
      </c>
      <c r="BK99" s="212">
        <f>BK100+BK103</f>
        <v>0</v>
      </c>
    </row>
    <row r="100" s="10" customFormat="1" ht="22.8" customHeight="1">
      <c r="B100" s="199"/>
      <c r="C100" s="200"/>
      <c r="D100" s="201" t="s">
        <v>69</v>
      </c>
      <c r="E100" s="239" t="s">
        <v>1689</v>
      </c>
      <c r="F100" s="239" t="s">
        <v>1690</v>
      </c>
      <c r="G100" s="200"/>
      <c r="H100" s="200"/>
      <c r="I100" s="203"/>
      <c r="J100" s="240">
        <f>BK100</f>
        <v>0</v>
      </c>
      <c r="K100" s="200"/>
      <c r="L100" s="205"/>
      <c r="M100" s="206"/>
      <c r="N100" s="207"/>
      <c r="O100" s="207"/>
      <c r="P100" s="208">
        <f>SUM(P101:P102)</f>
        <v>0</v>
      </c>
      <c r="Q100" s="207"/>
      <c r="R100" s="208">
        <f>SUM(R101:R102)</f>
        <v>0</v>
      </c>
      <c r="S100" s="207"/>
      <c r="T100" s="209">
        <f>SUM(T101:T102)</f>
        <v>0</v>
      </c>
      <c r="AR100" s="210" t="s">
        <v>77</v>
      </c>
      <c r="AT100" s="211" t="s">
        <v>69</v>
      </c>
      <c r="AU100" s="211" t="s">
        <v>77</v>
      </c>
      <c r="AY100" s="210" t="s">
        <v>210</v>
      </c>
      <c r="BK100" s="212">
        <f>SUM(BK101:BK102)</f>
        <v>0</v>
      </c>
    </row>
    <row r="101" s="1" customFormat="1" ht="24" customHeight="1">
      <c r="B101" s="39"/>
      <c r="C101" s="213" t="s">
        <v>77</v>
      </c>
      <c r="D101" s="213" t="s">
        <v>211</v>
      </c>
      <c r="E101" s="214" t="s">
        <v>1691</v>
      </c>
      <c r="F101" s="215" t="s">
        <v>1692</v>
      </c>
      <c r="G101" s="216" t="s">
        <v>291</v>
      </c>
      <c r="H101" s="217">
        <v>60</v>
      </c>
      <c r="I101" s="218"/>
      <c r="J101" s="219">
        <f>ROUND(I101*H101,2)</f>
        <v>0</v>
      </c>
      <c r="K101" s="215" t="s">
        <v>20</v>
      </c>
      <c r="L101" s="44"/>
      <c r="M101" s="220" t="s">
        <v>20</v>
      </c>
      <c r="N101" s="221" t="s">
        <v>41</v>
      </c>
      <c r="O101" s="84"/>
      <c r="P101" s="222">
        <f>O101*H101</f>
        <v>0</v>
      </c>
      <c r="Q101" s="222">
        <v>0</v>
      </c>
      <c r="R101" s="222">
        <f>Q101*H101</f>
        <v>0</v>
      </c>
      <c r="S101" s="222">
        <v>0</v>
      </c>
      <c r="T101" s="223">
        <f>S101*H101</f>
        <v>0</v>
      </c>
      <c r="AR101" s="224" t="s">
        <v>215</v>
      </c>
      <c r="AT101" s="224" t="s">
        <v>211</v>
      </c>
      <c r="AU101" s="224" t="s">
        <v>79</v>
      </c>
      <c r="AY101" s="18" t="s">
        <v>210</v>
      </c>
      <c r="BE101" s="225">
        <f>IF(N101="základní",J101,0)</f>
        <v>0</v>
      </c>
      <c r="BF101" s="225">
        <f>IF(N101="snížená",J101,0)</f>
        <v>0</v>
      </c>
      <c r="BG101" s="225">
        <f>IF(N101="zákl. přenesená",J101,0)</f>
        <v>0</v>
      </c>
      <c r="BH101" s="225">
        <f>IF(N101="sníž. přenesená",J101,0)</f>
        <v>0</v>
      </c>
      <c r="BI101" s="225">
        <f>IF(N101="nulová",J101,0)</f>
        <v>0</v>
      </c>
      <c r="BJ101" s="18" t="s">
        <v>77</v>
      </c>
      <c r="BK101" s="225">
        <f>ROUND(I101*H101,2)</f>
        <v>0</v>
      </c>
      <c r="BL101" s="18" t="s">
        <v>215</v>
      </c>
      <c r="BM101" s="224" t="s">
        <v>79</v>
      </c>
    </row>
    <row r="102" s="1" customFormat="1" ht="48" customHeight="1">
      <c r="B102" s="39"/>
      <c r="C102" s="241" t="s">
        <v>79</v>
      </c>
      <c r="D102" s="241" t="s">
        <v>263</v>
      </c>
      <c r="E102" s="242" t="s">
        <v>1693</v>
      </c>
      <c r="F102" s="243" t="s">
        <v>1694</v>
      </c>
      <c r="G102" s="244" t="s">
        <v>263</v>
      </c>
      <c r="H102" s="245">
        <v>60</v>
      </c>
      <c r="I102" s="246"/>
      <c r="J102" s="247">
        <f>ROUND(I102*H102,2)</f>
        <v>0</v>
      </c>
      <c r="K102" s="243" t="s">
        <v>20</v>
      </c>
      <c r="L102" s="248"/>
      <c r="M102" s="249" t="s">
        <v>20</v>
      </c>
      <c r="N102" s="250" t="s">
        <v>41</v>
      </c>
      <c r="O102" s="84"/>
      <c r="P102" s="222">
        <f>O102*H102</f>
        <v>0</v>
      </c>
      <c r="Q102" s="222">
        <v>0</v>
      </c>
      <c r="R102" s="222">
        <f>Q102*H102</f>
        <v>0</v>
      </c>
      <c r="S102" s="222">
        <v>0</v>
      </c>
      <c r="T102" s="223">
        <f>S102*H102</f>
        <v>0</v>
      </c>
      <c r="AR102" s="224" t="s">
        <v>233</v>
      </c>
      <c r="AT102" s="224" t="s">
        <v>263</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215</v>
      </c>
      <c r="BM102" s="224" t="s">
        <v>215</v>
      </c>
    </row>
    <row r="103" s="10" customFormat="1" ht="22.8" customHeight="1">
      <c r="B103" s="199"/>
      <c r="C103" s="200"/>
      <c r="D103" s="201" t="s">
        <v>69</v>
      </c>
      <c r="E103" s="239" t="s">
        <v>1695</v>
      </c>
      <c r="F103" s="239" t="s">
        <v>1696</v>
      </c>
      <c r="G103" s="200"/>
      <c r="H103" s="200"/>
      <c r="I103" s="203"/>
      <c r="J103" s="240">
        <f>BK103</f>
        <v>0</v>
      </c>
      <c r="K103" s="200"/>
      <c r="L103" s="205"/>
      <c r="M103" s="206"/>
      <c r="N103" s="207"/>
      <c r="O103" s="207"/>
      <c r="P103" s="208">
        <f>SUM(P104:P105)</f>
        <v>0</v>
      </c>
      <c r="Q103" s="207"/>
      <c r="R103" s="208">
        <f>SUM(R104:R105)</f>
        <v>0</v>
      </c>
      <c r="S103" s="207"/>
      <c r="T103" s="209">
        <f>SUM(T104:T105)</f>
        <v>0</v>
      </c>
      <c r="AR103" s="210" t="s">
        <v>77</v>
      </c>
      <c r="AT103" s="211" t="s">
        <v>69</v>
      </c>
      <c r="AU103" s="211" t="s">
        <v>77</v>
      </c>
      <c r="AY103" s="210" t="s">
        <v>210</v>
      </c>
      <c r="BK103" s="212">
        <f>SUM(BK104:BK105)</f>
        <v>0</v>
      </c>
    </row>
    <row r="104" s="1" customFormat="1" ht="24" customHeight="1">
      <c r="B104" s="39"/>
      <c r="C104" s="213" t="s">
        <v>92</v>
      </c>
      <c r="D104" s="213" t="s">
        <v>211</v>
      </c>
      <c r="E104" s="214" t="s">
        <v>1697</v>
      </c>
      <c r="F104" s="215" t="s">
        <v>1698</v>
      </c>
      <c r="G104" s="216" t="s">
        <v>291</v>
      </c>
      <c r="H104" s="217">
        <v>200</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229</v>
      </c>
    </row>
    <row r="105" s="1" customFormat="1" ht="36" customHeight="1">
      <c r="B105" s="39"/>
      <c r="C105" s="241" t="s">
        <v>215</v>
      </c>
      <c r="D105" s="241" t="s">
        <v>263</v>
      </c>
      <c r="E105" s="242" t="s">
        <v>1699</v>
      </c>
      <c r="F105" s="243" t="s">
        <v>1700</v>
      </c>
      <c r="G105" s="244" t="s">
        <v>263</v>
      </c>
      <c r="H105" s="245">
        <v>200</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233</v>
      </c>
    </row>
    <row r="106" s="10" customFormat="1" ht="25.92" customHeight="1">
      <c r="B106" s="199"/>
      <c r="C106" s="200"/>
      <c r="D106" s="201" t="s">
        <v>69</v>
      </c>
      <c r="E106" s="202" t="s">
        <v>263</v>
      </c>
      <c r="F106" s="202" t="s">
        <v>1403</v>
      </c>
      <c r="G106" s="200"/>
      <c r="H106" s="200"/>
      <c r="I106" s="203"/>
      <c r="J106" s="204">
        <f>BK106</f>
        <v>0</v>
      </c>
      <c r="K106" s="200"/>
      <c r="L106" s="205"/>
      <c r="M106" s="206"/>
      <c r="N106" s="207"/>
      <c r="O106" s="207"/>
      <c r="P106" s="208">
        <f>P107</f>
        <v>0</v>
      </c>
      <c r="Q106" s="207"/>
      <c r="R106" s="208">
        <f>R107</f>
        <v>0</v>
      </c>
      <c r="S106" s="207"/>
      <c r="T106" s="209">
        <f>T107</f>
        <v>0</v>
      </c>
      <c r="AR106" s="210" t="s">
        <v>92</v>
      </c>
      <c r="AT106" s="211" t="s">
        <v>69</v>
      </c>
      <c r="AU106" s="211" t="s">
        <v>16</v>
      </c>
      <c r="AY106" s="210" t="s">
        <v>210</v>
      </c>
      <c r="BK106" s="212">
        <f>BK107</f>
        <v>0</v>
      </c>
    </row>
    <row r="107" s="10" customFormat="1" ht="22.8" customHeight="1">
      <c r="B107" s="199"/>
      <c r="C107" s="200"/>
      <c r="D107" s="201" t="s">
        <v>69</v>
      </c>
      <c r="E107" s="239" t="s">
        <v>1703</v>
      </c>
      <c r="F107" s="239" t="s">
        <v>1704</v>
      </c>
      <c r="G107" s="200"/>
      <c r="H107" s="200"/>
      <c r="I107" s="203"/>
      <c r="J107" s="240">
        <f>BK107</f>
        <v>0</v>
      </c>
      <c r="K107" s="200"/>
      <c r="L107" s="205"/>
      <c r="M107" s="206"/>
      <c r="N107" s="207"/>
      <c r="O107" s="207"/>
      <c r="P107" s="208">
        <f>SUM(P108:P109)</f>
        <v>0</v>
      </c>
      <c r="Q107" s="207"/>
      <c r="R107" s="208">
        <f>SUM(R108:R109)</f>
        <v>0</v>
      </c>
      <c r="S107" s="207"/>
      <c r="T107" s="209">
        <f>SUM(T108:T109)</f>
        <v>0</v>
      </c>
      <c r="AR107" s="210" t="s">
        <v>77</v>
      </c>
      <c r="AT107" s="211" t="s">
        <v>69</v>
      </c>
      <c r="AU107" s="211" t="s">
        <v>77</v>
      </c>
      <c r="AY107" s="210" t="s">
        <v>210</v>
      </c>
      <c r="BK107" s="212">
        <f>SUM(BK108:BK109)</f>
        <v>0</v>
      </c>
    </row>
    <row r="108" s="1" customFormat="1" ht="16.5" customHeight="1">
      <c r="B108" s="39"/>
      <c r="C108" s="213" t="s">
        <v>269</v>
      </c>
      <c r="D108" s="213" t="s">
        <v>211</v>
      </c>
      <c r="E108" s="214" t="s">
        <v>1705</v>
      </c>
      <c r="F108" s="215" t="s">
        <v>1706</v>
      </c>
      <c r="G108" s="216" t="s">
        <v>352</v>
      </c>
      <c r="H108" s="217">
        <v>2</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272</v>
      </c>
    </row>
    <row r="109" s="1" customFormat="1" ht="72" customHeight="1">
      <c r="B109" s="39"/>
      <c r="C109" s="241" t="s">
        <v>229</v>
      </c>
      <c r="D109" s="241" t="s">
        <v>263</v>
      </c>
      <c r="E109" s="242" t="s">
        <v>1709</v>
      </c>
      <c r="F109" s="243" t="s">
        <v>1708</v>
      </c>
      <c r="G109" s="244" t="s">
        <v>1021</v>
      </c>
      <c r="H109" s="245">
        <v>2</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275</v>
      </c>
    </row>
    <row r="110" s="10" customFormat="1" ht="25.92" customHeight="1">
      <c r="B110" s="199"/>
      <c r="C110" s="200"/>
      <c r="D110" s="201" t="s">
        <v>69</v>
      </c>
      <c r="E110" s="202" t="s">
        <v>635</v>
      </c>
      <c r="F110" s="202" t="s">
        <v>636</v>
      </c>
      <c r="G110" s="200"/>
      <c r="H110" s="200"/>
      <c r="I110" s="203"/>
      <c r="J110" s="204">
        <f>BK110</f>
        <v>0</v>
      </c>
      <c r="K110" s="200"/>
      <c r="L110" s="205"/>
      <c r="M110" s="206"/>
      <c r="N110" s="207"/>
      <c r="O110" s="207"/>
      <c r="P110" s="208">
        <f>P111</f>
        <v>0</v>
      </c>
      <c r="Q110" s="207"/>
      <c r="R110" s="208">
        <f>R111</f>
        <v>0</v>
      </c>
      <c r="S110" s="207"/>
      <c r="T110" s="209">
        <f>T111</f>
        <v>0</v>
      </c>
      <c r="AR110" s="210" t="s">
        <v>215</v>
      </c>
      <c r="AT110" s="211" t="s">
        <v>69</v>
      </c>
      <c r="AU110" s="211" t="s">
        <v>16</v>
      </c>
      <c r="AY110" s="210" t="s">
        <v>210</v>
      </c>
      <c r="BK110" s="212">
        <f>BK111</f>
        <v>0</v>
      </c>
    </row>
    <row r="111" s="10" customFormat="1" ht="22.8" customHeight="1">
      <c r="B111" s="199"/>
      <c r="C111" s="200"/>
      <c r="D111" s="201" t="s">
        <v>69</v>
      </c>
      <c r="E111" s="239" t="s">
        <v>1672</v>
      </c>
      <c r="F111" s="239" t="s">
        <v>1742</v>
      </c>
      <c r="G111" s="200"/>
      <c r="H111" s="200"/>
      <c r="I111" s="203"/>
      <c r="J111" s="240">
        <f>BK111</f>
        <v>0</v>
      </c>
      <c r="K111" s="200"/>
      <c r="L111" s="205"/>
      <c r="M111" s="206"/>
      <c r="N111" s="207"/>
      <c r="O111" s="207"/>
      <c r="P111" s="208">
        <f>SUM(P112:P117)</f>
        <v>0</v>
      </c>
      <c r="Q111" s="207"/>
      <c r="R111" s="208">
        <f>SUM(R112:R117)</f>
        <v>0</v>
      </c>
      <c r="S111" s="207"/>
      <c r="T111" s="209">
        <f>SUM(T112:T117)</f>
        <v>0</v>
      </c>
      <c r="AR111" s="210" t="s">
        <v>77</v>
      </c>
      <c r="AT111" s="211" t="s">
        <v>69</v>
      </c>
      <c r="AU111" s="211" t="s">
        <v>77</v>
      </c>
      <c r="AY111" s="210" t="s">
        <v>210</v>
      </c>
      <c r="BK111" s="212">
        <f>SUM(BK112:BK117)</f>
        <v>0</v>
      </c>
    </row>
    <row r="112" s="1" customFormat="1" ht="24" customHeight="1">
      <c r="B112" s="39"/>
      <c r="C112" s="213" t="s">
        <v>276</v>
      </c>
      <c r="D112" s="213" t="s">
        <v>211</v>
      </c>
      <c r="E112" s="214" t="s">
        <v>935</v>
      </c>
      <c r="F112" s="215" t="s">
        <v>936</v>
      </c>
      <c r="G112" s="216" t="s">
        <v>640</v>
      </c>
      <c r="H112" s="217">
        <v>4</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279</v>
      </c>
    </row>
    <row r="113" s="1" customFormat="1" ht="24" customHeight="1">
      <c r="B113" s="39"/>
      <c r="C113" s="213" t="s">
        <v>233</v>
      </c>
      <c r="D113" s="213" t="s">
        <v>211</v>
      </c>
      <c r="E113" s="214" t="s">
        <v>935</v>
      </c>
      <c r="F113" s="215" t="s">
        <v>936</v>
      </c>
      <c r="G113" s="216" t="s">
        <v>640</v>
      </c>
      <c r="H113" s="217">
        <v>1</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215</v>
      </c>
      <c r="AT113" s="224" t="s">
        <v>211</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282</v>
      </c>
    </row>
    <row r="114" s="1" customFormat="1" ht="24" customHeight="1">
      <c r="B114" s="39"/>
      <c r="C114" s="213" t="s">
        <v>283</v>
      </c>
      <c r="D114" s="213" t="s">
        <v>211</v>
      </c>
      <c r="E114" s="214" t="s">
        <v>935</v>
      </c>
      <c r="F114" s="215" t="s">
        <v>936</v>
      </c>
      <c r="G114" s="216" t="s">
        <v>640</v>
      </c>
      <c r="H114" s="217">
        <v>1</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285</v>
      </c>
    </row>
    <row r="115" s="1" customFormat="1" ht="24" customHeight="1">
      <c r="B115" s="39"/>
      <c r="C115" s="213" t="s">
        <v>272</v>
      </c>
      <c r="D115" s="213" t="s">
        <v>211</v>
      </c>
      <c r="E115" s="214" t="s">
        <v>935</v>
      </c>
      <c r="F115" s="215" t="s">
        <v>936</v>
      </c>
      <c r="G115" s="216" t="s">
        <v>640</v>
      </c>
      <c r="H115" s="217">
        <v>1</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286</v>
      </c>
    </row>
    <row r="116" s="1" customFormat="1" ht="24" customHeight="1">
      <c r="B116" s="39"/>
      <c r="C116" s="213" t="s">
        <v>288</v>
      </c>
      <c r="D116" s="213" t="s">
        <v>211</v>
      </c>
      <c r="E116" s="214" t="s">
        <v>935</v>
      </c>
      <c r="F116" s="215" t="s">
        <v>936</v>
      </c>
      <c r="G116" s="216" t="s">
        <v>640</v>
      </c>
      <c r="H116" s="217">
        <v>1</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292</v>
      </c>
    </row>
    <row r="117" s="1" customFormat="1" ht="24" customHeight="1">
      <c r="B117" s="39"/>
      <c r="C117" s="213" t="s">
        <v>275</v>
      </c>
      <c r="D117" s="213" t="s">
        <v>211</v>
      </c>
      <c r="E117" s="214" t="s">
        <v>935</v>
      </c>
      <c r="F117" s="215" t="s">
        <v>936</v>
      </c>
      <c r="G117" s="216" t="s">
        <v>640</v>
      </c>
      <c r="H117" s="217">
        <v>1</v>
      </c>
      <c r="I117" s="218"/>
      <c r="J117" s="219">
        <f>ROUND(I117*H117,2)</f>
        <v>0</v>
      </c>
      <c r="K117" s="215" t="s">
        <v>20</v>
      </c>
      <c r="L117" s="44"/>
      <c r="M117" s="251" t="s">
        <v>20</v>
      </c>
      <c r="N117" s="252" t="s">
        <v>41</v>
      </c>
      <c r="O117" s="229"/>
      <c r="P117" s="253">
        <f>O117*H117</f>
        <v>0</v>
      </c>
      <c r="Q117" s="253">
        <v>0</v>
      </c>
      <c r="R117" s="253">
        <f>Q117*H117</f>
        <v>0</v>
      </c>
      <c r="S117" s="253">
        <v>0</v>
      </c>
      <c r="T117" s="254">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295</v>
      </c>
    </row>
    <row r="118" s="1" customFormat="1" ht="6.96" customHeight="1">
      <c r="B118" s="59"/>
      <c r="C118" s="60"/>
      <c r="D118" s="60"/>
      <c r="E118" s="60"/>
      <c r="F118" s="60"/>
      <c r="G118" s="60"/>
      <c r="H118" s="60"/>
      <c r="I118" s="172"/>
      <c r="J118" s="60"/>
      <c r="K118" s="60"/>
      <c r="L118" s="44"/>
    </row>
  </sheetData>
  <sheetProtection sheet="1" autoFilter="0" formatColumns="0" formatRows="0" objects="1" scenarios="1" spinCount="100000" saltValue="4OP0y4Y/n53IkioIOTI6jXmlkpLlMfQlfaEhcNOS4CsdXlKs98uYySOEgsrCWd6VVYZpT5Ys3gO/VYaieqPKdw==" hashValue="0ezSDHKP8hgUv8sexxfvSBuNO47BYcDobR6xIFigokNH4Rpo65YEaRkwB3yrskZ1nkoSnkgBiJGjxP+ke9Ulrg==" algorithmName="SHA-512" password="CC35"/>
  <autoFilter ref="C97:K117"/>
  <mergeCells count="15">
    <mergeCell ref="E7:H7"/>
    <mergeCell ref="E11:H11"/>
    <mergeCell ref="E9:H9"/>
    <mergeCell ref="E13:H13"/>
    <mergeCell ref="E22:H22"/>
    <mergeCell ref="E31:H31"/>
    <mergeCell ref="E52:H52"/>
    <mergeCell ref="E56:H56"/>
    <mergeCell ref="E54:H54"/>
    <mergeCell ref="E58:H58"/>
    <mergeCell ref="E84:H84"/>
    <mergeCell ref="E88:H88"/>
    <mergeCell ref="E86:H86"/>
    <mergeCell ref="E90:H90"/>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153</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3651</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ROUNDUP(J100,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ROUNDUP((SUM(BE100:BE119)),  2)</f>
        <v>0</v>
      </c>
      <c r="I37" s="161">
        <v>0.20999999999999999</v>
      </c>
      <c r="J37" s="160">
        <f>ROUNDUP(((SUM(BE100:BE119))*I37),  2)</f>
        <v>0</v>
      </c>
      <c r="L37" s="44"/>
    </row>
    <row r="38" s="1" customFormat="1" ht="14.4" customHeight="1">
      <c r="B38" s="44"/>
      <c r="E38" s="145" t="s">
        <v>42</v>
      </c>
      <c r="F38" s="160">
        <f>ROUNDUP((SUM(BF100:BF119)),  2)</f>
        <v>0</v>
      </c>
      <c r="I38" s="161">
        <v>0.14999999999999999</v>
      </c>
      <c r="J38" s="160">
        <f>ROUNDUP(((SUM(BF100:BF119))*I38),  2)</f>
        <v>0</v>
      </c>
      <c r="L38" s="44"/>
    </row>
    <row r="39" hidden="1" s="1" customFormat="1" ht="14.4" customHeight="1">
      <c r="B39" s="44"/>
      <c r="E39" s="145" t="s">
        <v>43</v>
      </c>
      <c r="F39" s="160">
        <f>ROUNDUP((SUM(BG100:BG119)),  2)</f>
        <v>0</v>
      </c>
      <c r="I39" s="161">
        <v>0.20999999999999999</v>
      </c>
      <c r="J39" s="160">
        <f>0</f>
        <v>0</v>
      </c>
      <c r="L39" s="44"/>
    </row>
    <row r="40" hidden="1" s="1" customFormat="1" ht="14.4" customHeight="1">
      <c r="B40" s="44"/>
      <c r="E40" s="145" t="s">
        <v>44</v>
      </c>
      <c r="F40" s="160">
        <f>ROUNDUP((SUM(BH100:BH119)),  2)</f>
        <v>0</v>
      </c>
      <c r="I40" s="161">
        <v>0.14999999999999999</v>
      </c>
      <c r="J40" s="160">
        <f>0</f>
        <v>0</v>
      </c>
      <c r="L40" s="44"/>
    </row>
    <row r="41" hidden="1" s="1" customFormat="1" ht="14.4" customHeight="1">
      <c r="B41" s="44"/>
      <c r="E41" s="145" t="s">
        <v>45</v>
      </c>
      <c r="F41" s="160">
        <f>ROUNDUP((SUM(BI100:BI119)),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 xml:space="preserve">NN-EZS - Systém EZS  - NN-EZS - Systém EZS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J100</f>
        <v>0</v>
      </c>
      <c r="K67" s="40"/>
      <c r="L67" s="44"/>
      <c r="AU67" s="18" t="s">
        <v>193</v>
      </c>
    </row>
    <row r="68" s="8" customFormat="1" ht="24.96" customHeight="1">
      <c r="B68" s="182"/>
      <c r="C68" s="183"/>
      <c r="D68" s="184" t="s">
        <v>243</v>
      </c>
      <c r="E68" s="185"/>
      <c r="F68" s="185"/>
      <c r="G68" s="185"/>
      <c r="H68" s="185"/>
      <c r="I68" s="186"/>
      <c r="J68" s="187">
        <f>J101</f>
        <v>0</v>
      </c>
      <c r="K68" s="183"/>
      <c r="L68" s="188"/>
    </row>
    <row r="69" s="11" customFormat="1" ht="19.92" customHeight="1">
      <c r="B69" s="233"/>
      <c r="C69" s="125"/>
      <c r="D69" s="234" t="s">
        <v>943</v>
      </c>
      <c r="E69" s="235"/>
      <c r="F69" s="235"/>
      <c r="G69" s="235"/>
      <c r="H69" s="235"/>
      <c r="I69" s="236"/>
      <c r="J69" s="237">
        <f>J102</f>
        <v>0</v>
      </c>
      <c r="K69" s="125"/>
      <c r="L69" s="238"/>
    </row>
    <row r="70" s="11" customFormat="1" ht="19.92" customHeight="1">
      <c r="B70" s="233"/>
      <c r="C70" s="125"/>
      <c r="D70" s="234" t="s">
        <v>1744</v>
      </c>
      <c r="E70" s="235"/>
      <c r="F70" s="235"/>
      <c r="G70" s="235"/>
      <c r="H70" s="235"/>
      <c r="I70" s="236"/>
      <c r="J70" s="237">
        <f>J103</f>
        <v>0</v>
      </c>
      <c r="K70" s="125"/>
      <c r="L70" s="238"/>
    </row>
    <row r="71" s="11" customFormat="1" ht="19.92" customHeight="1">
      <c r="B71" s="233"/>
      <c r="C71" s="125"/>
      <c r="D71" s="234" t="s">
        <v>983</v>
      </c>
      <c r="E71" s="235"/>
      <c r="F71" s="235"/>
      <c r="G71" s="235"/>
      <c r="H71" s="235"/>
      <c r="I71" s="236"/>
      <c r="J71" s="237">
        <f>J107</f>
        <v>0</v>
      </c>
      <c r="K71" s="125"/>
      <c r="L71" s="238"/>
    </row>
    <row r="72" s="11" customFormat="1" ht="19.92" customHeight="1">
      <c r="B72" s="233"/>
      <c r="C72" s="125"/>
      <c r="D72" s="234" t="s">
        <v>1684</v>
      </c>
      <c r="E72" s="235"/>
      <c r="F72" s="235"/>
      <c r="G72" s="235"/>
      <c r="H72" s="235"/>
      <c r="I72" s="236"/>
      <c r="J72" s="237">
        <f>J110</f>
        <v>0</v>
      </c>
      <c r="K72" s="125"/>
      <c r="L72" s="238"/>
    </row>
    <row r="73" s="8" customFormat="1" ht="24.96" customHeight="1">
      <c r="B73" s="182"/>
      <c r="C73" s="183"/>
      <c r="D73" s="184" t="s">
        <v>997</v>
      </c>
      <c r="E73" s="185"/>
      <c r="F73" s="185"/>
      <c r="G73" s="185"/>
      <c r="H73" s="185"/>
      <c r="I73" s="186"/>
      <c r="J73" s="187">
        <f>J113</f>
        <v>0</v>
      </c>
      <c r="K73" s="183"/>
      <c r="L73" s="188"/>
    </row>
    <row r="74" s="11" customFormat="1" ht="19.92" customHeight="1">
      <c r="B74" s="233"/>
      <c r="C74" s="125"/>
      <c r="D74" s="234" t="s">
        <v>1745</v>
      </c>
      <c r="E74" s="235"/>
      <c r="F74" s="235"/>
      <c r="G74" s="235"/>
      <c r="H74" s="235"/>
      <c r="I74" s="236"/>
      <c r="J74" s="237">
        <f>J114</f>
        <v>0</v>
      </c>
      <c r="K74" s="125"/>
      <c r="L74" s="238"/>
    </row>
    <row r="75" s="8" customFormat="1" ht="24.96" customHeight="1">
      <c r="B75" s="182"/>
      <c r="C75" s="183"/>
      <c r="D75" s="184" t="s">
        <v>254</v>
      </c>
      <c r="E75" s="185"/>
      <c r="F75" s="185"/>
      <c r="G75" s="185"/>
      <c r="H75" s="185"/>
      <c r="I75" s="186"/>
      <c r="J75" s="187">
        <f>J117</f>
        <v>0</v>
      </c>
      <c r="K75" s="183"/>
      <c r="L75" s="188"/>
    </row>
    <row r="76" s="11" customFormat="1" ht="19.92" customHeight="1">
      <c r="B76" s="233"/>
      <c r="C76" s="125"/>
      <c r="D76" s="234" t="s">
        <v>1688</v>
      </c>
      <c r="E76" s="235"/>
      <c r="F76" s="235"/>
      <c r="G76" s="235"/>
      <c r="H76" s="235"/>
      <c r="I76" s="236"/>
      <c r="J76" s="237">
        <f>J118</f>
        <v>0</v>
      </c>
      <c r="K76" s="125"/>
      <c r="L76" s="238"/>
    </row>
    <row r="77" s="1" customFormat="1" ht="21.84" customHeight="1">
      <c r="B77" s="39"/>
      <c r="C77" s="40"/>
      <c r="D77" s="40"/>
      <c r="E77" s="40"/>
      <c r="F77" s="40"/>
      <c r="G77" s="40"/>
      <c r="H77" s="40"/>
      <c r="I77" s="147"/>
      <c r="J77" s="40"/>
      <c r="K77" s="40"/>
      <c r="L77" s="44"/>
    </row>
    <row r="78" s="1" customFormat="1" ht="6.96" customHeight="1">
      <c r="B78" s="59"/>
      <c r="C78" s="60"/>
      <c r="D78" s="60"/>
      <c r="E78" s="60"/>
      <c r="F78" s="60"/>
      <c r="G78" s="60"/>
      <c r="H78" s="60"/>
      <c r="I78" s="172"/>
      <c r="J78" s="60"/>
      <c r="K78" s="60"/>
      <c r="L78" s="44"/>
    </row>
    <row r="82" s="1" customFormat="1" ht="6.96" customHeight="1">
      <c r="B82" s="61"/>
      <c r="C82" s="62"/>
      <c r="D82" s="62"/>
      <c r="E82" s="62"/>
      <c r="F82" s="62"/>
      <c r="G82" s="62"/>
      <c r="H82" s="62"/>
      <c r="I82" s="175"/>
      <c r="J82" s="62"/>
      <c r="K82" s="62"/>
      <c r="L82" s="44"/>
    </row>
    <row r="83" s="1" customFormat="1" ht="24.96" customHeight="1">
      <c r="B83" s="39"/>
      <c r="C83" s="24" t="s">
        <v>195</v>
      </c>
      <c r="D83" s="40"/>
      <c r="E83" s="40"/>
      <c r="F83" s="40"/>
      <c r="G83" s="40"/>
      <c r="H83" s="40"/>
      <c r="I83" s="147"/>
      <c r="J83" s="40"/>
      <c r="K83" s="40"/>
      <c r="L83" s="44"/>
    </row>
    <row r="84" s="1" customFormat="1" ht="6.96" customHeight="1">
      <c r="B84" s="39"/>
      <c r="C84" s="40"/>
      <c r="D84" s="40"/>
      <c r="E84" s="40"/>
      <c r="F84" s="40"/>
      <c r="G84" s="40"/>
      <c r="H84" s="40"/>
      <c r="I84" s="147"/>
      <c r="J84" s="40"/>
      <c r="K84" s="40"/>
      <c r="L84" s="44"/>
    </row>
    <row r="85" s="1" customFormat="1" ht="12" customHeight="1">
      <c r="B85" s="39"/>
      <c r="C85" s="33" t="s">
        <v>17</v>
      </c>
      <c r="D85" s="40"/>
      <c r="E85" s="40"/>
      <c r="F85" s="40"/>
      <c r="G85" s="40"/>
      <c r="H85" s="40"/>
      <c r="I85" s="147"/>
      <c r="J85" s="40"/>
      <c r="K85" s="40"/>
      <c r="L85" s="44"/>
    </row>
    <row r="86" s="1" customFormat="1" ht="16.5" customHeight="1">
      <c r="B86" s="39"/>
      <c r="C86" s="40"/>
      <c r="D86" s="40"/>
      <c r="E86" s="176" t="str">
        <f>E7</f>
        <v>Multifunkční centrum sociálních služeb</v>
      </c>
      <c r="F86" s="33"/>
      <c r="G86" s="33"/>
      <c r="H86" s="33"/>
      <c r="I86" s="147"/>
      <c r="J86" s="40"/>
      <c r="K86" s="40"/>
      <c r="L86" s="44"/>
    </row>
    <row r="87" ht="12" customHeight="1">
      <c r="B87" s="22"/>
      <c r="C87" s="33" t="s">
        <v>188</v>
      </c>
      <c r="D87" s="23"/>
      <c r="E87" s="23"/>
      <c r="F87" s="23"/>
      <c r="G87" s="23"/>
      <c r="H87" s="23"/>
      <c r="I87" s="139"/>
      <c r="J87" s="23"/>
      <c r="K87" s="23"/>
      <c r="L87" s="21"/>
    </row>
    <row r="88" ht="16.5" customHeight="1">
      <c r="B88" s="22"/>
      <c r="C88" s="23"/>
      <c r="D88" s="23"/>
      <c r="E88" s="176" t="s">
        <v>235</v>
      </c>
      <c r="F88" s="23"/>
      <c r="G88" s="23"/>
      <c r="H88" s="23"/>
      <c r="I88" s="139"/>
      <c r="J88" s="23"/>
      <c r="K88" s="23"/>
      <c r="L88" s="21"/>
    </row>
    <row r="89" ht="12" customHeight="1">
      <c r="B89" s="22"/>
      <c r="C89" s="33" t="s">
        <v>236</v>
      </c>
      <c r="D89" s="23"/>
      <c r="E89" s="23"/>
      <c r="F89" s="23"/>
      <c r="G89" s="23"/>
      <c r="H89" s="23"/>
      <c r="I89" s="139"/>
      <c r="J89" s="23"/>
      <c r="K89" s="23"/>
      <c r="L89" s="21"/>
    </row>
    <row r="90" s="1" customFormat="1" ht="16.5" customHeight="1">
      <c r="B90" s="39"/>
      <c r="C90" s="40"/>
      <c r="D90" s="40"/>
      <c r="E90" s="232" t="s">
        <v>3624</v>
      </c>
      <c r="F90" s="40"/>
      <c r="G90" s="40"/>
      <c r="H90" s="40"/>
      <c r="I90" s="147"/>
      <c r="J90" s="40"/>
      <c r="K90" s="40"/>
      <c r="L90" s="44"/>
    </row>
    <row r="91" s="1" customFormat="1" ht="12" customHeight="1">
      <c r="B91" s="39"/>
      <c r="C91" s="33" t="s">
        <v>238</v>
      </c>
      <c r="D91" s="40"/>
      <c r="E91" s="40"/>
      <c r="F91" s="40"/>
      <c r="G91" s="40"/>
      <c r="H91" s="40"/>
      <c r="I91" s="147"/>
      <c r="J91" s="40"/>
      <c r="K91" s="40"/>
      <c r="L91" s="44"/>
    </row>
    <row r="92" s="1" customFormat="1" ht="16.5" customHeight="1">
      <c r="B92" s="39"/>
      <c r="C92" s="40"/>
      <c r="D92" s="40"/>
      <c r="E92" s="69" t="str">
        <f>E13</f>
        <v xml:space="preserve">NN-EZS - Systém EZS  - NN-EZS - Systém EZS - NN-...</v>
      </c>
      <c r="F92" s="40"/>
      <c r="G92" s="40"/>
      <c r="H92" s="40"/>
      <c r="I92" s="147"/>
      <c r="J92" s="40"/>
      <c r="K92" s="40"/>
      <c r="L92" s="44"/>
    </row>
    <row r="93" s="1" customFormat="1" ht="6.96" customHeight="1">
      <c r="B93" s="39"/>
      <c r="C93" s="40"/>
      <c r="D93" s="40"/>
      <c r="E93" s="40"/>
      <c r="F93" s="40"/>
      <c r="G93" s="40"/>
      <c r="H93" s="40"/>
      <c r="I93" s="147"/>
      <c r="J93" s="40"/>
      <c r="K93" s="40"/>
      <c r="L93" s="44"/>
    </row>
    <row r="94" s="1" customFormat="1" ht="12" customHeight="1">
      <c r="B94" s="39"/>
      <c r="C94" s="33" t="s">
        <v>22</v>
      </c>
      <c r="D94" s="40"/>
      <c r="E94" s="40"/>
      <c r="F94" s="28" t="str">
        <f>F16</f>
        <v xml:space="preserve"> </v>
      </c>
      <c r="G94" s="40"/>
      <c r="H94" s="40"/>
      <c r="I94" s="149" t="s">
        <v>24</v>
      </c>
      <c r="J94" s="72" t="str">
        <f>IF(J16="","",J16)</f>
        <v>11.2.2019</v>
      </c>
      <c r="K94" s="40"/>
      <c r="L94" s="44"/>
    </row>
    <row r="95" s="1" customFormat="1" ht="6.96" customHeight="1">
      <c r="B95" s="39"/>
      <c r="C95" s="40"/>
      <c r="D95" s="40"/>
      <c r="E95" s="40"/>
      <c r="F95" s="40"/>
      <c r="G95" s="40"/>
      <c r="H95" s="40"/>
      <c r="I95" s="147"/>
      <c r="J95" s="40"/>
      <c r="K95" s="40"/>
      <c r="L95" s="44"/>
    </row>
    <row r="96" s="1" customFormat="1" ht="15.15" customHeight="1">
      <c r="B96" s="39"/>
      <c r="C96" s="33" t="s">
        <v>26</v>
      </c>
      <c r="D96" s="40"/>
      <c r="E96" s="40"/>
      <c r="F96" s="28" t="str">
        <f>E19</f>
        <v xml:space="preserve"> </v>
      </c>
      <c r="G96" s="40"/>
      <c r="H96" s="40"/>
      <c r="I96" s="149" t="s">
        <v>31</v>
      </c>
      <c r="J96" s="37" t="str">
        <f>E25</f>
        <v xml:space="preserve"> </v>
      </c>
      <c r="K96" s="40"/>
      <c r="L96" s="44"/>
    </row>
    <row r="97" s="1" customFormat="1" ht="15.15" customHeight="1">
      <c r="B97" s="39"/>
      <c r="C97" s="33" t="s">
        <v>29</v>
      </c>
      <c r="D97" s="40"/>
      <c r="E97" s="40"/>
      <c r="F97" s="28" t="str">
        <f>IF(E22="","",E22)</f>
        <v>Vyplň údaj</v>
      </c>
      <c r="G97" s="40"/>
      <c r="H97" s="40"/>
      <c r="I97" s="149" t="s">
        <v>32</v>
      </c>
      <c r="J97" s="37" t="str">
        <f>E28</f>
        <v xml:space="preserve"> </v>
      </c>
      <c r="K97" s="40"/>
      <c r="L97" s="44"/>
    </row>
    <row r="98" s="1" customFormat="1" ht="10.32" customHeight="1">
      <c r="B98" s="39"/>
      <c r="C98" s="40"/>
      <c r="D98" s="40"/>
      <c r="E98" s="40"/>
      <c r="F98" s="40"/>
      <c r="G98" s="40"/>
      <c r="H98" s="40"/>
      <c r="I98" s="147"/>
      <c r="J98" s="40"/>
      <c r="K98" s="40"/>
      <c r="L98" s="44"/>
    </row>
    <row r="99" s="9" customFormat="1" ht="29.28" customHeight="1">
      <c r="B99" s="189"/>
      <c r="C99" s="190" t="s">
        <v>196</v>
      </c>
      <c r="D99" s="191" t="s">
        <v>55</v>
      </c>
      <c r="E99" s="191" t="s">
        <v>51</v>
      </c>
      <c r="F99" s="191" t="s">
        <v>52</v>
      </c>
      <c r="G99" s="191" t="s">
        <v>197</v>
      </c>
      <c r="H99" s="191" t="s">
        <v>198</v>
      </c>
      <c r="I99" s="192" t="s">
        <v>199</v>
      </c>
      <c r="J99" s="191" t="s">
        <v>192</v>
      </c>
      <c r="K99" s="193" t="s">
        <v>200</v>
      </c>
      <c r="L99" s="194"/>
      <c r="M99" s="92" t="s">
        <v>20</v>
      </c>
      <c r="N99" s="93" t="s">
        <v>40</v>
      </c>
      <c r="O99" s="93" t="s">
        <v>201</v>
      </c>
      <c r="P99" s="93" t="s">
        <v>202</v>
      </c>
      <c r="Q99" s="93" t="s">
        <v>203</v>
      </c>
      <c r="R99" s="93" t="s">
        <v>204</v>
      </c>
      <c r="S99" s="93" t="s">
        <v>205</v>
      </c>
      <c r="T99" s="94" t="s">
        <v>206</v>
      </c>
    </row>
    <row r="100" s="1" customFormat="1" ht="22.8" customHeight="1">
      <c r="B100" s="39"/>
      <c r="C100" s="99" t="s">
        <v>207</v>
      </c>
      <c r="D100" s="40"/>
      <c r="E100" s="40"/>
      <c r="F100" s="40"/>
      <c r="G100" s="40"/>
      <c r="H100" s="40"/>
      <c r="I100" s="147"/>
      <c r="J100" s="195">
        <f>BK100</f>
        <v>0</v>
      </c>
      <c r="K100" s="40"/>
      <c r="L100" s="44"/>
      <c r="M100" s="95"/>
      <c r="N100" s="96"/>
      <c r="O100" s="96"/>
      <c r="P100" s="196">
        <f>P101+P113+P117</f>
        <v>0</v>
      </c>
      <c r="Q100" s="96"/>
      <c r="R100" s="196">
        <f>R101+R113+R117</f>
        <v>0</v>
      </c>
      <c r="S100" s="96"/>
      <c r="T100" s="197">
        <f>T101+T113+T117</f>
        <v>0</v>
      </c>
      <c r="AT100" s="18" t="s">
        <v>69</v>
      </c>
      <c r="AU100" s="18" t="s">
        <v>193</v>
      </c>
      <c r="BK100" s="198">
        <f>BK101+BK113+BK117</f>
        <v>0</v>
      </c>
    </row>
    <row r="101" s="10" customFormat="1" ht="25.92" customHeight="1">
      <c r="B101" s="199"/>
      <c r="C101" s="200"/>
      <c r="D101" s="201" t="s">
        <v>69</v>
      </c>
      <c r="E101" s="202" t="s">
        <v>296</v>
      </c>
      <c r="F101" s="202" t="s">
        <v>297</v>
      </c>
      <c r="G101" s="200"/>
      <c r="H101" s="200"/>
      <c r="I101" s="203"/>
      <c r="J101" s="204">
        <f>BK101</f>
        <v>0</v>
      </c>
      <c r="K101" s="200"/>
      <c r="L101" s="205"/>
      <c r="M101" s="206"/>
      <c r="N101" s="207"/>
      <c r="O101" s="207"/>
      <c r="P101" s="208">
        <f>P102+P103+P107+P110</f>
        <v>0</v>
      </c>
      <c r="Q101" s="207"/>
      <c r="R101" s="208">
        <f>R102+R103+R107+R110</f>
        <v>0</v>
      </c>
      <c r="S101" s="207"/>
      <c r="T101" s="209">
        <f>T102+T103+T107+T110</f>
        <v>0</v>
      </c>
      <c r="AR101" s="210" t="s">
        <v>79</v>
      </c>
      <c r="AT101" s="211" t="s">
        <v>69</v>
      </c>
      <c r="AU101" s="211" t="s">
        <v>16</v>
      </c>
      <c r="AY101" s="210" t="s">
        <v>210</v>
      </c>
      <c r="BK101" s="212">
        <f>BK102+BK103+BK107+BK110</f>
        <v>0</v>
      </c>
    </row>
    <row r="102" s="10" customFormat="1" ht="22.8" customHeight="1">
      <c r="B102" s="199"/>
      <c r="C102" s="200"/>
      <c r="D102" s="201" t="s">
        <v>69</v>
      </c>
      <c r="E102" s="239" t="s">
        <v>1001</v>
      </c>
      <c r="F102" s="239" t="s">
        <v>1002</v>
      </c>
      <c r="G102" s="200"/>
      <c r="H102" s="200"/>
      <c r="I102" s="203"/>
      <c r="J102" s="240">
        <f>BK102</f>
        <v>0</v>
      </c>
      <c r="K102" s="200"/>
      <c r="L102" s="205"/>
      <c r="M102" s="206"/>
      <c r="N102" s="207"/>
      <c r="O102" s="207"/>
      <c r="P102" s="208">
        <v>0</v>
      </c>
      <c r="Q102" s="207"/>
      <c r="R102" s="208">
        <v>0</v>
      </c>
      <c r="S102" s="207"/>
      <c r="T102" s="209">
        <v>0</v>
      </c>
      <c r="AR102" s="210" t="s">
        <v>79</v>
      </c>
      <c r="AT102" s="211" t="s">
        <v>69</v>
      </c>
      <c r="AU102" s="211" t="s">
        <v>77</v>
      </c>
      <c r="AY102" s="210" t="s">
        <v>210</v>
      </c>
      <c r="BK102" s="212">
        <v>0</v>
      </c>
    </row>
    <row r="103" s="10" customFormat="1" ht="22.8" customHeight="1">
      <c r="B103" s="199"/>
      <c r="C103" s="200"/>
      <c r="D103" s="201" t="s">
        <v>69</v>
      </c>
      <c r="E103" s="239" t="s">
        <v>1746</v>
      </c>
      <c r="F103" s="239" t="s">
        <v>1747</v>
      </c>
      <c r="G103" s="200"/>
      <c r="H103" s="200"/>
      <c r="I103" s="203"/>
      <c r="J103" s="240">
        <f>BK103</f>
        <v>0</v>
      </c>
      <c r="K103" s="200"/>
      <c r="L103" s="205"/>
      <c r="M103" s="206"/>
      <c r="N103" s="207"/>
      <c r="O103" s="207"/>
      <c r="P103" s="208">
        <f>SUM(P104:P106)</f>
        <v>0</v>
      </c>
      <c r="Q103" s="207"/>
      <c r="R103" s="208">
        <f>SUM(R104:R106)</f>
        <v>0</v>
      </c>
      <c r="S103" s="207"/>
      <c r="T103" s="209">
        <f>SUM(T104:T106)</f>
        <v>0</v>
      </c>
      <c r="AR103" s="210" t="s">
        <v>77</v>
      </c>
      <c r="AT103" s="211" t="s">
        <v>69</v>
      </c>
      <c r="AU103" s="211" t="s">
        <v>77</v>
      </c>
      <c r="AY103" s="210" t="s">
        <v>210</v>
      </c>
      <c r="BK103" s="212">
        <f>SUM(BK104:BK106)</f>
        <v>0</v>
      </c>
    </row>
    <row r="104" s="1" customFormat="1" ht="24" customHeight="1">
      <c r="B104" s="39"/>
      <c r="C104" s="213" t="s">
        <v>77</v>
      </c>
      <c r="D104" s="213" t="s">
        <v>211</v>
      </c>
      <c r="E104" s="214" t="s">
        <v>1697</v>
      </c>
      <c r="F104" s="215" t="s">
        <v>1698</v>
      </c>
      <c r="G104" s="216" t="s">
        <v>291</v>
      </c>
      <c r="H104" s="217">
        <v>250</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79</v>
      </c>
    </row>
    <row r="105" s="1" customFormat="1" ht="24" customHeight="1">
      <c r="B105" s="39"/>
      <c r="C105" s="241" t="s">
        <v>79</v>
      </c>
      <c r="D105" s="241" t="s">
        <v>263</v>
      </c>
      <c r="E105" s="242" t="s">
        <v>1748</v>
      </c>
      <c r="F105" s="243" t="s">
        <v>1749</v>
      </c>
      <c r="G105" s="244" t="s">
        <v>263</v>
      </c>
      <c r="H105" s="245">
        <v>200</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215</v>
      </c>
    </row>
    <row r="106" s="1" customFormat="1" ht="24" customHeight="1">
      <c r="B106" s="39"/>
      <c r="C106" s="241" t="s">
        <v>92</v>
      </c>
      <c r="D106" s="241" t="s">
        <v>263</v>
      </c>
      <c r="E106" s="242" t="s">
        <v>1750</v>
      </c>
      <c r="F106" s="243" t="s">
        <v>1751</v>
      </c>
      <c r="G106" s="244" t="s">
        <v>263</v>
      </c>
      <c r="H106" s="245">
        <v>50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229</v>
      </c>
    </row>
    <row r="107" s="10" customFormat="1" ht="22.8" customHeight="1">
      <c r="B107" s="199"/>
      <c r="C107" s="200"/>
      <c r="D107" s="201" t="s">
        <v>69</v>
      </c>
      <c r="E107" s="239" t="s">
        <v>1232</v>
      </c>
      <c r="F107" s="239" t="s">
        <v>1233</v>
      </c>
      <c r="G107" s="200"/>
      <c r="H107" s="200"/>
      <c r="I107" s="203"/>
      <c r="J107" s="240">
        <f>BK107</f>
        <v>0</v>
      </c>
      <c r="K107" s="200"/>
      <c r="L107" s="205"/>
      <c r="M107" s="206"/>
      <c r="N107" s="207"/>
      <c r="O107" s="207"/>
      <c r="P107" s="208">
        <f>SUM(P108:P109)</f>
        <v>0</v>
      </c>
      <c r="Q107" s="207"/>
      <c r="R107" s="208">
        <f>SUM(R108:R109)</f>
        <v>0</v>
      </c>
      <c r="S107" s="207"/>
      <c r="T107" s="209">
        <f>SUM(T108:T109)</f>
        <v>0</v>
      </c>
      <c r="AR107" s="210" t="s">
        <v>77</v>
      </c>
      <c r="AT107" s="211" t="s">
        <v>69</v>
      </c>
      <c r="AU107" s="211" t="s">
        <v>77</v>
      </c>
      <c r="AY107" s="210" t="s">
        <v>210</v>
      </c>
      <c r="BK107" s="212">
        <f>SUM(BK108:BK109)</f>
        <v>0</v>
      </c>
    </row>
    <row r="108" s="1" customFormat="1" ht="16.5" customHeight="1">
      <c r="B108" s="39"/>
      <c r="C108" s="213" t="s">
        <v>215</v>
      </c>
      <c r="D108" s="213" t="s">
        <v>211</v>
      </c>
      <c r="E108" s="214" t="s">
        <v>1234</v>
      </c>
      <c r="F108" s="215" t="s">
        <v>1235</v>
      </c>
      <c r="G108" s="216" t="s">
        <v>352</v>
      </c>
      <c r="H108" s="217">
        <v>5</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233</v>
      </c>
    </row>
    <row r="109" s="1" customFormat="1" ht="24" customHeight="1">
      <c r="B109" s="39"/>
      <c r="C109" s="241" t="s">
        <v>269</v>
      </c>
      <c r="D109" s="241" t="s">
        <v>263</v>
      </c>
      <c r="E109" s="242" t="s">
        <v>1236</v>
      </c>
      <c r="F109" s="243" t="s">
        <v>1237</v>
      </c>
      <c r="G109" s="244" t="s">
        <v>1021</v>
      </c>
      <c r="H109" s="245">
        <v>5</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272</v>
      </c>
    </row>
    <row r="110" s="10" customFormat="1" ht="22.8" customHeight="1">
      <c r="B110" s="199"/>
      <c r="C110" s="200"/>
      <c r="D110" s="201" t="s">
        <v>69</v>
      </c>
      <c r="E110" s="239" t="s">
        <v>1689</v>
      </c>
      <c r="F110" s="239" t="s">
        <v>1690</v>
      </c>
      <c r="G110" s="200"/>
      <c r="H110" s="200"/>
      <c r="I110" s="203"/>
      <c r="J110" s="240">
        <f>BK110</f>
        <v>0</v>
      </c>
      <c r="K110" s="200"/>
      <c r="L110" s="205"/>
      <c r="M110" s="206"/>
      <c r="N110" s="207"/>
      <c r="O110" s="207"/>
      <c r="P110" s="208">
        <f>SUM(P111:P112)</f>
        <v>0</v>
      </c>
      <c r="Q110" s="207"/>
      <c r="R110" s="208">
        <f>SUM(R111:R112)</f>
        <v>0</v>
      </c>
      <c r="S110" s="207"/>
      <c r="T110" s="209">
        <f>SUM(T111:T112)</f>
        <v>0</v>
      </c>
      <c r="AR110" s="210" t="s">
        <v>77</v>
      </c>
      <c r="AT110" s="211" t="s">
        <v>69</v>
      </c>
      <c r="AU110" s="211" t="s">
        <v>77</v>
      </c>
      <c r="AY110" s="210" t="s">
        <v>210</v>
      </c>
      <c r="BK110" s="212">
        <f>SUM(BK111:BK112)</f>
        <v>0</v>
      </c>
    </row>
    <row r="111" s="1" customFormat="1" ht="24" customHeight="1">
      <c r="B111" s="39"/>
      <c r="C111" s="213" t="s">
        <v>229</v>
      </c>
      <c r="D111" s="213" t="s">
        <v>211</v>
      </c>
      <c r="E111" s="214" t="s">
        <v>1691</v>
      </c>
      <c r="F111" s="215" t="s">
        <v>1692</v>
      </c>
      <c r="G111" s="216" t="s">
        <v>291</v>
      </c>
      <c r="H111" s="217">
        <v>100</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215</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275</v>
      </c>
    </row>
    <row r="112" s="1" customFormat="1" ht="48" customHeight="1">
      <c r="B112" s="39"/>
      <c r="C112" s="241" t="s">
        <v>276</v>
      </c>
      <c r="D112" s="241" t="s">
        <v>263</v>
      </c>
      <c r="E112" s="242" t="s">
        <v>1693</v>
      </c>
      <c r="F112" s="243" t="s">
        <v>1694</v>
      </c>
      <c r="G112" s="244" t="s">
        <v>263</v>
      </c>
      <c r="H112" s="245">
        <v>100</v>
      </c>
      <c r="I112" s="246"/>
      <c r="J112" s="247">
        <f>ROUND(I112*H112,2)</f>
        <v>0</v>
      </c>
      <c r="K112" s="243" t="s">
        <v>20</v>
      </c>
      <c r="L112" s="248"/>
      <c r="M112" s="249" t="s">
        <v>20</v>
      </c>
      <c r="N112" s="250" t="s">
        <v>41</v>
      </c>
      <c r="O112" s="84"/>
      <c r="P112" s="222">
        <f>O112*H112</f>
        <v>0</v>
      </c>
      <c r="Q112" s="222">
        <v>0</v>
      </c>
      <c r="R112" s="222">
        <f>Q112*H112</f>
        <v>0</v>
      </c>
      <c r="S112" s="222">
        <v>0</v>
      </c>
      <c r="T112" s="223">
        <f>S112*H112</f>
        <v>0</v>
      </c>
      <c r="AR112" s="224" t="s">
        <v>233</v>
      </c>
      <c r="AT112" s="224" t="s">
        <v>263</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279</v>
      </c>
    </row>
    <row r="113" s="10" customFormat="1" ht="25.92" customHeight="1">
      <c r="B113" s="199"/>
      <c r="C113" s="200"/>
      <c r="D113" s="201" t="s">
        <v>69</v>
      </c>
      <c r="E113" s="202" t="s">
        <v>263</v>
      </c>
      <c r="F113" s="202" t="s">
        <v>1403</v>
      </c>
      <c r="G113" s="200"/>
      <c r="H113" s="200"/>
      <c r="I113" s="203"/>
      <c r="J113" s="204">
        <f>BK113</f>
        <v>0</v>
      </c>
      <c r="K113" s="200"/>
      <c r="L113" s="205"/>
      <c r="M113" s="206"/>
      <c r="N113" s="207"/>
      <c r="O113" s="207"/>
      <c r="P113" s="208">
        <f>P114</f>
        <v>0</v>
      </c>
      <c r="Q113" s="207"/>
      <c r="R113" s="208">
        <f>R114</f>
        <v>0</v>
      </c>
      <c r="S113" s="207"/>
      <c r="T113" s="209">
        <f>T114</f>
        <v>0</v>
      </c>
      <c r="AR113" s="210" t="s">
        <v>92</v>
      </c>
      <c r="AT113" s="211" t="s">
        <v>69</v>
      </c>
      <c r="AU113" s="211" t="s">
        <v>16</v>
      </c>
      <c r="AY113" s="210" t="s">
        <v>210</v>
      </c>
      <c r="BK113" s="212">
        <f>BK114</f>
        <v>0</v>
      </c>
    </row>
    <row r="114" s="10" customFormat="1" ht="22.8" customHeight="1">
      <c r="B114" s="199"/>
      <c r="C114" s="200"/>
      <c r="D114" s="201" t="s">
        <v>69</v>
      </c>
      <c r="E114" s="239" t="s">
        <v>1752</v>
      </c>
      <c r="F114" s="239" t="s">
        <v>1753</v>
      </c>
      <c r="G114" s="200"/>
      <c r="H114" s="200"/>
      <c r="I114" s="203"/>
      <c r="J114" s="240">
        <f>BK114</f>
        <v>0</v>
      </c>
      <c r="K114" s="200"/>
      <c r="L114" s="205"/>
      <c r="M114" s="206"/>
      <c r="N114" s="207"/>
      <c r="O114" s="207"/>
      <c r="P114" s="208">
        <f>SUM(P115:P116)</f>
        <v>0</v>
      </c>
      <c r="Q114" s="207"/>
      <c r="R114" s="208">
        <f>SUM(R115:R116)</f>
        <v>0</v>
      </c>
      <c r="S114" s="207"/>
      <c r="T114" s="209">
        <f>SUM(T115:T116)</f>
        <v>0</v>
      </c>
      <c r="AR114" s="210" t="s">
        <v>77</v>
      </c>
      <c r="AT114" s="211" t="s">
        <v>69</v>
      </c>
      <c r="AU114" s="211" t="s">
        <v>77</v>
      </c>
      <c r="AY114" s="210" t="s">
        <v>210</v>
      </c>
      <c r="BK114" s="212">
        <f>SUM(BK115:BK116)</f>
        <v>0</v>
      </c>
    </row>
    <row r="115" s="1" customFormat="1" ht="24" customHeight="1">
      <c r="B115" s="39"/>
      <c r="C115" s="213" t="s">
        <v>233</v>
      </c>
      <c r="D115" s="213" t="s">
        <v>211</v>
      </c>
      <c r="E115" s="214" t="s">
        <v>1756</v>
      </c>
      <c r="F115" s="215" t="s">
        <v>1757</v>
      </c>
      <c r="G115" s="216" t="s">
        <v>352</v>
      </c>
      <c r="H115" s="217">
        <v>5</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282</v>
      </c>
    </row>
    <row r="116" s="1" customFormat="1" ht="16.5" customHeight="1">
      <c r="B116" s="39"/>
      <c r="C116" s="241" t="s">
        <v>283</v>
      </c>
      <c r="D116" s="241" t="s">
        <v>263</v>
      </c>
      <c r="E116" s="242" t="s">
        <v>1776</v>
      </c>
      <c r="F116" s="243" t="s">
        <v>1777</v>
      </c>
      <c r="G116" s="244" t="s">
        <v>1021</v>
      </c>
      <c r="H116" s="245">
        <v>5</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285</v>
      </c>
    </row>
    <row r="117" s="10" customFormat="1" ht="25.92" customHeight="1">
      <c r="B117" s="199"/>
      <c r="C117" s="200"/>
      <c r="D117" s="201" t="s">
        <v>69</v>
      </c>
      <c r="E117" s="202" t="s">
        <v>635</v>
      </c>
      <c r="F117" s="202" t="s">
        <v>636</v>
      </c>
      <c r="G117" s="200"/>
      <c r="H117" s="200"/>
      <c r="I117" s="203"/>
      <c r="J117" s="204">
        <f>BK117</f>
        <v>0</v>
      </c>
      <c r="K117" s="200"/>
      <c r="L117" s="205"/>
      <c r="M117" s="206"/>
      <c r="N117" s="207"/>
      <c r="O117" s="207"/>
      <c r="P117" s="208">
        <f>P118</f>
        <v>0</v>
      </c>
      <c r="Q117" s="207"/>
      <c r="R117" s="208">
        <f>R118</f>
        <v>0</v>
      </c>
      <c r="S117" s="207"/>
      <c r="T117" s="209">
        <f>T118</f>
        <v>0</v>
      </c>
      <c r="AR117" s="210" t="s">
        <v>215</v>
      </c>
      <c r="AT117" s="211" t="s">
        <v>69</v>
      </c>
      <c r="AU117" s="211" t="s">
        <v>16</v>
      </c>
      <c r="AY117" s="210" t="s">
        <v>210</v>
      </c>
      <c r="BK117" s="212">
        <f>BK118</f>
        <v>0</v>
      </c>
    </row>
    <row r="118" s="10" customFormat="1" ht="22.8" customHeight="1">
      <c r="B118" s="199"/>
      <c r="C118" s="200"/>
      <c r="D118" s="201" t="s">
        <v>69</v>
      </c>
      <c r="E118" s="239" t="s">
        <v>1672</v>
      </c>
      <c r="F118" s="239" t="s">
        <v>1742</v>
      </c>
      <c r="G118" s="200"/>
      <c r="H118" s="200"/>
      <c r="I118" s="203"/>
      <c r="J118" s="240">
        <f>BK118</f>
        <v>0</v>
      </c>
      <c r="K118" s="200"/>
      <c r="L118" s="205"/>
      <c r="M118" s="206"/>
      <c r="N118" s="207"/>
      <c r="O118" s="207"/>
      <c r="P118" s="208">
        <f>P119</f>
        <v>0</v>
      </c>
      <c r="Q118" s="207"/>
      <c r="R118" s="208">
        <f>R119</f>
        <v>0</v>
      </c>
      <c r="S118" s="207"/>
      <c r="T118" s="209">
        <f>T119</f>
        <v>0</v>
      </c>
      <c r="AR118" s="210" t="s">
        <v>77</v>
      </c>
      <c r="AT118" s="211" t="s">
        <v>69</v>
      </c>
      <c r="AU118" s="211" t="s">
        <v>77</v>
      </c>
      <c r="AY118" s="210" t="s">
        <v>210</v>
      </c>
      <c r="BK118" s="212">
        <f>BK119</f>
        <v>0</v>
      </c>
    </row>
    <row r="119" s="1" customFormat="1" ht="24" customHeight="1">
      <c r="B119" s="39"/>
      <c r="C119" s="213" t="s">
        <v>272</v>
      </c>
      <c r="D119" s="213" t="s">
        <v>211</v>
      </c>
      <c r="E119" s="214" t="s">
        <v>935</v>
      </c>
      <c r="F119" s="215" t="s">
        <v>936</v>
      </c>
      <c r="G119" s="216" t="s">
        <v>640</v>
      </c>
      <c r="H119" s="217">
        <v>3</v>
      </c>
      <c r="I119" s="218"/>
      <c r="J119" s="219">
        <f>ROUND(I119*H119,2)</f>
        <v>0</v>
      </c>
      <c r="K119" s="215" t="s">
        <v>20</v>
      </c>
      <c r="L119" s="44"/>
      <c r="M119" s="251" t="s">
        <v>20</v>
      </c>
      <c r="N119" s="252" t="s">
        <v>41</v>
      </c>
      <c r="O119" s="229"/>
      <c r="P119" s="253">
        <f>O119*H119</f>
        <v>0</v>
      </c>
      <c r="Q119" s="253">
        <v>0</v>
      </c>
      <c r="R119" s="253">
        <f>Q119*H119</f>
        <v>0</v>
      </c>
      <c r="S119" s="253">
        <v>0</v>
      </c>
      <c r="T119" s="254">
        <f>S119*H119</f>
        <v>0</v>
      </c>
      <c r="AR119" s="224" t="s">
        <v>215</v>
      </c>
      <c r="AT119" s="224" t="s">
        <v>211</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286</v>
      </c>
    </row>
    <row r="120" s="1" customFormat="1" ht="6.96" customHeight="1">
      <c r="B120" s="59"/>
      <c r="C120" s="60"/>
      <c r="D120" s="60"/>
      <c r="E120" s="60"/>
      <c r="F120" s="60"/>
      <c r="G120" s="60"/>
      <c r="H120" s="60"/>
      <c r="I120" s="172"/>
      <c r="J120" s="60"/>
      <c r="K120" s="60"/>
      <c r="L120" s="44"/>
    </row>
  </sheetData>
  <sheetProtection sheet="1" autoFilter="0" formatColumns="0" formatRows="0" objects="1" scenarios="1" spinCount="100000" saltValue="9tEcFM0ioCXcy0gGIYGBsLhgaLm0a3PlRJCUhCxwQosqqmSfKlAGE3R3B22UlgawdMKO7KttF+zhoxU1xFDJww==" hashValue="8umuHl0cGO+f7nfydEYXfeWXuHdEfCIv9cZdNgIRzu9DrgecY0d4Ey0UTaeX5ObpjVDLISrUPtTqNpjsxb7LFw==" algorithmName="SHA-512" password="CC35"/>
  <autoFilter ref="C99:K119"/>
  <mergeCells count="15">
    <mergeCell ref="E7:H7"/>
    <mergeCell ref="E11:H11"/>
    <mergeCell ref="E9:H9"/>
    <mergeCell ref="E13:H13"/>
    <mergeCell ref="E22:H22"/>
    <mergeCell ref="E31:H31"/>
    <mergeCell ref="E52:H52"/>
    <mergeCell ref="E56:H56"/>
    <mergeCell ref="E54:H54"/>
    <mergeCell ref="E58:H58"/>
    <mergeCell ref="E86:H86"/>
    <mergeCell ref="E90:H90"/>
    <mergeCell ref="E88:H88"/>
    <mergeCell ref="E92:H9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156</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3652</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ROUNDUP(J103,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ROUNDUP((SUM(BE103:BE132)),  2)</f>
        <v>0</v>
      </c>
      <c r="I37" s="161">
        <v>0.20999999999999999</v>
      </c>
      <c r="J37" s="160">
        <f>ROUNDUP(((SUM(BE103:BE132))*I37),  2)</f>
        <v>0</v>
      </c>
      <c r="L37" s="44"/>
    </row>
    <row r="38" s="1" customFormat="1" ht="14.4" customHeight="1">
      <c r="B38" s="44"/>
      <c r="E38" s="145" t="s">
        <v>42</v>
      </c>
      <c r="F38" s="160">
        <f>ROUNDUP((SUM(BF103:BF132)),  2)</f>
        <v>0</v>
      </c>
      <c r="I38" s="161">
        <v>0.14999999999999999</v>
      </c>
      <c r="J38" s="160">
        <f>ROUNDUP(((SUM(BF103:BF132))*I38),  2)</f>
        <v>0</v>
      </c>
      <c r="L38" s="44"/>
    </row>
    <row r="39" hidden="1" s="1" customFormat="1" ht="14.4" customHeight="1">
      <c r="B39" s="44"/>
      <c r="E39" s="145" t="s">
        <v>43</v>
      </c>
      <c r="F39" s="160">
        <f>ROUNDUP((SUM(BG103:BG132)),  2)</f>
        <v>0</v>
      </c>
      <c r="I39" s="161">
        <v>0.20999999999999999</v>
      </c>
      <c r="J39" s="160">
        <f>0</f>
        <v>0</v>
      </c>
      <c r="L39" s="44"/>
    </row>
    <row r="40" hidden="1" s="1" customFormat="1" ht="14.4" customHeight="1">
      <c r="B40" s="44"/>
      <c r="E40" s="145" t="s">
        <v>44</v>
      </c>
      <c r="F40" s="160">
        <f>ROUNDUP((SUM(BH103:BH132)),  2)</f>
        <v>0</v>
      </c>
      <c r="I40" s="161">
        <v>0.14999999999999999</v>
      </c>
      <c r="J40" s="160">
        <f>0</f>
        <v>0</v>
      </c>
      <c r="L40" s="44"/>
    </row>
    <row r="41" hidden="1" s="1" customFormat="1" ht="14.4" customHeight="1">
      <c r="B41" s="44"/>
      <c r="E41" s="145" t="s">
        <v>45</v>
      </c>
      <c r="F41" s="160">
        <f>ROUNDUP((SUM(BI103:BI132)),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NN-STA - Společná te - NN-STA - Společná te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J103</f>
        <v>0</v>
      </c>
      <c r="K67" s="40"/>
      <c r="L67" s="44"/>
      <c r="AU67" s="18" t="s">
        <v>193</v>
      </c>
    </row>
    <row r="68" s="8" customFormat="1" ht="24.96" customHeight="1">
      <c r="B68" s="182"/>
      <c r="C68" s="183"/>
      <c r="D68" s="184" t="s">
        <v>243</v>
      </c>
      <c r="E68" s="185"/>
      <c r="F68" s="185"/>
      <c r="G68" s="185"/>
      <c r="H68" s="185"/>
      <c r="I68" s="186"/>
      <c r="J68" s="187">
        <f>J104</f>
        <v>0</v>
      </c>
      <c r="K68" s="183"/>
      <c r="L68" s="188"/>
    </row>
    <row r="69" s="11" customFormat="1" ht="19.92" customHeight="1">
      <c r="B69" s="233"/>
      <c r="C69" s="125"/>
      <c r="D69" s="234" t="s">
        <v>1789</v>
      </c>
      <c r="E69" s="235"/>
      <c r="F69" s="235"/>
      <c r="G69" s="235"/>
      <c r="H69" s="235"/>
      <c r="I69" s="236"/>
      <c r="J69" s="237">
        <f>J105</f>
        <v>0</v>
      </c>
      <c r="K69" s="125"/>
      <c r="L69" s="238"/>
    </row>
    <row r="70" s="11" customFormat="1" ht="19.92" customHeight="1">
      <c r="B70" s="233"/>
      <c r="C70" s="125"/>
      <c r="D70" s="234" t="s">
        <v>981</v>
      </c>
      <c r="E70" s="235"/>
      <c r="F70" s="235"/>
      <c r="G70" s="235"/>
      <c r="H70" s="235"/>
      <c r="I70" s="236"/>
      <c r="J70" s="237">
        <f>J108</f>
        <v>0</v>
      </c>
      <c r="K70" s="125"/>
      <c r="L70" s="238"/>
    </row>
    <row r="71" s="11" customFormat="1" ht="19.92" customHeight="1">
      <c r="B71" s="233"/>
      <c r="C71" s="125"/>
      <c r="D71" s="234" t="s">
        <v>983</v>
      </c>
      <c r="E71" s="235"/>
      <c r="F71" s="235"/>
      <c r="G71" s="235"/>
      <c r="H71" s="235"/>
      <c r="I71" s="236"/>
      <c r="J71" s="237">
        <f>J111</f>
        <v>0</v>
      </c>
      <c r="K71" s="125"/>
      <c r="L71" s="238"/>
    </row>
    <row r="72" s="11" customFormat="1" ht="19.92" customHeight="1">
      <c r="B72" s="233"/>
      <c r="C72" s="125"/>
      <c r="D72" s="234" t="s">
        <v>1790</v>
      </c>
      <c r="E72" s="235"/>
      <c r="F72" s="235"/>
      <c r="G72" s="235"/>
      <c r="H72" s="235"/>
      <c r="I72" s="236"/>
      <c r="J72" s="237">
        <f>J114</f>
        <v>0</v>
      </c>
      <c r="K72" s="125"/>
      <c r="L72" s="238"/>
    </row>
    <row r="73" s="11" customFormat="1" ht="19.92" customHeight="1">
      <c r="B73" s="233"/>
      <c r="C73" s="125"/>
      <c r="D73" s="234" t="s">
        <v>975</v>
      </c>
      <c r="E73" s="235"/>
      <c r="F73" s="235"/>
      <c r="G73" s="235"/>
      <c r="H73" s="235"/>
      <c r="I73" s="236"/>
      <c r="J73" s="237">
        <f>J117</f>
        <v>0</v>
      </c>
      <c r="K73" s="125"/>
      <c r="L73" s="238"/>
    </row>
    <row r="74" s="11" customFormat="1" ht="19.92" customHeight="1">
      <c r="B74" s="233"/>
      <c r="C74" s="125"/>
      <c r="D74" s="234" t="s">
        <v>1684</v>
      </c>
      <c r="E74" s="235"/>
      <c r="F74" s="235"/>
      <c r="G74" s="235"/>
      <c r="H74" s="235"/>
      <c r="I74" s="236"/>
      <c r="J74" s="237">
        <f>J119</f>
        <v>0</v>
      </c>
      <c r="K74" s="125"/>
      <c r="L74" s="238"/>
    </row>
    <row r="75" s="11" customFormat="1" ht="19.92" customHeight="1">
      <c r="B75" s="233"/>
      <c r="C75" s="125"/>
      <c r="D75" s="234" t="s">
        <v>1791</v>
      </c>
      <c r="E75" s="235"/>
      <c r="F75" s="235"/>
      <c r="G75" s="235"/>
      <c r="H75" s="235"/>
      <c r="I75" s="236"/>
      <c r="J75" s="237">
        <f>J122</f>
        <v>0</v>
      </c>
      <c r="K75" s="125"/>
      <c r="L75" s="238"/>
    </row>
    <row r="76" s="8" customFormat="1" ht="24.96" customHeight="1">
      <c r="B76" s="182"/>
      <c r="C76" s="183"/>
      <c r="D76" s="184" t="s">
        <v>997</v>
      </c>
      <c r="E76" s="185"/>
      <c r="F76" s="185"/>
      <c r="G76" s="185"/>
      <c r="H76" s="185"/>
      <c r="I76" s="186"/>
      <c r="J76" s="187">
        <f>J127</f>
        <v>0</v>
      </c>
      <c r="K76" s="183"/>
      <c r="L76" s="188"/>
    </row>
    <row r="77" s="11" customFormat="1" ht="19.92" customHeight="1">
      <c r="B77" s="233"/>
      <c r="C77" s="125"/>
      <c r="D77" s="234" t="s">
        <v>1792</v>
      </c>
      <c r="E77" s="235"/>
      <c r="F77" s="235"/>
      <c r="G77" s="235"/>
      <c r="H77" s="235"/>
      <c r="I77" s="236"/>
      <c r="J77" s="237">
        <f>J128</f>
        <v>0</v>
      </c>
      <c r="K77" s="125"/>
      <c r="L77" s="238"/>
    </row>
    <row r="78" s="8" customFormat="1" ht="24.96" customHeight="1">
      <c r="B78" s="182"/>
      <c r="C78" s="183"/>
      <c r="D78" s="184" t="s">
        <v>254</v>
      </c>
      <c r="E78" s="185"/>
      <c r="F78" s="185"/>
      <c r="G78" s="185"/>
      <c r="H78" s="185"/>
      <c r="I78" s="186"/>
      <c r="J78" s="187">
        <f>J130</f>
        <v>0</v>
      </c>
      <c r="K78" s="183"/>
      <c r="L78" s="188"/>
    </row>
    <row r="79" s="11" customFormat="1" ht="19.92" customHeight="1">
      <c r="B79" s="233"/>
      <c r="C79" s="125"/>
      <c r="D79" s="234" t="s">
        <v>1688</v>
      </c>
      <c r="E79" s="235"/>
      <c r="F79" s="235"/>
      <c r="G79" s="235"/>
      <c r="H79" s="235"/>
      <c r="I79" s="236"/>
      <c r="J79" s="237">
        <f>J131</f>
        <v>0</v>
      </c>
      <c r="K79" s="125"/>
      <c r="L79" s="238"/>
    </row>
    <row r="80" s="1" customFormat="1" ht="21.84" customHeight="1">
      <c r="B80" s="39"/>
      <c r="C80" s="40"/>
      <c r="D80" s="40"/>
      <c r="E80" s="40"/>
      <c r="F80" s="40"/>
      <c r="G80" s="40"/>
      <c r="H80" s="40"/>
      <c r="I80" s="147"/>
      <c r="J80" s="40"/>
      <c r="K80" s="40"/>
      <c r="L80" s="44"/>
    </row>
    <row r="81" s="1" customFormat="1" ht="6.96" customHeight="1">
      <c r="B81" s="59"/>
      <c r="C81" s="60"/>
      <c r="D81" s="60"/>
      <c r="E81" s="60"/>
      <c r="F81" s="60"/>
      <c r="G81" s="60"/>
      <c r="H81" s="60"/>
      <c r="I81" s="172"/>
      <c r="J81" s="60"/>
      <c r="K81" s="60"/>
      <c r="L81" s="44"/>
    </row>
    <row r="85" s="1" customFormat="1" ht="6.96" customHeight="1">
      <c r="B85" s="61"/>
      <c r="C85" s="62"/>
      <c r="D85" s="62"/>
      <c r="E85" s="62"/>
      <c r="F85" s="62"/>
      <c r="G85" s="62"/>
      <c r="H85" s="62"/>
      <c r="I85" s="175"/>
      <c r="J85" s="62"/>
      <c r="K85" s="62"/>
      <c r="L85" s="44"/>
    </row>
    <row r="86" s="1" customFormat="1" ht="24.96" customHeight="1">
      <c r="B86" s="39"/>
      <c r="C86" s="24" t="s">
        <v>195</v>
      </c>
      <c r="D86" s="40"/>
      <c r="E86" s="40"/>
      <c r="F86" s="40"/>
      <c r="G86" s="40"/>
      <c r="H86" s="40"/>
      <c r="I86" s="147"/>
      <c r="J86" s="40"/>
      <c r="K86" s="40"/>
      <c r="L86" s="44"/>
    </row>
    <row r="87" s="1" customFormat="1" ht="6.96" customHeight="1">
      <c r="B87" s="39"/>
      <c r="C87" s="40"/>
      <c r="D87" s="40"/>
      <c r="E87" s="40"/>
      <c r="F87" s="40"/>
      <c r="G87" s="40"/>
      <c r="H87" s="40"/>
      <c r="I87" s="147"/>
      <c r="J87" s="40"/>
      <c r="K87" s="40"/>
      <c r="L87" s="44"/>
    </row>
    <row r="88" s="1" customFormat="1" ht="12" customHeight="1">
      <c r="B88" s="39"/>
      <c r="C88" s="33" t="s">
        <v>17</v>
      </c>
      <c r="D88" s="40"/>
      <c r="E88" s="40"/>
      <c r="F88" s="40"/>
      <c r="G88" s="40"/>
      <c r="H88" s="40"/>
      <c r="I88" s="147"/>
      <c r="J88" s="40"/>
      <c r="K88" s="40"/>
      <c r="L88" s="44"/>
    </row>
    <row r="89" s="1" customFormat="1" ht="16.5" customHeight="1">
      <c r="B89" s="39"/>
      <c r="C89" s="40"/>
      <c r="D89" s="40"/>
      <c r="E89" s="176" t="str">
        <f>E7</f>
        <v>Multifunkční centrum sociálních služeb</v>
      </c>
      <c r="F89" s="33"/>
      <c r="G89" s="33"/>
      <c r="H89" s="33"/>
      <c r="I89" s="147"/>
      <c r="J89" s="40"/>
      <c r="K89" s="40"/>
      <c r="L89" s="44"/>
    </row>
    <row r="90" ht="12" customHeight="1">
      <c r="B90" s="22"/>
      <c r="C90" s="33" t="s">
        <v>188</v>
      </c>
      <c r="D90" s="23"/>
      <c r="E90" s="23"/>
      <c r="F90" s="23"/>
      <c r="G90" s="23"/>
      <c r="H90" s="23"/>
      <c r="I90" s="139"/>
      <c r="J90" s="23"/>
      <c r="K90" s="23"/>
      <c r="L90" s="21"/>
    </row>
    <row r="91" ht="16.5" customHeight="1">
      <c r="B91" s="22"/>
      <c r="C91" s="23"/>
      <c r="D91" s="23"/>
      <c r="E91" s="176" t="s">
        <v>235</v>
      </c>
      <c r="F91" s="23"/>
      <c r="G91" s="23"/>
      <c r="H91" s="23"/>
      <c r="I91" s="139"/>
      <c r="J91" s="23"/>
      <c r="K91" s="23"/>
      <c r="L91" s="21"/>
    </row>
    <row r="92" ht="12" customHeight="1">
      <c r="B92" s="22"/>
      <c r="C92" s="33" t="s">
        <v>236</v>
      </c>
      <c r="D92" s="23"/>
      <c r="E92" s="23"/>
      <c r="F92" s="23"/>
      <c r="G92" s="23"/>
      <c r="H92" s="23"/>
      <c r="I92" s="139"/>
      <c r="J92" s="23"/>
      <c r="K92" s="23"/>
      <c r="L92" s="21"/>
    </row>
    <row r="93" s="1" customFormat="1" ht="16.5" customHeight="1">
      <c r="B93" s="39"/>
      <c r="C93" s="40"/>
      <c r="D93" s="40"/>
      <c r="E93" s="232" t="s">
        <v>3624</v>
      </c>
      <c r="F93" s="40"/>
      <c r="G93" s="40"/>
      <c r="H93" s="40"/>
      <c r="I93" s="147"/>
      <c r="J93" s="40"/>
      <c r="K93" s="40"/>
      <c r="L93" s="44"/>
    </row>
    <row r="94" s="1" customFormat="1" ht="12" customHeight="1">
      <c r="B94" s="39"/>
      <c r="C94" s="33" t="s">
        <v>238</v>
      </c>
      <c r="D94" s="40"/>
      <c r="E94" s="40"/>
      <c r="F94" s="40"/>
      <c r="G94" s="40"/>
      <c r="H94" s="40"/>
      <c r="I94" s="147"/>
      <c r="J94" s="40"/>
      <c r="K94" s="40"/>
      <c r="L94" s="44"/>
    </row>
    <row r="95" s="1" customFormat="1" ht="16.5" customHeight="1">
      <c r="B95" s="39"/>
      <c r="C95" s="40"/>
      <c r="D95" s="40"/>
      <c r="E95" s="69" t="str">
        <f>E13</f>
        <v>NN-STA - Společná te - NN-STA - Společná te - NN...</v>
      </c>
      <c r="F95" s="40"/>
      <c r="G95" s="40"/>
      <c r="H95" s="40"/>
      <c r="I95" s="147"/>
      <c r="J95" s="40"/>
      <c r="K95" s="40"/>
      <c r="L95" s="44"/>
    </row>
    <row r="96" s="1" customFormat="1" ht="6.96" customHeight="1">
      <c r="B96" s="39"/>
      <c r="C96" s="40"/>
      <c r="D96" s="40"/>
      <c r="E96" s="40"/>
      <c r="F96" s="40"/>
      <c r="G96" s="40"/>
      <c r="H96" s="40"/>
      <c r="I96" s="147"/>
      <c r="J96" s="40"/>
      <c r="K96" s="40"/>
      <c r="L96" s="44"/>
    </row>
    <row r="97" s="1" customFormat="1" ht="12" customHeight="1">
      <c r="B97" s="39"/>
      <c r="C97" s="33" t="s">
        <v>22</v>
      </c>
      <c r="D97" s="40"/>
      <c r="E97" s="40"/>
      <c r="F97" s="28" t="str">
        <f>F16</f>
        <v xml:space="preserve"> </v>
      </c>
      <c r="G97" s="40"/>
      <c r="H97" s="40"/>
      <c r="I97" s="149" t="s">
        <v>24</v>
      </c>
      <c r="J97" s="72" t="str">
        <f>IF(J16="","",J16)</f>
        <v>11.2.2019</v>
      </c>
      <c r="K97" s="40"/>
      <c r="L97" s="44"/>
    </row>
    <row r="98" s="1" customFormat="1" ht="6.96" customHeight="1">
      <c r="B98" s="39"/>
      <c r="C98" s="40"/>
      <c r="D98" s="40"/>
      <c r="E98" s="40"/>
      <c r="F98" s="40"/>
      <c r="G98" s="40"/>
      <c r="H98" s="40"/>
      <c r="I98" s="147"/>
      <c r="J98" s="40"/>
      <c r="K98" s="40"/>
      <c r="L98" s="44"/>
    </row>
    <row r="99" s="1" customFormat="1" ht="15.15" customHeight="1">
      <c r="B99" s="39"/>
      <c r="C99" s="33" t="s">
        <v>26</v>
      </c>
      <c r="D99" s="40"/>
      <c r="E99" s="40"/>
      <c r="F99" s="28" t="str">
        <f>E19</f>
        <v xml:space="preserve"> </v>
      </c>
      <c r="G99" s="40"/>
      <c r="H99" s="40"/>
      <c r="I99" s="149" t="s">
        <v>31</v>
      </c>
      <c r="J99" s="37" t="str">
        <f>E25</f>
        <v xml:space="preserve"> </v>
      </c>
      <c r="K99" s="40"/>
      <c r="L99" s="44"/>
    </row>
    <row r="100" s="1" customFormat="1" ht="15.15" customHeight="1">
      <c r="B100" s="39"/>
      <c r="C100" s="33" t="s">
        <v>29</v>
      </c>
      <c r="D100" s="40"/>
      <c r="E100" s="40"/>
      <c r="F100" s="28" t="str">
        <f>IF(E22="","",E22)</f>
        <v>Vyplň údaj</v>
      </c>
      <c r="G100" s="40"/>
      <c r="H100" s="40"/>
      <c r="I100" s="149" t="s">
        <v>32</v>
      </c>
      <c r="J100" s="37" t="str">
        <f>E28</f>
        <v xml:space="preserve"> </v>
      </c>
      <c r="K100" s="40"/>
      <c r="L100" s="44"/>
    </row>
    <row r="101" s="1" customFormat="1" ht="10.32" customHeight="1">
      <c r="B101" s="39"/>
      <c r="C101" s="40"/>
      <c r="D101" s="40"/>
      <c r="E101" s="40"/>
      <c r="F101" s="40"/>
      <c r="G101" s="40"/>
      <c r="H101" s="40"/>
      <c r="I101" s="147"/>
      <c r="J101" s="40"/>
      <c r="K101" s="40"/>
      <c r="L101" s="44"/>
    </row>
    <row r="102" s="9" customFormat="1" ht="29.28" customHeight="1">
      <c r="B102" s="189"/>
      <c r="C102" s="190" t="s">
        <v>196</v>
      </c>
      <c r="D102" s="191" t="s">
        <v>55</v>
      </c>
      <c r="E102" s="191" t="s">
        <v>51</v>
      </c>
      <c r="F102" s="191" t="s">
        <v>52</v>
      </c>
      <c r="G102" s="191" t="s">
        <v>197</v>
      </c>
      <c r="H102" s="191" t="s">
        <v>198</v>
      </c>
      <c r="I102" s="192" t="s">
        <v>199</v>
      </c>
      <c r="J102" s="191" t="s">
        <v>192</v>
      </c>
      <c r="K102" s="193" t="s">
        <v>200</v>
      </c>
      <c r="L102" s="194"/>
      <c r="M102" s="92" t="s">
        <v>20</v>
      </c>
      <c r="N102" s="93" t="s">
        <v>40</v>
      </c>
      <c r="O102" s="93" t="s">
        <v>201</v>
      </c>
      <c r="P102" s="93" t="s">
        <v>202</v>
      </c>
      <c r="Q102" s="93" t="s">
        <v>203</v>
      </c>
      <c r="R102" s="93" t="s">
        <v>204</v>
      </c>
      <c r="S102" s="93" t="s">
        <v>205</v>
      </c>
      <c r="T102" s="94" t="s">
        <v>206</v>
      </c>
    </row>
    <row r="103" s="1" customFormat="1" ht="22.8" customHeight="1">
      <c r="B103" s="39"/>
      <c r="C103" s="99" t="s">
        <v>207</v>
      </c>
      <c r="D103" s="40"/>
      <c r="E103" s="40"/>
      <c r="F103" s="40"/>
      <c r="G103" s="40"/>
      <c r="H103" s="40"/>
      <c r="I103" s="147"/>
      <c r="J103" s="195">
        <f>BK103</f>
        <v>0</v>
      </c>
      <c r="K103" s="40"/>
      <c r="L103" s="44"/>
      <c r="M103" s="95"/>
      <c r="N103" s="96"/>
      <c r="O103" s="96"/>
      <c r="P103" s="196">
        <f>P104+P127+P130</f>
        <v>0</v>
      </c>
      <c r="Q103" s="96"/>
      <c r="R103" s="196">
        <f>R104+R127+R130</f>
        <v>0</v>
      </c>
      <c r="S103" s="96"/>
      <c r="T103" s="197">
        <f>T104+T127+T130</f>
        <v>0</v>
      </c>
      <c r="AT103" s="18" t="s">
        <v>69</v>
      </c>
      <c r="AU103" s="18" t="s">
        <v>193</v>
      </c>
      <c r="BK103" s="198">
        <f>BK104+BK127+BK130</f>
        <v>0</v>
      </c>
    </row>
    <row r="104" s="10" customFormat="1" ht="25.92" customHeight="1">
      <c r="B104" s="199"/>
      <c r="C104" s="200"/>
      <c r="D104" s="201" t="s">
        <v>69</v>
      </c>
      <c r="E104" s="202" t="s">
        <v>296</v>
      </c>
      <c r="F104" s="202" t="s">
        <v>297</v>
      </c>
      <c r="G104" s="200"/>
      <c r="H104" s="200"/>
      <c r="I104" s="203"/>
      <c r="J104" s="204">
        <f>BK104</f>
        <v>0</v>
      </c>
      <c r="K104" s="200"/>
      <c r="L104" s="205"/>
      <c r="M104" s="206"/>
      <c r="N104" s="207"/>
      <c r="O104" s="207"/>
      <c r="P104" s="208">
        <f>P105+P108+P111+P114+P117+P119+P122</f>
        <v>0</v>
      </c>
      <c r="Q104" s="207"/>
      <c r="R104" s="208">
        <f>R105+R108+R111+R114+R117+R119+R122</f>
        <v>0</v>
      </c>
      <c r="S104" s="207"/>
      <c r="T104" s="209">
        <f>T105+T108+T111+T114+T117+T119+T122</f>
        <v>0</v>
      </c>
      <c r="AR104" s="210" t="s">
        <v>79</v>
      </c>
      <c r="AT104" s="211" t="s">
        <v>69</v>
      </c>
      <c r="AU104" s="211" t="s">
        <v>16</v>
      </c>
      <c r="AY104" s="210" t="s">
        <v>210</v>
      </c>
      <c r="BK104" s="212">
        <f>BK105+BK108+BK111+BK114+BK117+BK119+BK122</f>
        <v>0</v>
      </c>
    </row>
    <row r="105" s="10" customFormat="1" ht="22.8" customHeight="1">
      <c r="B105" s="199"/>
      <c r="C105" s="200"/>
      <c r="D105" s="201" t="s">
        <v>69</v>
      </c>
      <c r="E105" s="239" t="s">
        <v>1795</v>
      </c>
      <c r="F105" s="239" t="s">
        <v>1796</v>
      </c>
      <c r="G105" s="200"/>
      <c r="H105" s="200"/>
      <c r="I105" s="203"/>
      <c r="J105" s="240">
        <f>BK105</f>
        <v>0</v>
      </c>
      <c r="K105" s="200"/>
      <c r="L105" s="205"/>
      <c r="M105" s="206"/>
      <c r="N105" s="207"/>
      <c r="O105" s="207"/>
      <c r="P105" s="208">
        <f>SUM(P106:P107)</f>
        <v>0</v>
      </c>
      <c r="Q105" s="207"/>
      <c r="R105" s="208">
        <f>SUM(R106:R107)</f>
        <v>0</v>
      </c>
      <c r="S105" s="207"/>
      <c r="T105" s="209">
        <f>SUM(T106:T107)</f>
        <v>0</v>
      </c>
      <c r="AR105" s="210" t="s">
        <v>77</v>
      </c>
      <c r="AT105" s="211" t="s">
        <v>69</v>
      </c>
      <c r="AU105" s="211" t="s">
        <v>77</v>
      </c>
      <c r="AY105" s="210" t="s">
        <v>210</v>
      </c>
      <c r="BK105" s="212">
        <f>SUM(BK106:BK107)</f>
        <v>0</v>
      </c>
    </row>
    <row r="106" s="1" customFormat="1" ht="24" customHeight="1">
      <c r="B106" s="39"/>
      <c r="C106" s="213" t="s">
        <v>77</v>
      </c>
      <c r="D106" s="213" t="s">
        <v>211</v>
      </c>
      <c r="E106" s="214" t="s">
        <v>1697</v>
      </c>
      <c r="F106" s="215" t="s">
        <v>1698</v>
      </c>
      <c r="G106" s="216" t="s">
        <v>291</v>
      </c>
      <c r="H106" s="217">
        <v>40</v>
      </c>
      <c r="I106" s="218"/>
      <c r="J106" s="219">
        <f>ROUND(I106*H106,2)</f>
        <v>0</v>
      </c>
      <c r="K106" s="215" t="s">
        <v>20</v>
      </c>
      <c r="L106" s="44"/>
      <c r="M106" s="220" t="s">
        <v>20</v>
      </c>
      <c r="N106" s="221" t="s">
        <v>41</v>
      </c>
      <c r="O106" s="84"/>
      <c r="P106" s="222">
        <f>O106*H106</f>
        <v>0</v>
      </c>
      <c r="Q106" s="222">
        <v>0</v>
      </c>
      <c r="R106" s="222">
        <f>Q106*H106</f>
        <v>0</v>
      </c>
      <c r="S106" s="222">
        <v>0</v>
      </c>
      <c r="T106" s="223">
        <f>S106*H106</f>
        <v>0</v>
      </c>
      <c r="AR106" s="224" t="s">
        <v>215</v>
      </c>
      <c r="AT106" s="224" t="s">
        <v>211</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79</v>
      </c>
    </row>
    <row r="107" s="1" customFormat="1" ht="48" customHeight="1">
      <c r="B107" s="39"/>
      <c r="C107" s="241" t="s">
        <v>79</v>
      </c>
      <c r="D107" s="241" t="s">
        <v>263</v>
      </c>
      <c r="E107" s="242" t="s">
        <v>1797</v>
      </c>
      <c r="F107" s="243" t="s">
        <v>1798</v>
      </c>
      <c r="G107" s="244" t="s">
        <v>263</v>
      </c>
      <c r="H107" s="245">
        <v>40</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233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215</v>
      </c>
    </row>
    <row r="108" s="10" customFormat="1" ht="22.8" customHeight="1">
      <c r="B108" s="199"/>
      <c r="C108" s="200"/>
      <c r="D108" s="201" t="s">
        <v>69</v>
      </c>
      <c r="E108" s="239" t="s">
        <v>1220</v>
      </c>
      <c r="F108" s="239" t="s">
        <v>1221</v>
      </c>
      <c r="G108" s="200"/>
      <c r="H108" s="200"/>
      <c r="I108" s="203"/>
      <c r="J108" s="240">
        <f>BK108</f>
        <v>0</v>
      </c>
      <c r="K108" s="200"/>
      <c r="L108" s="205"/>
      <c r="M108" s="206"/>
      <c r="N108" s="207"/>
      <c r="O108" s="207"/>
      <c r="P108" s="208">
        <f>SUM(P109:P110)</f>
        <v>0</v>
      </c>
      <c r="Q108" s="207"/>
      <c r="R108" s="208">
        <f>SUM(R109:R110)</f>
        <v>0</v>
      </c>
      <c r="S108" s="207"/>
      <c r="T108" s="209">
        <f>SUM(T109:T110)</f>
        <v>0</v>
      </c>
      <c r="AR108" s="210" t="s">
        <v>77</v>
      </c>
      <c r="AT108" s="211" t="s">
        <v>69</v>
      </c>
      <c r="AU108" s="211" t="s">
        <v>77</v>
      </c>
      <c r="AY108" s="210" t="s">
        <v>210</v>
      </c>
      <c r="BK108" s="212">
        <f>SUM(BK109:BK110)</f>
        <v>0</v>
      </c>
    </row>
    <row r="109" s="1" customFormat="1" ht="16.5" customHeight="1">
      <c r="B109" s="39"/>
      <c r="C109" s="213" t="s">
        <v>92</v>
      </c>
      <c r="D109" s="213" t="s">
        <v>211</v>
      </c>
      <c r="E109" s="214" t="s">
        <v>1222</v>
      </c>
      <c r="F109" s="215" t="s">
        <v>1223</v>
      </c>
      <c r="G109" s="216" t="s">
        <v>352</v>
      </c>
      <c r="H109" s="217">
        <v>1</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229</v>
      </c>
    </row>
    <row r="110" s="1" customFormat="1" ht="36" customHeight="1">
      <c r="B110" s="39"/>
      <c r="C110" s="241" t="s">
        <v>215</v>
      </c>
      <c r="D110" s="241" t="s">
        <v>263</v>
      </c>
      <c r="E110" s="242" t="s">
        <v>1224</v>
      </c>
      <c r="F110" s="243" t="s">
        <v>1225</v>
      </c>
      <c r="G110" s="244" t="s">
        <v>1021</v>
      </c>
      <c r="H110" s="245">
        <v>1</v>
      </c>
      <c r="I110" s="246"/>
      <c r="J110" s="247">
        <f>ROUND(I110*H110,2)</f>
        <v>0</v>
      </c>
      <c r="K110" s="243" t="s">
        <v>20</v>
      </c>
      <c r="L110" s="248"/>
      <c r="M110" s="249" t="s">
        <v>20</v>
      </c>
      <c r="N110" s="250" t="s">
        <v>41</v>
      </c>
      <c r="O110" s="84"/>
      <c r="P110" s="222">
        <f>O110*H110</f>
        <v>0</v>
      </c>
      <c r="Q110" s="222">
        <v>0</v>
      </c>
      <c r="R110" s="222">
        <f>Q110*H110</f>
        <v>0</v>
      </c>
      <c r="S110" s="222">
        <v>0</v>
      </c>
      <c r="T110" s="223">
        <f>S110*H110</f>
        <v>0</v>
      </c>
      <c r="AR110" s="224" t="s">
        <v>233</v>
      </c>
      <c r="AT110" s="224" t="s">
        <v>263</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233</v>
      </c>
    </row>
    <row r="111" s="10" customFormat="1" ht="22.8" customHeight="1">
      <c r="B111" s="199"/>
      <c r="C111" s="200"/>
      <c r="D111" s="201" t="s">
        <v>69</v>
      </c>
      <c r="E111" s="239" t="s">
        <v>1232</v>
      </c>
      <c r="F111" s="239" t="s">
        <v>1233</v>
      </c>
      <c r="G111" s="200"/>
      <c r="H111" s="200"/>
      <c r="I111" s="203"/>
      <c r="J111" s="240">
        <f>BK111</f>
        <v>0</v>
      </c>
      <c r="K111" s="200"/>
      <c r="L111" s="205"/>
      <c r="M111" s="206"/>
      <c r="N111" s="207"/>
      <c r="O111" s="207"/>
      <c r="P111" s="208">
        <f>SUM(P112:P113)</f>
        <v>0</v>
      </c>
      <c r="Q111" s="207"/>
      <c r="R111" s="208">
        <f>SUM(R112:R113)</f>
        <v>0</v>
      </c>
      <c r="S111" s="207"/>
      <c r="T111" s="209">
        <f>SUM(T112:T113)</f>
        <v>0</v>
      </c>
      <c r="AR111" s="210" t="s">
        <v>77</v>
      </c>
      <c r="AT111" s="211" t="s">
        <v>69</v>
      </c>
      <c r="AU111" s="211" t="s">
        <v>77</v>
      </c>
      <c r="AY111" s="210" t="s">
        <v>210</v>
      </c>
      <c r="BK111" s="212">
        <f>SUM(BK112:BK113)</f>
        <v>0</v>
      </c>
    </row>
    <row r="112" s="1" customFormat="1" ht="16.5" customHeight="1">
      <c r="B112" s="39"/>
      <c r="C112" s="213" t="s">
        <v>269</v>
      </c>
      <c r="D112" s="213" t="s">
        <v>211</v>
      </c>
      <c r="E112" s="214" t="s">
        <v>1234</v>
      </c>
      <c r="F112" s="215" t="s">
        <v>1235</v>
      </c>
      <c r="G112" s="216" t="s">
        <v>352</v>
      </c>
      <c r="H112" s="217">
        <v>2</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272</v>
      </c>
    </row>
    <row r="113" s="1" customFormat="1" ht="24" customHeight="1">
      <c r="B113" s="39"/>
      <c r="C113" s="241" t="s">
        <v>229</v>
      </c>
      <c r="D113" s="241" t="s">
        <v>263</v>
      </c>
      <c r="E113" s="242" t="s">
        <v>1236</v>
      </c>
      <c r="F113" s="243" t="s">
        <v>1237</v>
      </c>
      <c r="G113" s="244" t="s">
        <v>1021</v>
      </c>
      <c r="H113" s="245">
        <v>2</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275</v>
      </c>
    </row>
    <row r="114" s="10" customFormat="1" ht="22.8" customHeight="1">
      <c r="B114" s="199"/>
      <c r="C114" s="200"/>
      <c r="D114" s="201" t="s">
        <v>69</v>
      </c>
      <c r="E114" s="239" t="s">
        <v>1799</v>
      </c>
      <c r="F114" s="239" t="s">
        <v>1800</v>
      </c>
      <c r="G114" s="200"/>
      <c r="H114" s="200"/>
      <c r="I114" s="203"/>
      <c r="J114" s="240">
        <f>BK114</f>
        <v>0</v>
      </c>
      <c r="K114" s="200"/>
      <c r="L114" s="205"/>
      <c r="M114" s="206"/>
      <c r="N114" s="207"/>
      <c r="O114" s="207"/>
      <c r="P114" s="208">
        <f>SUM(P115:P116)</f>
        <v>0</v>
      </c>
      <c r="Q114" s="207"/>
      <c r="R114" s="208">
        <f>SUM(R115:R116)</f>
        <v>0</v>
      </c>
      <c r="S114" s="207"/>
      <c r="T114" s="209">
        <f>SUM(T115:T116)</f>
        <v>0</v>
      </c>
      <c r="AR114" s="210" t="s">
        <v>77</v>
      </c>
      <c r="AT114" s="211" t="s">
        <v>69</v>
      </c>
      <c r="AU114" s="211" t="s">
        <v>77</v>
      </c>
      <c r="AY114" s="210" t="s">
        <v>210</v>
      </c>
      <c r="BK114" s="212">
        <f>SUM(BK115:BK116)</f>
        <v>0</v>
      </c>
    </row>
    <row r="115" s="1" customFormat="1" ht="24" customHeight="1">
      <c r="B115" s="39"/>
      <c r="C115" s="213" t="s">
        <v>276</v>
      </c>
      <c r="D115" s="213" t="s">
        <v>211</v>
      </c>
      <c r="E115" s="214" t="s">
        <v>1801</v>
      </c>
      <c r="F115" s="215" t="s">
        <v>1802</v>
      </c>
      <c r="G115" s="216" t="s">
        <v>352</v>
      </c>
      <c r="H115" s="217">
        <v>1</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279</v>
      </c>
    </row>
    <row r="116" s="1" customFormat="1" ht="36" customHeight="1">
      <c r="B116" s="39"/>
      <c r="C116" s="241" t="s">
        <v>233</v>
      </c>
      <c r="D116" s="241" t="s">
        <v>263</v>
      </c>
      <c r="E116" s="242" t="s">
        <v>1803</v>
      </c>
      <c r="F116" s="243" t="s">
        <v>1804</v>
      </c>
      <c r="G116" s="244" t="s">
        <v>1021</v>
      </c>
      <c r="H116" s="245">
        <v>1</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282</v>
      </c>
    </row>
    <row r="117" s="10" customFormat="1" ht="22.8" customHeight="1">
      <c r="B117" s="199"/>
      <c r="C117" s="200"/>
      <c r="D117" s="201" t="s">
        <v>69</v>
      </c>
      <c r="E117" s="239" t="s">
        <v>1198</v>
      </c>
      <c r="F117" s="239" t="s">
        <v>1199</v>
      </c>
      <c r="G117" s="200"/>
      <c r="H117" s="200"/>
      <c r="I117" s="203"/>
      <c r="J117" s="240">
        <f>BK117</f>
        <v>0</v>
      </c>
      <c r="K117" s="200"/>
      <c r="L117" s="205"/>
      <c r="M117" s="206"/>
      <c r="N117" s="207"/>
      <c r="O117" s="207"/>
      <c r="P117" s="208">
        <f>P118</f>
        <v>0</v>
      </c>
      <c r="Q117" s="207"/>
      <c r="R117" s="208">
        <f>R118</f>
        <v>0</v>
      </c>
      <c r="S117" s="207"/>
      <c r="T117" s="209">
        <f>T118</f>
        <v>0</v>
      </c>
      <c r="AR117" s="210" t="s">
        <v>77</v>
      </c>
      <c r="AT117" s="211" t="s">
        <v>69</v>
      </c>
      <c r="AU117" s="211" t="s">
        <v>77</v>
      </c>
      <c r="AY117" s="210" t="s">
        <v>210</v>
      </c>
      <c r="BK117" s="212">
        <f>BK118</f>
        <v>0</v>
      </c>
    </row>
    <row r="118" s="1" customFormat="1" ht="24" customHeight="1">
      <c r="B118" s="39"/>
      <c r="C118" s="241" t="s">
        <v>283</v>
      </c>
      <c r="D118" s="241" t="s">
        <v>263</v>
      </c>
      <c r="E118" s="242" t="s">
        <v>1200</v>
      </c>
      <c r="F118" s="243" t="s">
        <v>1201</v>
      </c>
      <c r="G118" s="244" t="s">
        <v>1021</v>
      </c>
      <c r="H118" s="245">
        <v>1</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285</v>
      </c>
    </row>
    <row r="119" s="10" customFormat="1" ht="22.8" customHeight="1">
      <c r="B119" s="199"/>
      <c r="C119" s="200"/>
      <c r="D119" s="201" t="s">
        <v>69</v>
      </c>
      <c r="E119" s="239" t="s">
        <v>1689</v>
      </c>
      <c r="F119" s="239" t="s">
        <v>1690</v>
      </c>
      <c r="G119" s="200"/>
      <c r="H119" s="200"/>
      <c r="I119" s="203"/>
      <c r="J119" s="240">
        <f>BK119</f>
        <v>0</v>
      </c>
      <c r="K119" s="200"/>
      <c r="L119" s="205"/>
      <c r="M119" s="206"/>
      <c r="N119" s="207"/>
      <c r="O119" s="207"/>
      <c r="P119" s="208">
        <f>SUM(P120:P121)</f>
        <v>0</v>
      </c>
      <c r="Q119" s="207"/>
      <c r="R119" s="208">
        <f>SUM(R120:R121)</f>
        <v>0</v>
      </c>
      <c r="S119" s="207"/>
      <c r="T119" s="209">
        <f>SUM(T120:T121)</f>
        <v>0</v>
      </c>
      <c r="AR119" s="210" t="s">
        <v>77</v>
      </c>
      <c r="AT119" s="211" t="s">
        <v>69</v>
      </c>
      <c r="AU119" s="211" t="s">
        <v>77</v>
      </c>
      <c r="AY119" s="210" t="s">
        <v>210</v>
      </c>
      <c r="BK119" s="212">
        <f>SUM(BK120:BK121)</f>
        <v>0</v>
      </c>
    </row>
    <row r="120" s="1" customFormat="1" ht="24" customHeight="1">
      <c r="B120" s="39"/>
      <c r="C120" s="213" t="s">
        <v>272</v>
      </c>
      <c r="D120" s="213" t="s">
        <v>211</v>
      </c>
      <c r="E120" s="214" t="s">
        <v>1691</v>
      </c>
      <c r="F120" s="215" t="s">
        <v>1692</v>
      </c>
      <c r="G120" s="216" t="s">
        <v>291</v>
      </c>
      <c r="H120" s="217">
        <v>30</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286</v>
      </c>
    </row>
    <row r="121" s="1" customFormat="1" ht="48" customHeight="1">
      <c r="B121" s="39"/>
      <c r="C121" s="241" t="s">
        <v>288</v>
      </c>
      <c r="D121" s="241" t="s">
        <v>263</v>
      </c>
      <c r="E121" s="242" t="s">
        <v>1693</v>
      </c>
      <c r="F121" s="243" t="s">
        <v>1694</v>
      </c>
      <c r="G121" s="244" t="s">
        <v>263</v>
      </c>
      <c r="H121" s="245">
        <v>30</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292</v>
      </c>
    </row>
    <row r="122" s="10" customFormat="1" ht="22.8" customHeight="1">
      <c r="B122" s="199"/>
      <c r="C122" s="200"/>
      <c r="D122" s="201" t="s">
        <v>69</v>
      </c>
      <c r="E122" s="239" t="s">
        <v>1805</v>
      </c>
      <c r="F122" s="239" t="s">
        <v>1806</v>
      </c>
      <c r="G122" s="200"/>
      <c r="H122" s="200"/>
      <c r="I122" s="203"/>
      <c r="J122" s="240">
        <f>BK122</f>
        <v>0</v>
      </c>
      <c r="K122" s="200"/>
      <c r="L122" s="205"/>
      <c r="M122" s="206"/>
      <c r="N122" s="207"/>
      <c r="O122" s="207"/>
      <c r="P122" s="208">
        <f>SUM(P123:P126)</f>
        <v>0</v>
      </c>
      <c r="Q122" s="207"/>
      <c r="R122" s="208">
        <f>SUM(R123:R126)</f>
        <v>0</v>
      </c>
      <c r="S122" s="207"/>
      <c r="T122" s="209">
        <f>SUM(T123:T126)</f>
        <v>0</v>
      </c>
      <c r="AR122" s="210" t="s">
        <v>77</v>
      </c>
      <c r="AT122" s="211" t="s">
        <v>69</v>
      </c>
      <c r="AU122" s="211" t="s">
        <v>77</v>
      </c>
      <c r="AY122" s="210" t="s">
        <v>210</v>
      </c>
      <c r="BK122" s="212">
        <f>SUM(BK123:BK126)</f>
        <v>0</v>
      </c>
    </row>
    <row r="123" s="1" customFormat="1" ht="24" customHeight="1">
      <c r="B123" s="39"/>
      <c r="C123" s="213" t="s">
        <v>275</v>
      </c>
      <c r="D123" s="213" t="s">
        <v>211</v>
      </c>
      <c r="E123" s="214" t="s">
        <v>1807</v>
      </c>
      <c r="F123" s="215" t="s">
        <v>1808</v>
      </c>
      <c r="G123" s="216" t="s">
        <v>352</v>
      </c>
      <c r="H123" s="217">
        <v>1</v>
      </c>
      <c r="I123" s="218"/>
      <c r="J123" s="219">
        <f>ROUND(I123*H123,2)</f>
        <v>0</v>
      </c>
      <c r="K123" s="215" t="s">
        <v>20</v>
      </c>
      <c r="L123" s="44"/>
      <c r="M123" s="220" t="s">
        <v>20</v>
      </c>
      <c r="N123" s="221" t="s">
        <v>41</v>
      </c>
      <c r="O123" s="84"/>
      <c r="P123" s="222">
        <f>O123*H123</f>
        <v>0</v>
      </c>
      <c r="Q123" s="222">
        <v>0</v>
      </c>
      <c r="R123" s="222">
        <f>Q123*H123</f>
        <v>0</v>
      </c>
      <c r="S123" s="222">
        <v>0</v>
      </c>
      <c r="T123" s="223">
        <f>S123*H123</f>
        <v>0</v>
      </c>
      <c r="AR123" s="224" t="s">
        <v>215</v>
      </c>
      <c r="AT123" s="224" t="s">
        <v>211</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295</v>
      </c>
    </row>
    <row r="124" s="1" customFormat="1" ht="16.5" customHeight="1">
      <c r="B124" s="39"/>
      <c r="C124" s="213" t="s">
        <v>300</v>
      </c>
      <c r="D124" s="213" t="s">
        <v>211</v>
      </c>
      <c r="E124" s="214" t="s">
        <v>1809</v>
      </c>
      <c r="F124" s="215" t="s">
        <v>1810</v>
      </c>
      <c r="G124" s="216" t="s">
        <v>352</v>
      </c>
      <c r="H124" s="217">
        <v>1</v>
      </c>
      <c r="I124" s="218"/>
      <c r="J124" s="219">
        <f>ROUND(I124*H124,2)</f>
        <v>0</v>
      </c>
      <c r="K124" s="215" t="s">
        <v>20</v>
      </c>
      <c r="L124" s="44"/>
      <c r="M124" s="220" t="s">
        <v>20</v>
      </c>
      <c r="N124" s="221" t="s">
        <v>41</v>
      </c>
      <c r="O124" s="84"/>
      <c r="P124" s="222">
        <f>O124*H124</f>
        <v>0</v>
      </c>
      <c r="Q124" s="222">
        <v>0</v>
      </c>
      <c r="R124" s="222">
        <f>Q124*H124</f>
        <v>0</v>
      </c>
      <c r="S124" s="222">
        <v>0</v>
      </c>
      <c r="T124" s="223">
        <f>S124*H124</f>
        <v>0</v>
      </c>
      <c r="AR124" s="224" t="s">
        <v>215</v>
      </c>
      <c r="AT124" s="224" t="s">
        <v>211</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304</v>
      </c>
    </row>
    <row r="125" s="1" customFormat="1" ht="24" customHeight="1">
      <c r="B125" s="39"/>
      <c r="C125" s="241" t="s">
        <v>279</v>
      </c>
      <c r="D125" s="241" t="s">
        <v>263</v>
      </c>
      <c r="E125" s="242" t="s">
        <v>1811</v>
      </c>
      <c r="F125" s="243" t="s">
        <v>1812</v>
      </c>
      <c r="G125" s="244" t="s">
        <v>1021</v>
      </c>
      <c r="H125" s="245">
        <v>1</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233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307</v>
      </c>
    </row>
    <row r="126" s="1" customFormat="1" ht="24" customHeight="1">
      <c r="B126" s="39"/>
      <c r="C126" s="241" t="s">
        <v>9</v>
      </c>
      <c r="D126" s="241" t="s">
        <v>263</v>
      </c>
      <c r="E126" s="242" t="s">
        <v>1813</v>
      </c>
      <c r="F126" s="243" t="s">
        <v>1814</v>
      </c>
      <c r="G126" s="244" t="s">
        <v>1021</v>
      </c>
      <c r="H126" s="245">
        <v>1</v>
      </c>
      <c r="I126" s="246"/>
      <c r="J126" s="247">
        <f>ROUND(I126*H126,2)</f>
        <v>0</v>
      </c>
      <c r="K126" s="243" t="s">
        <v>20</v>
      </c>
      <c r="L126" s="248"/>
      <c r="M126" s="249" t="s">
        <v>20</v>
      </c>
      <c r="N126" s="250" t="s">
        <v>41</v>
      </c>
      <c r="O126" s="84"/>
      <c r="P126" s="222">
        <f>O126*H126</f>
        <v>0</v>
      </c>
      <c r="Q126" s="222">
        <v>0</v>
      </c>
      <c r="R126" s="222">
        <f>Q126*H126</f>
        <v>0</v>
      </c>
      <c r="S126" s="222">
        <v>0</v>
      </c>
      <c r="T126" s="223">
        <f>S126*H126</f>
        <v>0</v>
      </c>
      <c r="AR126" s="224" t="s">
        <v>233</v>
      </c>
      <c r="AT126" s="224" t="s">
        <v>263</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310</v>
      </c>
    </row>
    <row r="127" s="10" customFormat="1" ht="25.92" customHeight="1">
      <c r="B127" s="199"/>
      <c r="C127" s="200"/>
      <c r="D127" s="201" t="s">
        <v>69</v>
      </c>
      <c r="E127" s="202" t="s">
        <v>263</v>
      </c>
      <c r="F127" s="202" t="s">
        <v>1403</v>
      </c>
      <c r="G127" s="200"/>
      <c r="H127" s="200"/>
      <c r="I127" s="203"/>
      <c r="J127" s="204">
        <f>BK127</f>
        <v>0</v>
      </c>
      <c r="K127" s="200"/>
      <c r="L127" s="205"/>
      <c r="M127" s="206"/>
      <c r="N127" s="207"/>
      <c r="O127" s="207"/>
      <c r="P127" s="208">
        <f>P128</f>
        <v>0</v>
      </c>
      <c r="Q127" s="207"/>
      <c r="R127" s="208">
        <f>R128</f>
        <v>0</v>
      </c>
      <c r="S127" s="207"/>
      <c r="T127" s="209">
        <f>T128</f>
        <v>0</v>
      </c>
      <c r="AR127" s="210" t="s">
        <v>92</v>
      </c>
      <c r="AT127" s="211" t="s">
        <v>69</v>
      </c>
      <c r="AU127" s="211" t="s">
        <v>16</v>
      </c>
      <c r="AY127" s="210" t="s">
        <v>210</v>
      </c>
      <c r="BK127" s="212">
        <f>BK128</f>
        <v>0</v>
      </c>
    </row>
    <row r="128" s="10" customFormat="1" ht="22.8" customHeight="1">
      <c r="B128" s="199"/>
      <c r="C128" s="200"/>
      <c r="D128" s="201" t="s">
        <v>69</v>
      </c>
      <c r="E128" s="239" t="s">
        <v>1815</v>
      </c>
      <c r="F128" s="239" t="s">
        <v>1816</v>
      </c>
      <c r="G128" s="200"/>
      <c r="H128" s="200"/>
      <c r="I128" s="203"/>
      <c r="J128" s="240">
        <f>BK128</f>
        <v>0</v>
      </c>
      <c r="K128" s="200"/>
      <c r="L128" s="205"/>
      <c r="M128" s="206"/>
      <c r="N128" s="207"/>
      <c r="O128" s="207"/>
      <c r="P128" s="208">
        <f>P129</f>
        <v>0</v>
      </c>
      <c r="Q128" s="207"/>
      <c r="R128" s="208">
        <f>R129</f>
        <v>0</v>
      </c>
      <c r="S128" s="207"/>
      <c r="T128" s="209">
        <f>T129</f>
        <v>0</v>
      </c>
      <c r="AR128" s="210" t="s">
        <v>77</v>
      </c>
      <c r="AT128" s="211" t="s">
        <v>69</v>
      </c>
      <c r="AU128" s="211" t="s">
        <v>77</v>
      </c>
      <c r="AY128" s="210" t="s">
        <v>210</v>
      </c>
      <c r="BK128" s="212">
        <f>BK129</f>
        <v>0</v>
      </c>
    </row>
    <row r="129" s="1" customFormat="1" ht="48" customHeight="1">
      <c r="B129" s="39"/>
      <c r="C129" s="241" t="s">
        <v>282</v>
      </c>
      <c r="D129" s="241" t="s">
        <v>263</v>
      </c>
      <c r="E129" s="242" t="s">
        <v>1819</v>
      </c>
      <c r="F129" s="243" t="s">
        <v>1820</v>
      </c>
      <c r="G129" s="244" t="s">
        <v>1021</v>
      </c>
      <c r="H129" s="245">
        <v>1</v>
      </c>
      <c r="I129" s="246"/>
      <c r="J129" s="247">
        <f>ROUND(I129*H129,2)</f>
        <v>0</v>
      </c>
      <c r="K129" s="243" t="s">
        <v>20</v>
      </c>
      <c r="L129" s="248"/>
      <c r="M129" s="249" t="s">
        <v>20</v>
      </c>
      <c r="N129" s="250" t="s">
        <v>41</v>
      </c>
      <c r="O129" s="84"/>
      <c r="P129" s="222">
        <f>O129*H129</f>
        <v>0</v>
      </c>
      <c r="Q129" s="222">
        <v>0</v>
      </c>
      <c r="R129" s="222">
        <f>Q129*H129</f>
        <v>0</v>
      </c>
      <c r="S129" s="222">
        <v>0</v>
      </c>
      <c r="T129" s="223">
        <f>S129*H129</f>
        <v>0</v>
      </c>
      <c r="AR129" s="224" t="s">
        <v>233</v>
      </c>
      <c r="AT129" s="224" t="s">
        <v>263</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215</v>
      </c>
      <c r="BM129" s="224" t="s">
        <v>303</v>
      </c>
    </row>
    <row r="130" s="10" customFormat="1" ht="25.92" customHeight="1">
      <c r="B130" s="199"/>
      <c r="C130" s="200"/>
      <c r="D130" s="201" t="s">
        <v>69</v>
      </c>
      <c r="E130" s="202" t="s">
        <v>635</v>
      </c>
      <c r="F130" s="202" t="s">
        <v>636</v>
      </c>
      <c r="G130" s="200"/>
      <c r="H130" s="200"/>
      <c r="I130" s="203"/>
      <c r="J130" s="204">
        <f>BK130</f>
        <v>0</v>
      </c>
      <c r="K130" s="200"/>
      <c r="L130" s="205"/>
      <c r="M130" s="206"/>
      <c r="N130" s="207"/>
      <c r="O130" s="207"/>
      <c r="P130" s="208">
        <f>P131</f>
        <v>0</v>
      </c>
      <c r="Q130" s="207"/>
      <c r="R130" s="208">
        <f>R131</f>
        <v>0</v>
      </c>
      <c r="S130" s="207"/>
      <c r="T130" s="209">
        <f>T131</f>
        <v>0</v>
      </c>
      <c r="AR130" s="210" t="s">
        <v>215</v>
      </c>
      <c r="AT130" s="211" t="s">
        <v>69</v>
      </c>
      <c r="AU130" s="211" t="s">
        <v>16</v>
      </c>
      <c r="AY130" s="210" t="s">
        <v>210</v>
      </c>
      <c r="BK130" s="212">
        <f>BK131</f>
        <v>0</v>
      </c>
    </row>
    <row r="131" s="10" customFormat="1" ht="22.8" customHeight="1">
      <c r="B131" s="199"/>
      <c r="C131" s="200"/>
      <c r="D131" s="201" t="s">
        <v>69</v>
      </c>
      <c r="E131" s="239" t="s">
        <v>1672</v>
      </c>
      <c r="F131" s="239" t="s">
        <v>1742</v>
      </c>
      <c r="G131" s="200"/>
      <c r="H131" s="200"/>
      <c r="I131" s="203"/>
      <c r="J131" s="240">
        <f>BK131</f>
        <v>0</v>
      </c>
      <c r="K131" s="200"/>
      <c r="L131" s="205"/>
      <c r="M131" s="206"/>
      <c r="N131" s="207"/>
      <c r="O131" s="207"/>
      <c r="P131" s="208">
        <f>P132</f>
        <v>0</v>
      </c>
      <c r="Q131" s="207"/>
      <c r="R131" s="208">
        <f>R132</f>
        <v>0</v>
      </c>
      <c r="S131" s="207"/>
      <c r="T131" s="209">
        <f>T132</f>
        <v>0</v>
      </c>
      <c r="AR131" s="210" t="s">
        <v>77</v>
      </c>
      <c r="AT131" s="211" t="s">
        <v>69</v>
      </c>
      <c r="AU131" s="211" t="s">
        <v>77</v>
      </c>
      <c r="AY131" s="210" t="s">
        <v>210</v>
      </c>
      <c r="BK131" s="212">
        <f>BK132</f>
        <v>0</v>
      </c>
    </row>
    <row r="132" s="1" customFormat="1" ht="24" customHeight="1">
      <c r="B132" s="39"/>
      <c r="C132" s="213" t="s">
        <v>313</v>
      </c>
      <c r="D132" s="213" t="s">
        <v>211</v>
      </c>
      <c r="E132" s="214" t="s">
        <v>935</v>
      </c>
      <c r="F132" s="215" t="s">
        <v>936</v>
      </c>
      <c r="G132" s="216" t="s">
        <v>640</v>
      </c>
      <c r="H132" s="217">
        <v>2</v>
      </c>
      <c r="I132" s="218"/>
      <c r="J132" s="219">
        <f>ROUND(I132*H132,2)</f>
        <v>0</v>
      </c>
      <c r="K132" s="215" t="s">
        <v>20</v>
      </c>
      <c r="L132" s="44"/>
      <c r="M132" s="251" t="s">
        <v>20</v>
      </c>
      <c r="N132" s="252" t="s">
        <v>41</v>
      </c>
      <c r="O132" s="229"/>
      <c r="P132" s="253">
        <f>O132*H132</f>
        <v>0</v>
      </c>
      <c r="Q132" s="253">
        <v>0</v>
      </c>
      <c r="R132" s="253">
        <f>Q132*H132</f>
        <v>0</v>
      </c>
      <c r="S132" s="253">
        <v>0</v>
      </c>
      <c r="T132" s="254">
        <f>S132*H132</f>
        <v>0</v>
      </c>
      <c r="AR132" s="224" t="s">
        <v>215</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316</v>
      </c>
    </row>
    <row r="133" s="1" customFormat="1" ht="6.96" customHeight="1">
      <c r="B133" s="59"/>
      <c r="C133" s="60"/>
      <c r="D133" s="60"/>
      <c r="E133" s="60"/>
      <c r="F133" s="60"/>
      <c r="G133" s="60"/>
      <c r="H133" s="60"/>
      <c r="I133" s="172"/>
      <c r="J133" s="60"/>
      <c r="K133" s="60"/>
      <c r="L133" s="44"/>
    </row>
  </sheetData>
  <sheetProtection sheet="1" autoFilter="0" formatColumns="0" formatRows="0" objects="1" scenarios="1" spinCount="100000" saltValue="9C4PF5WswFARMAxYzv9yLckqJk+scbulDXXAI0IMd3pIToZotkfOcDWlUhiAxTp35K5jYaZuz7HzguMFCCeGxQ==" hashValue="/C+YO/7YNXv40ZAviEvsvNR1S5yuaXytf8LXmJKRbweWN3W6I2Y1eMC8ZNgUfZ9PLZbIqzIXIjMZCSD1o10zIA==" algorithmName="SHA-512" password="CC35"/>
  <autoFilter ref="C102:K132"/>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159</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3653</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ROUNDUP(J123,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ROUNDUP((SUM(BE123:BE261)),  2)</f>
        <v>0</v>
      </c>
      <c r="I37" s="161">
        <v>0.20999999999999999</v>
      </c>
      <c r="J37" s="160">
        <f>ROUNDUP(((SUM(BE123:BE261))*I37),  2)</f>
        <v>0</v>
      </c>
      <c r="L37" s="44"/>
    </row>
    <row r="38" s="1" customFormat="1" ht="14.4" customHeight="1">
      <c r="B38" s="44"/>
      <c r="E38" s="145" t="s">
        <v>42</v>
      </c>
      <c r="F38" s="160">
        <f>ROUNDUP((SUM(BF123:BF261)),  2)</f>
        <v>0</v>
      </c>
      <c r="I38" s="161">
        <v>0.14999999999999999</v>
      </c>
      <c r="J38" s="160">
        <f>ROUNDUP(((SUM(BF123:BF261))*I38),  2)</f>
        <v>0</v>
      </c>
      <c r="L38" s="44"/>
    </row>
    <row r="39" hidden="1" s="1" customFormat="1" ht="14.4" customHeight="1">
      <c r="B39" s="44"/>
      <c r="E39" s="145" t="s">
        <v>43</v>
      </c>
      <c r="F39" s="160">
        <f>ROUNDUP((SUM(BG123:BG261)),  2)</f>
        <v>0</v>
      </c>
      <c r="I39" s="161">
        <v>0.20999999999999999</v>
      </c>
      <c r="J39" s="160">
        <f>0</f>
        <v>0</v>
      </c>
      <c r="L39" s="44"/>
    </row>
    <row r="40" hidden="1" s="1" customFormat="1" ht="14.4" customHeight="1">
      <c r="B40" s="44"/>
      <c r="E40" s="145" t="s">
        <v>44</v>
      </c>
      <c r="F40" s="160">
        <f>ROUNDUP((SUM(BH123:BH261)),  2)</f>
        <v>0</v>
      </c>
      <c r="I40" s="161">
        <v>0.14999999999999999</v>
      </c>
      <c r="J40" s="160">
        <f>0</f>
        <v>0</v>
      </c>
      <c r="L40" s="44"/>
    </row>
    <row r="41" hidden="1" s="1" customFormat="1" ht="14.4" customHeight="1">
      <c r="B41" s="44"/>
      <c r="E41" s="145" t="s">
        <v>45</v>
      </c>
      <c r="F41" s="160">
        <f>ROUNDUP((SUM(BI123:BI261)),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NN-Stavební rozpočet - NN-Stavební rozpočet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J123</f>
        <v>0</v>
      </c>
      <c r="K67" s="40"/>
      <c r="L67" s="44"/>
      <c r="AU67" s="18" t="s">
        <v>193</v>
      </c>
    </row>
    <row r="68" s="8" customFormat="1" ht="24.96" customHeight="1">
      <c r="B68" s="182"/>
      <c r="C68" s="183"/>
      <c r="D68" s="184" t="s">
        <v>1942</v>
      </c>
      <c r="E68" s="185"/>
      <c r="F68" s="185"/>
      <c r="G68" s="185"/>
      <c r="H68" s="185"/>
      <c r="I68" s="186"/>
      <c r="J68" s="187">
        <f>J124</f>
        <v>0</v>
      </c>
      <c r="K68" s="183"/>
      <c r="L68" s="188"/>
    </row>
    <row r="69" s="8" customFormat="1" ht="24.96" customHeight="1">
      <c r="B69" s="182"/>
      <c r="C69" s="183"/>
      <c r="D69" s="184" t="s">
        <v>1943</v>
      </c>
      <c r="E69" s="185"/>
      <c r="F69" s="185"/>
      <c r="G69" s="185"/>
      <c r="H69" s="185"/>
      <c r="I69" s="186"/>
      <c r="J69" s="187">
        <f>J126</f>
        <v>0</v>
      </c>
      <c r="K69" s="183"/>
      <c r="L69" s="188"/>
    </row>
    <row r="70" s="8" customFormat="1" ht="24.96" customHeight="1">
      <c r="B70" s="182"/>
      <c r="C70" s="183"/>
      <c r="D70" s="184" t="s">
        <v>1944</v>
      </c>
      <c r="E70" s="185"/>
      <c r="F70" s="185"/>
      <c r="G70" s="185"/>
      <c r="H70" s="185"/>
      <c r="I70" s="186"/>
      <c r="J70" s="187">
        <f>J128</f>
        <v>0</v>
      </c>
      <c r="K70" s="183"/>
      <c r="L70" s="188"/>
    </row>
    <row r="71" s="8" customFormat="1" ht="24.96" customHeight="1">
      <c r="B71" s="182"/>
      <c r="C71" s="183"/>
      <c r="D71" s="184" t="s">
        <v>1945</v>
      </c>
      <c r="E71" s="185"/>
      <c r="F71" s="185"/>
      <c r="G71" s="185"/>
      <c r="H71" s="185"/>
      <c r="I71" s="186"/>
      <c r="J71" s="187">
        <f>J130</f>
        <v>0</v>
      </c>
      <c r="K71" s="183"/>
      <c r="L71" s="188"/>
    </row>
    <row r="72" s="8" customFormat="1" ht="24.96" customHeight="1">
      <c r="B72" s="182"/>
      <c r="C72" s="183"/>
      <c r="D72" s="184" t="s">
        <v>1946</v>
      </c>
      <c r="E72" s="185"/>
      <c r="F72" s="185"/>
      <c r="G72" s="185"/>
      <c r="H72" s="185"/>
      <c r="I72" s="186"/>
      <c r="J72" s="187">
        <f>J133</f>
        <v>0</v>
      </c>
      <c r="K72" s="183"/>
      <c r="L72" s="188"/>
    </row>
    <row r="73" s="8" customFormat="1" ht="24.96" customHeight="1">
      <c r="B73" s="182"/>
      <c r="C73" s="183"/>
      <c r="D73" s="184" t="s">
        <v>3654</v>
      </c>
      <c r="E73" s="185"/>
      <c r="F73" s="185"/>
      <c r="G73" s="185"/>
      <c r="H73" s="185"/>
      <c r="I73" s="186"/>
      <c r="J73" s="187">
        <f>J136</f>
        <v>0</v>
      </c>
      <c r="K73" s="183"/>
      <c r="L73" s="188"/>
    </row>
    <row r="74" s="8" customFormat="1" ht="24.96" customHeight="1">
      <c r="B74" s="182"/>
      <c r="C74" s="183"/>
      <c r="D74" s="184" t="s">
        <v>1948</v>
      </c>
      <c r="E74" s="185"/>
      <c r="F74" s="185"/>
      <c r="G74" s="185"/>
      <c r="H74" s="185"/>
      <c r="I74" s="186"/>
      <c r="J74" s="187">
        <f>J138</f>
        <v>0</v>
      </c>
      <c r="K74" s="183"/>
      <c r="L74" s="188"/>
    </row>
    <row r="75" s="8" customFormat="1" ht="24.96" customHeight="1">
      <c r="B75" s="182"/>
      <c r="C75" s="183"/>
      <c r="D75" s="184" t="s">
        <v>1950</v>
      </c>
      <c r="E75" s="185"/>
      <c r="F75" s="185"/>
      <c r="G75" s="185"/>
      <c r="H75" s="185"/>
      <c r="I75" s="186"/>
      <c r="J75" s="187">
        <f>J142</f>
        <v>0</v>
      </c>
      <c r="K75" s="183"/>
      <c r="L75" s="188"/>
    </row>
    <row r="76" s="8" customFormat="1" ht="24.96" customHeight="1">
      <c r="B76" s="182"/>
      <c r="C76" s="183"/>
      <c r="D76" s="184" t="s">
        <v>1951</v>
      </c>
      <c r="E76" s="185"/>
      <c r="F76" s="185"/>
      <c r="G76" s="185"/>
      <c r="H76" s="185"/>
      <c r="I76" s="186"/>
      <c r="J76" s="187">
        <f>J151</f>
        <v>0</v>
      </c>
      <c r="K76" s="183"/>
      <c r="L76" s="188"/>
    </row>
    <row r="77" s="8" customFormat="1" ht="24.96" customHeight="1">
      <c r="B77" s="182"/>
      <c r="C77" s="183"/>
      <c r="D77" s="184" t="s">
        <v>3655</v>
      </c>
      <c r="E77" s="185"/>
      <c r="F77" s="185"/>
      <c r="G77" s="185"/>
      <c r="H77" s="185"/>
      <c r="I77" s="186"/>
      <c r="J77" s="187">
        <f>J154</f>
        <v>0</v>
      </c>
      <c r="K77" s="183"/>
      <c r="L77" s="188"/>
    </row>
    <row r="78" s="8" customFormat="1" ht="24.96" customHeight="1">
      <c r="B78" s="182"/>
      <c r="C78" s="183"/>
      <c r="D78" s="184" t="s">
        <v>3656</v>
      </c>
      <c r="E78" s="185"/>
      <c r="F78" s="185"/>
      <c r="G78" s="185"/>
      <c r="H78" s="185"/>
      <c r="I78" s="186"/>
      <c r="J78" s="187">
        <f>J157</f>
        <v>0</v>
      </c>
      <c r="K78" s="183"/>
      <c r="L78" s="188"/>
    </row>
    <row r="79" s="8" customFormat="1" ht="24.96" customHeight="1">
      <c r="B79" s="182"/>
      <c r="C79" s="183"/>
      <c r="D79" s="184" t="s">
        <v>1956</v>
      </c>
      <c r="E79" s="185"/>
      <c r="F79" s="185"/>
      <c r="G79" s="185"/>
      <c r="H79" s="185"/>
      <c r="I79" s="186"/>
      <c r="J79" s="187">
        <f>J161</f>
        <v>0</v>
      </c>
      <c r="K79" s="183"/>
      <c r="L79" s="188"/>
    </row>
    <row r="80" s="8" customFormat="1" ht="24.96" customHeight="1">
      <c r="B80" s="182"/>
      <c r="C80" s="183"/>
      <c r="D80" s="184" t="s">
        <v>1957</v>
      </c>
      <c r="E80" s="185"/>
      <c r="F80" s="185"/>
      <c r="G80" s="185"/>
      <c r="H80" s="185"/>
      <c r="I80" s="186"/>
      <c r="J80" s="187">
        <f>J164</f>
        <v>0</v>
      </c>
      <c r="K80" s="183"/>
      <c r="L80" s="188"/>
    </row>
    <row r="81" s="8" customFormat="1" ht="24.96" customHeight="1">
      <c r="B81" s="182"/>
      <c r="C81" s="183"/>
      <c r="D81" s="184" t="s">
        <v>1958</v>
      </c>
      <c r="E81" s="185"/>
      <c r="F81" s="185"/>
      <c r="G81" s="185"/>
      <c r="H81" s="185"/>
      <c r="I81" s="186"/>
      <c r="J81" s="187">
        <f>J170</f>
        <v>0</v>
      </c>
      <c r="K81" s="183"/>
      <c r="L81" s="188"/>
    </row>
    <row r="82" s="8" customFormat="1" ht="24.96" customHeight="1">
      <c r="B82" s="182"/>
      <c r="C82" s="183"/>
      <c r="D82" s="184" t="s">
        <v>1959</v>
      </c>
      <c r="E82" s="185"/>
      <c r="F82" s="185"/>
      <c r="G82" s="185"/>
      <c r="H82" s="185"/>
      <c r="I82" s="186"/>
      <c r="J82" s="187">
        <f>J177</f>
        <v>0</v>
      </c>
      <c r="K82" s="183"/>
      <c r="L82" s="188"/>
    </row>
    <row r="83" s="8" customFormat="1" ht="24.96" customHeight="1">
      <c r="B83" s="182"/>
      <c r="C83" s="183"/>
      <c r="D83" s="184" t="s">
        <v>1962</v>
      </c>
      <c r="E83" s="185"/>
      <c r="F83" s="185"/>
      <c r="G83" s="185"/>
      <c r="H83" s="185"/>
      <c r="I83" s="186"/>
      <c r="J83" s="187">
        <f>J182</f>
        <v>0</v>
      </c>
      <c r="K83" s="183"/>
      <c r="L83" s="188"/>
    </row>
    <row r="84" s="8" customFormat="1" ht="24.96" customHeight="1">
      <c r="B84" s="182"/>
      <c r="C84" s="183"/>
      <c r="D84" s="184" t="s">
        <v>1966</v>
      </c>
      <c r="E84" s="185"/>
      <c r="F84" s="185"/>
      <c r="G84" s="185"/>
      <c r="H84" s="185"/>
      <c r="I84" s="186"/>
      <c r="J84" s="187">
        <f>J189</f>
        <v>0</v>
      </c>
      <c r="K84" s="183"/>
      <c r="L84" s="188"/>
    </row>
    <row r="85" s="8" customFormat="1" ht="24.96" customHeight="1">
      <c r="B85" s="182"/>
      <c r="C85" s="183"/>
      <c r="D85" s="184" t="s">
        <v>1968</v>
      </c>
      <c r="E85" s="185"/>
      <c r="F85" s="185"/>
      <c r="G85" s="185"/>
      <c r="H85" s="185"/>
      <c r="I85" s="186"/>
      <c r="J85" s="187">
        <f>J192</f>
        <v>0</v>
      </c>
      <c r="K85" s="183"/>
      <c r="L85" s="188"/>
    </row>
    <row r="86" s="8" customFormat="1" ht="24.96" customHeight="1">
      <c r="B86" s="182"/>
      <c r="C86" s="183"/>
      <c r="D86" s="184" t="s">
        <v>1968</v>
      </c>
      <c r="E86" s="185"/>
      <c r="F86" s="185"/>
      <c r="G86" s="185"/>
      <c r="H86" s="185"/>
      <c r="I86" s="186"/>
      <c r="J86" s="187">
        <f>J199</f>
        <v>0</v>
      </c>
      <c r="K86" s="183"/>
      <c r="L86" s="188"/>
    </row>
    <row r="87" s="8" customFormat="1" ht="24.96" customHeight="1">
      <c r="B87" s="182"/>
      <c r="C87" s="183"/>
      <c r="D87" s="184" t="s">
        <v>1969</v>
      </c>
      <c r="E87" s="185"/>
      <c r="F87" s="185"/>
      <c r="G87" s="185"/>
      <c r="H87" s="185"/>
      <c r="I87" s="186"/>
      <c r="J87" s="187">
        <f>J204</f>
        <v>0</v>
      </c>
      <c r="K87" s="183"/>
      <c r="L87" s="188"/>
    </row>
    <row r="88" s="8" customFormat="1" ht="24.96" customHeight="1">
      <c r="B88" s="182"/>
      <c r="C88" s="183"/>
      <c r="D88" s="184" t="s">
        <v>1973</v>
      </c>
      <c r="E88" s="185"/>
      <c r="F88" s="185"/>
      <c r="G88" s="185"/>
      <c r="H88" s="185"/>
      <c r="I88" s="186"/>
      <c r="J88" s="187">
        <f>J207</f>
        <v>0</v>
      </c>
      <c r="K88" s="183"/>
      <c r="L88" s="188"/>
    </row>
    <row r="89" s="8" customFormat="1" ht="24.96" customHeight="1">
      <c r="B89" s="182"/>
      <c r="C89" s="183"/>
      <c r="D89" s="184" t="s">
        <v>1976</v>
      </c>
      <c r="E89" s="185"/>
      <c r="F89" s="185"/>
      <c r="G89" s="185"/>
      <c r="H89" s="185"/>
      <c r="I89" s="186"/>
      <c r="J89" s="187">
        <f>J213</f>
        <v>0</v>
      </c>
      <c r="K89" s="183"/>
      <c r="L89" s="188"/>
    </row>
    <row r="90" s="8" customFormat="1" ht="24.96" customHeight="1">
      <c r="B90" s="182"/>
      <c r="C90" s="183"/>
      <c r="D90" s="184" t="s">
        <v>1978</v>
      </c>
      <c r="E90" s="185"/>
      <c r="F90" s="185"/>
      <c r="G90" s="185"/>
      <c r="H90" s="185"/>
      <c r="I90" s="186"/>
      <c r="J90" s="187">
        <f>J215</f>
        <v>0</v>
      </c>
      <c r="K90" s="183"/>
      <c r="L90" s="188"/>
    </row>
    <row r="91" s="8" customFormat="1" ht="24.96" customHeight="1">
      <c r="B91" s="182"/>
      <c r="C91" s="183"/>
      <c r="D91" s="184" t="s">
        <v>1981</v>
      </c>
      <c r="E91" s="185"/>
      <c r="F91" s="185"/>
      <c r="G91" s="185"/>
      <c r="H91" s="185"/>
      <c r="I91" s="186"/>
      <c r="J91" s="187">
        <f>J219</f>
        <v>0</v>
      </c>
      <c r="K91" s="183"/>
      <c r="L91" s="188"/>
    </row>
    <row r="92" s="8" customFormat="1" ht="24.96" customHeight="1">
      <c r="B92" s="182"/>
      <c r="C92" s="183"/>
      <c r="D92" s="184" t="s">
        <v>1983</v>
      </c>
      <c r="E92" s="185"/>
      <c r="F92" s="185"/>
      <c r="G92" s="185"/>
      <c r="H92" s="185"/>
      <c r="I92" s="186"/>
      <c r="J92" s="187">
        <f>J221</f>
        <v>0</v>
      </c>
      <c r="K92" s="183"/>
      <c r="L92" s="188"/>
    </row>
    <row r="93" s="8" customFormat="1" ht="24.96" customHeight="1">
      <c r="B93" s="182"/>
      <c r="C93" s="183"/>
      <c r="D93" s="184" t="s">
        <v>1984</v>
      </c>
      <c r="E93" s="185"/>
      <c r="F93" s="185"/>
      <c r="G93" s="185"/>
      <c r="H93" s="185"/>
      <c r="I93" s="186"/>
      <c r="J93" s="187">
        <f>J223</f>
        <v>0</v>
      </c>
      <c r="K93" s="183"/>
      <c r="L93" s="188"/>
    </row>
    <row r="94" s="8" customFormat="1" ht="24.96" customHeight="1">
      <c r="B94" s="182"/>
      <c r="C94" s="183"/>
      <c r="D94" s="184" t="s">
        <v>1985</v>
      </c>
      <c r="E94" s="185"/>
      <c r="F94" s="185"/>
      <c r="G94" s="185"/>
      <c r="H94" s="185"/>
      <c r="I94" s="186"/>
      <c r="J94" s="187">
        <f>J225</f>
        <v>0</v>
      </c>
      <c r="K94" s="183"/>
      <c r="L94" s="188"/>
    </row>
    <row r="95" s="8" customFormat="1" ht="24.96" customHeight="1">
      <c r="B95" s="182"/>
      <c r="C95" s="183"/>
      <c r="D95" s="184" t="s">
        <v>1986</v>
      </c>
      <c r="E95" s="185"/>
      <c r="F95" s="185"/>
      <c r="G95" s="185"/>
      <c r="H95" s="185"/>
      <c r="I95" s="186"/>
      <c r="J95" s="187">
        <f>J239</f>
        <v>0</v>
      </c>
      <c r="K95" s="183"/>
      <c r="L95" s="188"/>
    </row>
    <row r="96" s="8" customFormat="1" ht="24.96" customHeight="1">
      <c r="B96" s="182"/>
      <c r="C96" s="183"/>
      <c r="D96" s="184" t="s">
        <v>1987</v>
      </c>
      <c r="E96" s="185"/>
      <c r="F96" s="185"/>
      <c r="G96" s="185"/>
      <c r="H96" s="185"/>
      <c r="I96" s="186"/>
      <c r="J96" s="187">
        <f>J244</f>
        <v>0</v>
      </c>
      <c r="K96" s="183"/>
      <c r="L96" s="188"/>
    </row>
    <row r="97" s="8" customFormat="1" ht="24.96" customHeight="1">
      <c r="B97" s="182"/>
      <c r="C97" s="183"/>
      <c r="D97" s="184" t="s">
        <v>1988</v>
      </c>
      <c r="E97" s="185"/>
      <c r="F97" s="185"/>
      <c r="G97" s="185"/>
      <c r="H97" s="185"/>
      <c r="I97" s="186"/>
      <c r="J97" s="187">
        <f>J246</f>
        <v>0</v>
      </c>
      <c r="K97" s="183"/>
      <c r="L97" s="188"/>
    </row>
    <row r="98" s="8" customFormat="1" ht="24.96" customHeight="1">
      <c r="B98" s="182"/>
      <c r="C98" s="183"/>
      <c r="D98" s="184" t="s">
        <v>1990</v>
      </c>
      <c r="E98" s="185"/>
      <c r="F98" s="185"/>
      <c r="G98" s="185"/>
      <c r="H98" s="185"/>
      <c r="I98" s="186"/>
      <c r="J98" s="187">
        <f>J250</f>
        <v>0</v>
      </c>
      <c r="K98" s="183"/>
      <c r="L98" s="188"/>
    </row>
    <row r="99" s="8" customFormat="1" ht="24.96" customHeight="1">
      <c r="B99" s="182"/>
      <c r="C99" s="183"/>
      <c r="D99" s="184" t="s">
        <v>1991</v>
      </c>
      <c r="E99" s="185"/>
      <c r="F99" s="185"/>
      <c r="G99" s="185"/>
      <c r="H99" s="185"/>
      <c r="I99" s="186"/>
      <c r="J99" s="187">
        <f>J255</f>
        <v>0</v>
      </c>
      <c r="K99" s="183"/>
      <c r="L99" s="188"/>
    </row>
    <row r="100" s="1" customFormat="1" ht="21.84" customHeight="1">
      <c r="B100" s="39"/>
      <c r="C100" s="40"/>
      <c r="D100" s="40"/>
      <c r="E100" s="40"/>
      <c r="F100" s="40"/>
      <c r="G100" s="40"/>
      <c r="H100" s="40"/>
      <c r="I100" s="147"/>
      <c r="J100" s="40"/>
      <c r="K100" s="40"/>
      <c r="L100" s="44"/>
    </row>
    <row r="101" s="1" customFormat="1" ht="6.96" customHeight="1">
      <c r="B101" s="59"/>
      <c r="C101" s="60"/>
      <c r="D101" s="60"/>
      <c r="E101" s="60"/>
      <c r="F101" s="60"/>
      <c r="G101" s="60"/>
      <c r="H101" s="60"/>
      <c r="I101" s="172"/>
      <c r="J101" s="60"/>
      <c r="K101" s="60"/>
      <c r="L101" s="44"/>
    </row>
    <row r="105" s="1" customFormat="1" ht="6.96" customHeight="1">
      <c r="B105" s="61"/>
      <c r="C105" s="62"/>
      <c r="D105" s="62"/>
      <c r="E105" s="62"/>
      <c r="F105" s="62"/>
      <c r="G105" s="62"/>
      <c r="H105" s="62"/>
      <c r="I105" s="175"/>
      <c r="J105" s="62"/>
      <c r="K105" s="62"/>
      <c r="L105" s="44"/>
    </row>
    <row r="106" s="1" customFormat="1" ht="24.96" customHeight="1">
      <c r="B106" s="39"/>
      <c r="C106" s="24" t="s">
        <v>195</v>
      </c>
      <c r="D106" s="40"/>
      <c r="E106" s="40"/>
      <c r="F106" s="40"/>
      <c r="G106" s="40"/>
      <c r="H106" s="40"/>
      <c r="I106" s="147"/>
      <c r="J106" s="40"/>
      <c r="K106" s="40"/>
      <c r="L106" s="44"/>
    </row>
    <row r="107" s="1" customFormat="1" ht="6.96" customHeight="1">
      <c r="B107" s="39"/>
      <c r="C107" s="40"/>
      <c r="D107" s="40"/>
      <c r="E107" s="40"/>
      <c r="F107" s="40"/>
      <c r="G107" s="40"/>
      <c r="H107" s="40"/>
      <c r="I107" s="147"/>
      <c r="J107" s="40"/>
      <c r="K107" s="40"/>
      <c r="L107" s="44"/>
    </row>
    <row r="108" s="1" customFormat="1" ht="12" customHeight="1">
      <c r="B108" s="39"/>
      <c r="C108" s="33" t="s">
        <v>17</v>
      </c>
      <c r="D108" s="40"/>
      <c r="E108" s="40"/>
      <c r="F108" s="40"/>
      <c r="G108" s="40"/>
      <c r="H108" s="40"/>
      <c r="I108" s="147"/>
      <c r="J108" s="40"/>
      <c r="K108" s="40"/>
      <c r="L108" s="44"/>
    </row>
    <row r="109" s="1" customFormat="1" ht="16.5" customHeight="1">
      <c r="B109" s="39"/>
      <c r="C109" s="40"/>
      <c r="D109" s="40"/>
      <c r="E109" s="176" t="str">
        <f>E7</f>
        <v>Multifunkční centrum sociálních služeb</v>
      </c>
      <c r="F109" s="33"/>
      <c r="G109" s="33"/>
      <c r="H109" s="33"/>
      <c r="I109" s="147"/>
      <c r="J109" s="40"/>
      <c r="K109" s="40"/>
      <c r="L109" s="44"/>
    </row>
    <row r="110" ht="12" customHeight="1">
      <c r="B110" s="22"/>
      <c r="C110" s="33" t="s">
        <v>188</v>
      </c>
      <c r="D110" s="23"/>
      <c r="E110" s="23"/>
      <c r="F110" s="23"/>
      <c r="G110" s="23"/>
      <c r="H110" s="23"/>
      <c r="I110" s="139"/>
      <c r="J110" s="23"/>
      <c r="K110" s="23"/>
      <c r="L110" s="21"/>
    </row>
    <row r="111" ht="16.5" customHeight="1">
      <c r="B111" s="22"/>
      <c r="C111" s="23"/>
      <c r="D111" s="23"/>
      <c r="E111" s="176" t="s">
        <v>235</v>
      </c>
      <c r="F111" s="23"/>
      <c r="G111" s="23"/>
      <c r="H111" s="23"/>
      <c r="I111" s="139"/>
      <c r="J111" s="23"/>
      <c r="K111" s="23"/>
      <c r="L111" s="21"/>
    </row>
    <row r="112" ht="12" customHeight="1">
      <c r="B112" s="22"/>
      <c r="C112" s="33" t="s">
        <v>236</v>
      </c>
      <c r="D112" s="23"/>
      <c r="E112" s="23"/>
      <c r="F112" s="23"/>
      <c r="G112" s="23"/>
      <c r="H112" s="23"/>
      <c r="I112" s="139"/>
      <c r="J112" s="23"/>
      <c r="K112" s="23"/>
      <c r="L112" s="21"/>
    </row>
    <row r="113" s="1" customFormat="1" ht="16.5" customHeight="1">
      <c r="B113" s="39"/>
      <c r="C113" s="40"/>
      <c r="D113" s="40"/>
      <c r="E113" s="232" t="s">
        <v>3624</v>
      </c>
      <c r="F113" s="40"/>
      <c r="G113" s="40"/>
      <c r="H113" s="40"/>
      <c r="I113" s="147"/>
      <c r="J113" s="40"/>
      <c r="K113" s="40"/>
      <c r="L113" s="44"/>
    </row>
    <row r="114" s="1" customFormat="1" ht="12" customHeight="1">
      <c r="B114" s="39"/>
      <c r="C114" s="33" t="s">
        <v>238</v>
      </c>
      <c r="D114" s="40"/>
      <c r="E114" s="40"/>
      <c r="F114" s="40"/>
      <c r="G114" s="40"/>
      <c r="H114" s="40"/>
      <c r="I114" s="147"/>
      <c r="J114" s="40"/>
      <c r="K114" s="40"/>
      <c r="L114" s="44"/>
    </row>
    <row r="115" s="1" customFormat="1" ht="16.5" customHeight="1">
      <c r="B115" s="39"/>
      <c r="C115" s="40"/>
      <c r="D115" s="40"/>
      <c r="E115" s="69" t="str">
        <f>E13</f>
        <v>NN-Stavební rozpočet - NN-Stavební rozpočet - NN...</v>
      </c>
      <c r="F115" s="40"/>
      <c r="G115" s="40"/>
      <c r="H115" s="40"/>
      <c r="I115" s="147"/>
      <c r="J115" s="40"/>
      <c r="K115" s="40"/>
      <c r="L115" s="44"/>
    </row>
    <row r="116" s="1" customFormat="1" ht="6.96" customHeight="1">
      <c r="B116" s="39"/>
      <c r="C116" s="40"/>
      <c r="D116" s="40"/>
      <c r="E116" s="40"/>
      <c r="F116" s="40"/>
      <c r="G116" s="40"/>
      <c r="H116" s="40"/>
      <c r="I116" s="147"/>
      <c r="J116" s="40"/>
      <c r="K116" s="40"/>
      <c r="L116" s="44"/>
    </row>
    <row r="117" s="1" customFormat="1" ht="12" customHeight="1">
      <c r="B117" s="39"/>
      <c r="C117" s="33" t="s">
        <v>22</v>
      </c>
      <c r="D117" s="40"/>
      <c r="E117" s="40"/>
      <c r="F117" s="28" t="str">
        <f>F16</f>
        <v xml:space="preserve"> </v>
      </c>
      <c r="G117" s="40"/>
      <c r="H117" s="40"/>
      <c r="I117" s="149" t="s">
        <v>24</v>
      </c>
      <c r="J117" s="72" t="str">
        <f>IF(J16="","",J16)</f>
        <v>11.2.2019</v>
      </c>
      <c r="K117" s="40"/>
      <c r="L117" s="44"/>
    </row>
    <row r="118" s="1" customFormat="1" ht="6.96" customHeight="1">
      <c r="B118" s="39"/>
      <c r="C118" s="40"/>
      <c r="D118" s="40"/>
      <c r="E118" s="40"/>
      <c r="F118" s="40"/>
      <c r="G118" s="40"/>
      <c r="H118" s="40"/>
      <c r="I118" s="147"/>
      <c r="J118" s="40"/>
      <c r="K118" s="40"/>
      <c r="L118" s="44"/>
    </row>
    <row r="119" s="1" customFormat="1" ht="15.15" customHeight="1">
      <c r="B119" s="39"/>
      <c r="C119" s="33" t="s">
        <v>26</v>
      </c>
      <c r="D119" s="40"/>
      <c r="E119" s="40"/>
      <c r="F119" s="28" t="str">
        <f>E19</f>
        <v xml:space="preserve"> </v>
      </c>
      <c r="G119" s="40"/>
      <c r="H119" s="40"/>
      <c r="I119" s="149" t="s">
        <v>31</v>
      </c>
      <c r="J119" s="37" t="str">
        <f>E25</f>
        <v xml:space="preserve"> </v>
      </c>
      <c r="K119" s="40"/>
      <c r="L119" s="44"/>
    </row>
    <row r="120" s="1" customFormat="1" ht="15.15" customHeight="1">
      <c r="B120" s="39"/>
      <c r="C120" s="33" t="s">
        <v>29</v>
      </c>
      <c r="D120" s="40"/>
      <c r="E120" s="40"/>
      <c r="F120" s="28" t="str">
        <f>IF(E22="","",E22)</f>
        <v>Vyplň údaj</v>
      </c>
      <c r="G120" s="40"/>
      <c r="H120" s="40"/>
      <c r="I120" s="149" t="s">
        <v>32</v>
      </c>
      <c r="J120" s="37" t="str">
        <f>E28</f>
        <v xml:space="preserve"> </v>
      </c>
      <c r="K120" s="40"/>
      <c r="L120" s="44"/>
    </row>
    <row r="121" s="1" customFormat="1" ht="10.32" customHeight="1">
      <c r="B121" s="39"/>
      <c r="C121" s="40"/>
      <c r="D121" s="40"/>
      <c r="E121" s="40"/>
      <c r="F121" s="40"/>
      <c r="G121" s="40"/>
      <c r="H121" s="40"/>
      <c r="I121" s="147"/>
      <c r="J121" s="40"/>
      <c r="K121" s="40"/>
      <c r="L121" s="44"/>
    </row>
    <row r="122" s="9" customFormat="1" ht="29.28" customHeight="1">
      <c r="B122" s="189"/>
      <c r="C122" s="190" t="s">
        <v>196</v>
      </c>
      <c r="D122" s="191" t="s">
        <v>55</v>
      </c>
      <c r="E122" s="191" t="s">
        <v>51</v>
      </c>
      <c r="F122" s="191" t="s">
        <v>52</v>
      </c>
      <c r="G122" s="191" t="s">
        <v>197</v>
      </c>
      <c r="H122" s="191" t="s">
        <v>198</v>
      </c>
      <c r="I122" s="192" t="s">
        <v>199</v>
      </c>
      <c r="J122" s="191" t="s">
        <v>192</v>
      </c>
      <c r="K122" s="193" t="s">
        <v>200</v>
      </c>
      <c r="L122" s="194"/>
      <c r="M122" s="92" t="s">
        <v>20</v>
      </c>
      <c r="N122" s="93" t="s">
        <v>40</v>
      </c>
      <c r="O122" s="93" t="s">
        <v>201</v>
      </c>
      <c r="P122" s="93" t="s">
        <v>202</v>
      </c>
      <c r="Q122" s="93" t="s">
        <v>203</v>
      </c>
      <c r="R122" s="93" t="s">
        <v>204</v>
      </c>
      <c r="S122" s="93" t="s">
        <v>205</v>
      </c>
      <c r="T122" s="94" t="s">
        <v>206</v>
      </c>
    </row>
    <row r="123" s="1" customFormat="1" ht="22.8" customHeight="1">
      <c r="B123" s="39"/>
      <c r="C123" s="99" t="s">
        <v>207</v>
      </c>
      <c r="D123" s="40"/>
      <c r="E123" s="40"/>
      <c r="F123" s="40"/>
      <c r="G123" s="40"/>
      <c r="H123" s="40"/>
      <c r="I123" s="147"/>
      <c r="J123" s="195">
        <f>BK123</f>
        <v>0</v>
      </c>
      <c r="K123" s="40"/>
      <c r="L123" s="44"/>
      <c r="M123" s="95"/>
      <c r="N123" s="96"/>
      <c r="O123" s="96"/>
      <c r="P123" s="196">
        <f>P124+P126+P128+P130+P133+P136+P138+P142+P151+P154+P157+P161+P164+P170+P177+P182+P189+P192+P199+P204+P207+P213+P215+P219+P221+P223+P225+P239+P244+P246+P250+P255</f>
        <v>0</v>
      </c>
      <c r="Q123" s="96"/>
      <c r="R123" s="196">
        <f>R124+R126+R128+R130+R133+R136+R138+R142+R151+R154+R157+R161+R164+R170+R177+R182+R189+R192+R199+R204+R207+R213+R215+R219+R221+R223+R225+R239+R244+R246+R250+R255</f>
        <v>0</v>
      </c>
      <c r="S123" s="96"/>
      <c r="T123" s="197">
        <f>T124+T126+T128+T130+T133+T136+T138+T142+T151+T154+T157+T161+T164+T170+T177+T182+T189+T192+T199+T204+T207+T213+T215+T219+T221+T223+T225+T239+T244+T246+T250+T255</f>
        <v>0</v>
      </c>
      <c r="AT123" s="18" t="s">
        <v>69</v>
      </c>
      <c r="AU123" s="18" t="s">
        <v>193</v>
      </c>
      <c r="BK123" s="198">
        <f>BK124+BK126+BK128+BK130+BK133+BK136+BK138+BK142+BK151+BK154+BK157+BK161+BK164+BK170+BK177+BK182+BK189+BK192+BK199+BK204+BK207+BK213+BK215+BK219+BK221+BK223+BK225+BK239+BK244+BK246+BK250+BK255</f>
        <v>0</v>
      </c>
    </row>
    <row r="124" s="10" customFormat="1" ht="25.92" customHeight="1">
      <c r="B124" s="199"/>
      <c r="C124" s="200"/>
      <c r="D124" s="201" t="s">
        <v>69</v>
      </c>
      <c r="E124" s="202" t="s">
        <v>288</v>
      </c>
      <c r="F124" s="202" t="s">
        <v>2002</v>
      </c>
      <c r="G124" s="200"/>
      <c r="H124" s="200"/>
      <c r="I124" s="203"/>
      <c r="J124" s="204">
        <f>BK124</f>
        <v>0</v>
      </c>
      <c r="K124" s="200"/>
      <c r="L124" s="205"/>
      <c r="M124" s="206"/>
      <c r="N124" s="207"/>
      <c r="O124" s="207"/>
      <c r="P124" s="208">
        <f>P125</f>
        <v>0</v>
      </c>
      <c r="Q124" s="207"/>
      <c r="R124" s="208">
        <f>R125</f>
        <v>0</v>
      </c>
      <c r="S124" s="207"/>
      <c r="T124" s="209">
        <f>T125</f>
        <v>0</v>
      </c>
      <c r="AR124" s="210" t="s">
        <v>77</v>
      </c>
      <c r="AT124" s="211" t="s">
        <v>69</v>
      </c>
      <c r="AU124" s="211" t="s">
        <v>16</v>
      </c>
      <c r="AY124" s="210" t="s">
        <v>210</v>
      </c>
      <c r="BK124" s="212">
        <f>BK125</f>
        <v>0</v>
      </c>
    </row>
    <row r="125" s="1" customFormat="1" ht="24" customHeight="1">
      <c r="B125" s="39"/>
      <c r="C125" s="213" t="s">
        <v>77</v>
      </c>
      <c r="D125" s="213" t="s">
        <v>211</v>
      </c>
      <c r="E125" s="214" t="s">
        <v>3657</v>
      </c>
      <c r="F125" s="215" t="s">
        <v>3658</v>
      </c>
      <c r="G125" s="216" t="s">
        <v>911</v>
      </c>
      <c r="H125" s="217">
        <v>6.2000000000000002</v>
      </c>
      <c r="I125" s="218"/>
      <c r="J125" s="219">
        <f>ROUND(I125*H125,2)</f>
        <v>0</v>
      </c>
      <c r="K125" s="215" t="s">
        <v>1995</v>
      </c>
      <c r="L125" s="44"/>
      <c r="M125" s="220" t="s">
        <v>20</v>
      </c>
      <c r="N125" s="221" t="s">
        <v>41</v>
      </c>
      <c r="O125" s="84"/>
      <c r="P125" s="222">
        <f>O125*H125</f>
        <v>0</v>
      </c>
      <c r="Q125" s="222">
        <v>0</v>
      </c>
      <c r="R125" s="222">
        <f>Q125*H125</f>
        <v>0</v>
      </c>
      <c r="S125" s="222">
        <v>0</v>
      </c>
      <c r="T125" s="223">
        <f>S125*H125</f>
        <v>0</v>
      </c>
      <c r="AR125" s="224" t="s">
        <v>215</v>
      </c>
      <c r="AT125" s="224" t="s">
        <v>211</v>
      </c>
      <c r="AU125" s="224" t="s">
        <v>77</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79</v>
      </c>
    </row>
    <row r="126" s="10" customFormat="1" ht="25.92" customHeight="1">
      <c r="B126" s="199"/>
      <c r="C126" s="200"/>
      <c r="D126" s="201" t="s">
        <v>69</v>
      </c>
      <c r="E126" s="202" t="s">
        <v>275</v>
      </c>
      <c r="F126" s="202" t="s">
        <v>2011</v>
      </c>
      <c r="G126" s="200"/>
      <c r="H126" s="200"/>
      <c r="I126" s="203"/>
      <c r="J126" s="204">
        <f>BK126</f>
        <v>0</v>
      </c>
      <c r="K126" s="200"/>
      <c r="L126" s="205"/>
      <c r="M126" s="206"/>
      <c r="N126" s="207"/>
      <c r="O126" s="207"/>
      <c r="P126" s="208">
        <f>P127</f>
        <v>0</v>
      </c>
      <c r="Q126" s="207"/>
      <c r="R126" s="208">
        <f>R127</f>
        <v>0</v>
      </c>
      <c r="S126" s="207"/>
      <c r="T126" s="209">
        <f>T127</f>
        <v>0</v>
      </c>
      <c r="AR126" s="210" t="s">
        <v>77</v>
      </c>
      <c r="AT126" s="211" t="s">
        <v>69</v>
      </c>
      <c r="AU126" s="211" t="s">
        <v>16</v>
      </c>
      <c r="AY126" s="210" t="s">
        <v>210</v>
      </c>
      <c r="BK126" s="212">
        <f>BK127</f>
        <v>0</v>
      </c>
    </row>
    <row r="127" s="1" customFormat="1" ht="16.5" customHeight="1">
      <c r="B127" s="39"/>
      <c r="C127" s="213" t="s">
        <v>79</v>
      </c>
      <c r="D127" s="213" t="s">
        <v>211</v>
      </c>
      <c r="E127" s="214" t="s">
        <v>3659</v>
      </c>
      <c r="F127" s="215" t="s">
        <v>3660</v>
      </c>
      <c r="G127" s="216" t="s">
        <v>260</v>
      </c>
      <c r="H127" s="217">
        <v>3.5600000000000001</v>
      </c>
      <c r="I127" s="218"/>
      <c r="J127" s="219">
        <f>ROUND(I127*H127,2)</f>
        <v>0</v>
      </c>
      <c r="K127" s="215" t="s">
        <v>1995</v>
      </c>
      <c r="L127" s="44"/>
      <c r="M127" s="220" t="s">
        <v>20</v>
      </c>
      <c r="N127" s="221" t="s">
        <v>41</v>
      </c>
      <c r="O127" s="84"/>
      <c r="P127" s="222">
        <f>O127*H127</f>
        <v>0</v>
      </c>
      <c r="Q127" s="222">
        <v>0</v>
      </c>
      <c r="R127" s="222">
        <f>Q127*H127</f>
        <v>0</v>
      </c>
      <c r="S127" s="222">
        <v>0</v>
      </c>
      <c r="T127" s="223">
        <f>S127*H127</f>
        <v>0</v>
      </c>
      <c r="AR127" s="224" t="s">
        <v>215</v>
      </c>
      <c r="AT127" s="224" t="s">
        <v>211</v>
      </c>
      <c r="AU127" s="224" t="s">
        <v>77</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215</v>
      </c>
    </row>
    <row r="128" s="10" customFormat="1" ht="25.92" customHeight="1">
      <c r="B128" s="199"/>
      <c r="C128" s="200"/>
      <c r="D128" s="201" t="s">
        <v>69</v>
      </c>
      <c r="E128" s="202" t="s">
        <v>300</v>
      </c>
      <c r="F128" s="202" t="s">
        <v>2014</v>
      </c>
      <c r="G128" s="200"/>
      <c r="H128" s="200"/>
      <c r="I128" s="203"/>
      <c r="J128" s="204">
        <f>BK128</f>
        <v>0</v>
      </c>
      <c r="K128" s="200"/>
      <c r="L128" s="205"/>
      <c r="M128" s="206"/>
      <c r="N128" s="207"/>
      <c r="O128" s="207"/>
      <c r="P128" s="208">
        <f>P129</f>
        <v>0</v>
      </c>
      <c r="Q128" s="207"/>
      <c r="R128" s="208">
        <f>R129</f>
        <v>0</v>
      </c>
      <c r="S128" s="207"/>
      <c r="T128" s="209">
        <f>T129</f>
        <v>0</v>
      </c>
      <c r="AR128" s="210" t="s">
        <v>77</v>
      </c>
      <c r="AT128" s="211" t="s">
        <v>69</v>
      </c>
      <c r="AU128" s="211" t="s">
        <v>16</v>
      </c>
      <c r="AY128" s="210" t="s">
        <v>210</v>
      </c>
      <c r="BK128" s="212">
        <f>BK129</f>
        <v>0</v>
      </c>
    </row>
    <row r="129" s="1" customFormat="1" ht="16.5" customHeight="1">
      <c r="B129" s="39"/>
      <c r="C129" s="213" t="s">
        <v>92</v>
      </c>
      <c r="D129" s="213" t="s">
        <v>211</v>
      </c>
      <c r="E129" s="214" t="s">
        <v>2017</v>
      </c>
      <c r="F129" s="215" t="s">
        <v>3661</v>
      </c>
      <c r="G129" s="216" t="s">
        <v>260</v>
      </c>
      <c r="H129" s="217">
        <v>2.5499999999999998</v>
      </c>
      <c r="I129" s="218"/>
      <c r="J129" s="219">
        <f>ROUND(I129*H129,2)</f>
        <v>0</v>
      </c>
      <c r="K129" s="215" t="s">
        <v>1995</v>
      </c>
      <c r="L129" s="44"/>
      <c r="M129" s="220" t="s">
        <v>20</v>
      </c>
      <c r="N129" s="221" t="s">
        <v>41</v>
      </c>
      <c r="O129" s="84"/>
      <c r="P129" s="222">
        <f>O129*H129</f>
        <v>0</v>
      </c>
      <c r="Q129" s="222">
        <v>0</v>
      </c>
      <c r="R129" s="222">
        <f>Q129*H129</f>
        <v>0</v>
      </c>
      <c r="S129" s="222">
        <v>0</v>
      </c>
      <c r="T129" s="223">
        <f>S129*H129</f>
        <v>0</v>
      </c>
      <c r="AR129" s="224" t="s">
        <v>215</v>
      </c>
      <c r="AT129" s="224" t="s">
        <v>211</v>
      </c>
      <c r="AU129" s="224" t="s">
        <v>77</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215</v>
      </c>
      <c r="BM129" s="224" t="s">
        <v>229</v>
      </c>
    </row>
    <row r="130" s="10" customFormat="1" ht="25.92" customHeight="1">
      <c r="B130" s="199"/>
      <c r="C130" s="200"/>
      <c r="D130" s="201" t="s">
        <v>69</v>
      </c>
      <c r="E130" s="202" t="s">
        <v>282</v>
      </c>
      <c r="F130" s="202" t="s">
        <v>2021</v>
      </c>
      <c r="G130" s="200"/>
      <c r="H130" s="200"/>
      <c r="I130" s="203"/>
      <c r="J130" s="204">
        <f>BK130</f>
        <v>0</v>
      </c>
      <c r="K130" s="200"/>
      <c r="L130" s="205"/>
      <c r="M130" s="206"/>
      <c r="N130" s="207"/>
      <c r="O130" s="207"/>
      <c r="P130" s="208">
        <f>SUM(P131:P132)</f>
        <v>0</v>
      </c>
      <c r="Q130" s="207"/>
      <c r="R130" s="208">
        <f>SUM(R131:R132)</f>
        <v>0</v>
      </c>
      <c r="S130" s="207"/>
      <c r="T130" s="209">
        <f>SUM(T131:T132)</f>
        <v>0</v>
      </c>
      <c r="AR130" s="210" t="s">
        <v>77</v>
      </c>
      <c r="AT130" s="211" t="s">
        <v>69</v>
      </c>
      <c r="AU130" s="211" t="s">
        <v>16</v>
      </c>
      <c r="AY130" s="210" t="s">
        <v>210</v>
      </c>
      <c r="BK130" s="212">
        <f>SUM(BK131:BK132)</f>
        <v>0</v>
      </c>
    </row>
    <row r="131" s="1" customFormat="1" ht="16.5" customHeight="1">
      <c r="B131" s="39"/>
      <c r="C131" s="213" t="s">
        <v>215</v>
      </c>
      <c r="D131" s="213" t="s">
        <v>211</v>
      </c>
      <c r="E131" s="214" t="s">
        <v>2024</v>
      </c>
      <c r="F131" s="215" t="s">
        <v>2025</v>
      </c>
      <c r="G131" s="216" t="s">
        <v>260</v>
      </c>
      <c r="H131" s="217">
        <v>6.1100000000000003</v>
      </c>
      <c r="I131" s="218"/>
      <c r="J131" s="219">
        <f>ROUND(I131*H131,2)</f>
        <v>0</v>
      </c>
      <c r="K131" s="215" t="s">
        <v>1995</v>
      </c>
      <c r="L131" s="44"/>
      <c r="M131" s="220" t="s">
        <v>20</v>
      </c>
      <c r="N131" s="221" t="s">
        <v>41</v>
      </c>
      <c r="O131" s="84"/>
      <c r="P131" s="222">
        <f>O131*H131</f>
        <v>0</v>
      </c>
      <c r="Q131" s="222">
        <v>0</v>
      </c>
      <c r="R131" s="222">
        <f>Q131*H131</f>
        <v>0</v>
      </c>
      <c r="S131" s="222">
        <v>0</v>
      </c>
      <c r="T131" s="223">
        <f>S131*H131</f>
        <v>0</v>
      </c>
      <c r="AR131" s="224" t="s">
        <v>215</v>
      </c>
      <c r="AT131" s="224" t="s">
        <v>211</v>
      </c>
      <c r="AU131" s="224" t="s">
        <v>77</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233</v>
      </c>
    </row>
    <row r="132" s="1" customFormat="1" ht="16.5" customHeight="1">
      <c r="B132" s="39"/>
      <c r="C132" s="213" t="s">
        <v>269</v>
      </c>
      <c r="D132" s="213" t="s">
        <v>211</v>
      </c>
      <c r="E132" s="214" t="s">
        <v>2027</v>
      </c>
      <c r="F132" s="215" t="s">
        <v>2028</v>
      </c>
      <c r="G132" s="216" t="s">
        <v>260</v>
      </c>
      <c r="H132" s="217">
        <v>6.1100000000000003</v>
      </c>
      <c r="I132" s="218"/>
      <c r="J132" s="219">
        <f>ROUND(I132*H132,2)</f>
        <v>0</v>
      </c>
      <c r="K132" s="215" t="s">
        <v>1995</v>
      </c>
      <c r="L132" s="44"/>
      <c r="M132" s="220" t="s">
        <v>20</v>
      </c>
      <c r="N132" s="221" t="s">
        <v>41</v>
      </c>
      <c r="O132" s="84"/>
      <c r="P132" s="222">
        <f>O132*H132</f>
        <v>0</v>
      </c>
      <c r="Q132" s="222">
        <v>0</v>
      </c>
      <c r="R132" s="222">
        <f>Q132*H132</f>
        <v>0</v>
      </c>
      <c r="S132" s="222">
        <v>0</v>
      </c>
      <c r="T132" s="223">
        <f>S132*H132</f>
        <v>0</v>
      </c>
      <c r="AR132" s="224" t="s">
        <v>215</v>
      </c>
      <c r="AT132" s="224" t="s">
        <v>211</v>
      </c>
      <c r="AU132" s="224" t="s">
        <v>77</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272</v>
      </c>
    </row>
    <row r="133" s="10" customFormat="1" ht="25.92" customHeight="1">
      <c r="B133" s="199"/>
      <c r="C133" s="200"/>
      <c r="D133" s="201" t="s">
        <v>69</v>
      </c>
      <c r="E133" s="202" t="s">
        <v>313</v>
      </c>
      <c r="F133" s="202" t="s">
        <v>2031</v>
      </c>
      <c r="G133" s="200"/>
      <c r="H133" s="200"/>
      <c r="I133" s="203"/>
      <c r="J133" s="204">
        <f>BK133</f>
        <v>0</v>
      </c>
      <c r="K133" s="200"/>
      <c r="L133" s="205"/>
      <c r="M133" s="206"/>
      <c r="N133" s="207"/>
      <c r="O133" s="207"/>
      <c r="P133" s="208">
        <f>SUM(P134:P135)</f>
        <v>0</v>
      </c>
      <c r="Q133" s="207"/>
      <c r="R133" s="208">
        <f>SUM(R134:R135)</f>
        <v>0</v>
      </c>
      <c r="S133" s="207"/>
      <c r="T133" s="209">
        <f>SUM(T134:T135)</f>
        <v>0</v>
      </c>
      <c r="AR133" s="210" t="s">
        <v>77</v>
      </c>
      <c r="AT133" s="211" t="s">
        <v>69</v>
      </c>
      <c r="AU133" s="211" t="s">
        <v>16</v>
      </c>
      <c r="AY133" s="210" t="s">
        <v>210</v>
      </c>
      <c r="BK133" s="212">
        <f>SUM(BK134:BK135)</f>
        <v>0</v>
      </c>
    </row>
    <row r="134" s="1" customFormat="1" ht="16.5" customHeight="1">
      <c r="B134" s="39"/>
      <c r="C134" s="213" t="s">
        <v>229</v>
      </c>
      <c r="D134" s="213" t="s">
        <v>211</v>
      </c>
      <c r="E134" s="214" t="s">
        <v>2034</v>
      </c>
      <c r="F134" s="215" t="s">
        <v>2035</v>
      </c>
      <c r="G134" s="216" t="s">
        <v>260</v>
      </c>
      <c r="H134" s="217">
        <v>6.1100000000000003</v>
      </c>
      <c r="I134" s="218"/>
      <c r="J134" s="219">
        <f>ROUND(I134*H134,2)</f>
        <v>0</v>
      </c>
      <c r="K134" s="215" t="s">
        <v>2001</v>
      </c>
      <c r="L134" s="44"/>
      <c r="M134" s="220" t="s">
        <v>20</v>
      </c>
      <c r="N134" s="221" t="s">
        <v>41</v>
      </c>
      <c r="O134" s="84"/>
      <c r="P134" s="222">
        <f>O134*H134</f>
        <v>0</v>
      </c>
      <c r="Q134" s="222">
        <v>0</v>
      </c>
      <c r="R134" s="222">
        <f>Q134*H134</f>
        <v>0</v>
      </c>
      <c r="S134" s="222">
        <v>0</v>
      </c>
      <c r="T134" s="223">
        <f>S134*H134</f>
        <v>0</v>
      </c>
      <c r="AR134" s="224" t="s">
        <v>215</v>
      </c>
      <c r="AT134" s="224" t="s">
        <v>211</v>
      </c>
      <c r="AU134" s="224" t="s">
        <v>77</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275</v>
      </c>
    </row>
    <row r="135" s="1" customFormat="1" ht="16.5" customHeight="1">
      <c r="B135" s="39"/>
      <c r="C135" s="213" t="s">
        <v>276</v>
      </c>
      <c r="D135" s="213" t="s">
        <v>211</v>
      </c>
      <c r="E135" s="214" t="s">
        <v>2032</v>
      </c>
      <c r="F135" s="215" t="s">
        <v>2033</v>
      </c>
      <c r="G135" s="216" t="s">
        <v>260</v>
      </c>
      <c r="H135" s="217">
        <v>6.1100000000000003</v>
      </c>
      <c r="I135" s="218"/>
      <c r="J135" s="219">
        <f>ROUND(I135*H135,2)</f>
        <v>0</v>
      </c>
      <c r="K135" s="215" t="s">
        <v>2001</v>
      </c>
      <c r="L135" s="44"/>
      <c r="M135" s="220" t="s">
        <v>20</v>
      </c>
      <c r="N135" s="221" t="s">
        <v>41</v>
      </c>
      <c r="O135" s="84"/>
      <c r="P135" s="222">
        <f>O135*H135</f>
        <v>0</v>
      </c>
      <c r="Q135" s="222">
        <v>0</v>
      </c>
      <c r="R135" s="222">
        <f>Q135*H135</f>
        <v>0</v>
      </c>
      <c r="S135" s="222">
        <v>0</v>
      </c>
      <c r="T135" s="223">
        <f>S135*H135</f>
        <v>0</v>
      </c>
      <c r="AR135" s="224" t="s">
        <v>215</v>
      </c>
      <c r="AT135" s="224" t="s">
        <v>211</v>
      </c>
      <c r="AU135" s="224" t="s">
        <v>77</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279</v>
      </c>
    </row>
    <row r="136" s="10" customFormat="1" ht="25.92" customHeight="1">
      <c r="B136" s="199"/>
      <c r="C136" s="200"/>
      <c r="D136" s="201" t="s">
        <v>69</v>
      </c>
      <c r="E136" s="202" t="s">
        <v>7</v>
      </c>
      <c r="F136" s="202" t="s">
        <v>3662</v>
      </c>
      <c r="G136" s="200"/>
      <c r="H136" s="200"/>
      <c r="I136" s="203"/>
      <c r="J136" s="204">
        <f>BK136</f>
        <v>0</v>
      </c>
      <c r="K136" s="200"/>
      <c r="L136" s="205"/>
      <c r="M136" s="206"/>
      <c r="N136" s="207"/>
      <c r="O136" s="207"/>
      <c r="P136" s="208">
        <f>P137</f>
        <v>0</v>
      </c>
      <c r="Q136" s="207"/>
      <c r="R136" s="208">
        <f>R137</f>
        <v>0</v>
      </c>
      <c r="S136" s="207"/>
      <c r="T136" s="209">
        <f>T137</f>
        <v>0</v>
      </c>
      <c r="AR136" s="210" t="s">
        <v>77</v>
      </c>
      <c r="AT136" s="211" t="s">
        <v>69</v>
      </c>
      <c r="AU136" s="211" t="s">
        <v>16</v>
      </c>
      <c r="AY136" s="210" t="s">
        <v>210</v>
      </c>
      <c r="BK136" s="212">
        <f>BK137</f>
        <v>0</v>
      </c>
    </row>
    <row r="137" s="1" customFormat="1" ht="16.5" customHeight="1">
      <c r="B137" s="39"/>
      <c r="C137" s="213" t="s">
        <v>233</v>
      </c>
      <c r="D137" s="213" t="s">
        <v>211</v>
      </c>
      <c r="E137" s="214" t="s">
        <v>3663</v>
      </c>
      <c r="F137" s="215" t="s">
        <v>3664</v>
      </c>
      <c r="G137" s="216" t="s">
        <v>911</v>
      </c>
      <c r="H137" s="217">
        <v>9.3000000000000007</v>
      </c>
      <c r="I137" s="218"/>
      <c r="J137" s="219">
        <f>ROUND(I137*H137,2)</f>
        <v>0</v>
      </c>
      <c r="K137" s="215" t="s">
        <v>1995</v>
      </c>
      <c r="L137" s="44"/>
      <c r="M137" s="220" t="s">
        <v>20</v>
      </c>
      <c r="N137" s="221" t="s">
        <v>41</v>
      </c>
      <c r="O137" s="84"/>
      <c r="P137" s="222">
        <f>O137*H137</f>
        <v>0</v>
      </c>
      <c r="Q137" s="222">
        <v>0</v>
      </c>
      <c r="R137" s="222">
        <f>Q137*H137</f>
        <v>0</v>
      </c>
      <c r="S137" s="222">
        <v>0</v>
      </c>
      <c r="T137" s="223">
        <f>S137*H137</f>
        <v>0</v>
      </c>
      <c r="AR137" s="224" t="s">
        <v>215</v>
      </c>
      <c r="AT137" s="224" t="s">
        <v>211</v>
      </c>
      <c r="AU137" s="224" t="s">
        <v>77</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282</v>
      </c>
    </row>
    <row r="138" s="10" customFormat="1" ht="25.92" customHeight="1">
      <c r="B138" s="199"/>
      <c r="C138" s="200"/>
      <c r="D138" s="201" t="s">
        <v>69</v>
      </c>
      <c r="E138" s="202" t="s">
        <v>349</v>
      </c>
      <c r="F138" s="202" t="s">
        <v>2051</v>
      </c>
      <c r="G138" s="200"/>
      <c r="H138" s="200"/>
      <c r="I138" s="203"/>
      <c r="J138" s="204">
        <f>BK138</f>
        <v>0</v>
      </c>
      <c r="K138" s="200"/>
      <c r="L138" s="205"/>
      <c r="M138" s="206"/>
      <c r="N138" s="207"/>
      <c r="O138" s="207"/>
      <c r="P138" s="208">
        <f>SUM(P139:P141)</f>
        <v>0</v>
      </c>
      <c r="Q138" s="207"/>
      <c r="R138" s="208">
        <f>SUM(R139:R141)</f>
        <v>0</v>
      </c>
      <c r="S138" s="207"/>
      <c r="T138" s="209">
        <f>SUM(T139:T141)</f>
        <v>0</v>
      </c>
      <c r="AR138" s="210" t="s">
        <v>77</v>
      </c>
      <c r="AT138" s="211" t="s">
        <v>69</v>
      </c>
      <c r="AU138" s="211" t="s">
        <v>16</v>
      </c>
      <c r="AY138" s="210" t="s">
        <v>210</v>
      </c>
      <c r="BK138" s="212">
        <f>SUM(BK139:BK141)</f>
        <v>0</v>
      </c>
    </row>
    <row r="139" s="1" customFormat="1" ht="24" customHeight="1">
      <c r="B139" s="39"/>
      <c r="C139" s="213" t="s">
        <v>283</v>
      </c>
      <c r="D139" s="213" t="s">
        <v>211</v>
      </c>
      <c r="E139" s="214" t="s">
        <v>2062</v>
      </c>
      <c r="F139" s="215" t="s">
        <v>2063</v>
      </c>
      <c r="G139" s="216" t="s">
        <v>911</v>
      </c>
      <c r="H139" s="217">
        <v>7.4800000000000004</v>
      </c>
      <c r="I139" s="218"/>
      <c r="J139" s="219">
        <f>ROUND(I139*H139,2)</f>
        <v>0</v>
      </c>
      <c r="K139" s="215" t="s">
        <v>1995</v>
      </c>
      <c r="L139" s="44"/>
      <c r="M139" s="220" t="s">
        <v>20</v>
      </c>
      <c r="N139" s="221" t="s">
        <v>41</v>
      </c>
      <c r="O139" s="84"/>
      <c r="P139" s="222">
        <f>O139*H139</f>
        <v>0</v>
      </c>
      <c r="Q139" s="222">
        <v>0</v>
      </c>
      <c r="R139" s="222">
        <f>Q139*H139</f>
        <v>0</v>
      </c>
      <c r="S139" s="222">
        <v>0</v>
      </c>
      <c r="T139" s="223">
        <f>S139*H139</f>
        <v>0</v>
      </c>
      <c r="AR139" s="224" t="s">
        <v>215</v>
      </c>
      <c r="AT139" s="224" t="s">
        <v>211</v>
      </c>
      <c r="AU139" s="224" t="s">
        <v>77</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285</v>
      </c>
    </row>
    <row r="140" s="1" customFormat="1" ht="24" customHeight="1">
      <c r="B140" s="39"/>
      <c r="C140" s="213" t="s">
        <v>272</v>
      </c>
      <c r="D140" s="213" t="s">
        <v>211</v>
      </c>
      <c r="E140" s="214" t="s">
        <v>2076</v>
      </c>
      <c r="F140" s="215" t="s">
        <v>3665</v>
      </c>
      <c r="G140" s="216" t="s">
        <v>260</v>
      </c>
      <c r="H140" s="217">
        <v>0.14999999999999999</v>
      </c>
      <c r="I140" s="218"/>
      <c r="J140" s="219">
        <f>ROUND(I140*H140,2)</f>
        <v>0</v>
      </c>
      <c r="K140" s="215" t="s">
        <v>1995</v>
      </c>
      <c r="L140" s="44"/>
      <c r="M140" s="220" t="s">
        <v>20</v>
      </c>
      <c r="N140" s="221" t="s">
        <v>41</v>
      </c>
      <c r="O140" s="84"/>
      <c r="P140" s="222">
        <f>O140*H140</f>
        <v>0</v>
      </c>
      <c r="Q140" s="222">
        <v>0</v>
      </c>
      <c r="R140" s="222">
        <f>Q140*H140</f>
        <v>0</v>
      </c>
      <c r="S140" s="222">
        <v>0</v>
      </c>
      <c r="T140" s="223">
        <f>S140*H140</f>
        <v>0</v>
      </c>
      <c r="AR140" s="224" t="s">
        <v>215</v>
      </c>
      <c r="AT140" s="224" t="s">
        <v>211</v>
      </c>
      <c r="AU140" s="224" t="s">
        <v>77</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286</v>
      </c>
    </row>
    <row r="141" s="1" customFormat="1" ht="24" customHeight="1">
      <c r="B141" s="39"/>
      <c r="C141" s="213" t="s">
        <v>288</v>
      </c>
      <c r="D141" s="213" t="s">
        <v>211</v>
      </c>
      <c r="E141" s="214" t="s">
        <v>3666</v>
      </c>
      <c r="F141" s="215" t="s">
        <v>3667</v>
      </c>
      <c r="G141" s="216" t="s">
        <v>260</v>
      </c>
      <c r="H141" s="217">
        <v>0.80000000000000004</v>
      </c>
      <c r="I141" s="218"/>
      <c r="J141" s="219">
        <f>ROUND(I141*H141,2)</f>
        <v>0</v>
      </c>
      <c r="K141" s="215" t="s">
        <v>1995</v>
      </c>
      <c r="L141" s="44"/>
      <c r="M141" s="220" t="s">
        <v>20</v>
      </c>
      <c r="N141" s="221" t="s">
        <v>41</v>
      </c>
      <c r="O141" s="84"/>
      <c r="P141" s="222">
        <f>O141*H141</f>
        <v>0</v>
      </c>
      <c r="Q141" s="222">
        <v>0</v>
      </c>
      <c r="R141" s="222">
        <f>Q141*H141</f>
        <v>0</v>
      </c>
      <c r="S141" s="222">
        <v>0</v>
      </c>
      <c r="T141" s="223">
        <f>S141*H141</f>
        <v>0</v>
      </c>
      <c r="AR141" s="224" t="s">
        <v>215</v>
      </c>
      <c r="AT141" s="224" t="s">
        <v>211</v>
      </c>
      <c r="AU141" s="224" t="s">
        <v>77</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292</v>
      </c>
    </row>
    <row r="142" s="10" customFormat="1" ht="25.92" customHeight="1">
      <c r="B142" s="199"/>
      <c r="C142" s="200"/>
      <c r="D142" s="201" t="s">
        <v>69</v>
      </c>
      <c r="E142" s="202" t="s">
        <v>364</v>
      </c>
      <c r="F142" s="202" t="s">
        <v>2085</v>
      </c>
      <c r="G142" s="200"/>
      <c r="H142" s="200"/>
      <c r="I142" s="203"/>
      <c r="J142" s="204">
        <f>BK142</f>
        <v>0</v>
      </c>
      <c r="K142" s="200"/>
      <c r="L142" s="205"/>
      <c r="M142" s="206"/>
      <c r="N142" s="207"/>
      <c r="O142" s="207"/>
      <c r="P142" s="208">
        <f>SUM(P143:P150)</f>
        <v>0</v>
      </c>
      <c r="Q142" s="207"/>
      <c r="R142" s="208">
        <f>SUM(R143:R150)</f>
        <v>0</v>
      </c>
      <c r="S142" s="207"/>
      <c r="T142" s="209">
        <f>SUM(T143:T150)</f>
        <v>0</v>
      </c>
      <c r="AR142" s="210" t="s">
        <v>77</v>
      </c>
      <c r="AT142" s="211" t="s">
        <v>69</v>
      </c>
      <c r="AU142" s="211" t="s">
        <v>16</v>
      </c>
      <c r="AY142" s="210" t="s">
        <v>210</v>
      </c>
      <c r="BK142" s="212">
        <f>SUM(BK143:BK150)</f>
        <v>0</v>
      </c>
    </row>
    <row r="143" s="1" customFormat="1" ht="24" customHeight="1">
      <c r="B143" s="39"/>
      <c r="C143" s="213" t="s">
        <v>275</v>
      </c>
      <c r="D143" s="213" t="s">
        <v>211</v>
      </c>
      <c r="E143" s="214" t="s">
        <v>2086</v>
      </c>
      <c r="F143" s="215" t="s">
        <v>2087</v>
      </c>
      <c r="G143" s="216" t="s">
        <v>260</v>
      </c>
      <c r="H143" s="217">
        <v>4.71</v>
      </c>
      <c r="I143" s="218"/>
      <c r="J143" s="219">
        <f>ROUND(I143*H143,2)</f>
        <v>0</v>
      </c>
      <c r="K143" s="215" t="s">
        <v>1995</v>
      </c>
      <c r="L143" s="44"/>
      <c r="M143" s="220" t="s">
        <v>20</v>
      </c>
      <c r="N143" s="221" t="s">
        <v>41</v>
      </c>
      <c r="O143" s="84"/>
      <c r="P143" s="222">
        <f>O143*H143</f>
        <v>0</v>
      </c>
      <c r="Q143" s="222">
        <v>0</v>
      </c>
      <c r="R143" s="222">
        <f>Q143*H143</f>
        <v>0</v>
      </c>
      <c r="S143" s="222">
        <v>0</v>
      </c>
      <c r="T143" s="223">
        <f>S143*H143</f>
        <v>0</v>
      </c>
      <c r="AR143" s="224" t="s">
        <v>215</v>
      </c>
      <c r="AT143" s="224" t="s">
        <v>211</v>
      </c>
      <c r="AU143" s="224" t="s">
        <v>77</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295</v>
      </c>
    </row>
    <row r="144" s="1" customFormat="1" ht="16.5" customHeight="1">
      <c r="B144" s="39"/>
      <c r="C144" s="213" t="s">
        <v>300</v>
      </c>
      <c r="D144" s="213" t="s">
        <v>211</v>
      </c>
      <c r="E144" s="214" t="s">
        <v>2094</v>
      </c>
      <c r="F144" s="215" t="s">
        <v>2095</v>
      </c>
      <c r="G144" s="216" t="s">
        <v>911</v>
      </c>
      <c r="H144" s="217">
        <v>9.9499999999999993</v>
      </c>
      <c r="I144" s="218"/>
      <c r="J144" s="219">
        <f>ROUND(I144*H144,2)</f>
        <v>0</v>
      </c>
      <c r="K144" s="215" t="s">
        <v>2026</v>
      </c>
      <c r="L144" s="44"/>
      <c r="M144" s="220" t="s">
        <v>20</v>
      </c>
      <c r="N144" s="221" t="s">
        <v>41</v>
      </c>
      <c r="O144" s="84"/>
      <c r="P144" s="222">
        <f>O144*H144</f>
        <v>0</v>
      </c>
      <c r="Q144" s="222">
        <v>0</v>
      </c>
      <c r="R144" s="222">
        <f>Q144*H144</f>
        <v>0</v>
      </c>
      <c r="S144" s="222">
        <v>0</v>
      </c>
      <c r="T144" s="223">
        <f>S144*H144</f>
        <v>0</v>
      </c>
      <c r="AR144" s="224" t="s">
        <v>215</v>
      </c>
      <c r="AT144" s="224" t="s">
        <v>211</v>
      </c>
      <c r="AU144" s="224" t="s">
        <v>77</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215</v>
      </c>
      <c r="BM144" s="224" t="s">
        <v>304</v>
      </c>
    </row>
    <row r="145" s="1" customFormat="1" ht="16.5" customHeight="1">
      <c r="B145" s="39"/>
      <c r="C145" s="213" t="s">
        <v>279</v>
      </c>
      <c r="D145" s="213" t="s">
        <v>211</v>
      </c>
      <c r="E145" s="214" t="s">
        <v>2092</v>
      </c>
      <c r="F145" s="215" t="s">
        <v>2093</v>
      </c>
      <c r="G145" s="216" t="s">
        <v>911</v>
      </c>
      <c r="H145" s="217">
        <v>9.1500000000000004</v>
      </c>
      <c r="I145" s="218"/>
      <c r="J145" s="219">
        <f>ROUND(I145*H145,2)</f>
        <v>0</v>
      </c>
      <c r="K145" s="215" t="s">
        <v>1995</v>
      </c>
      <c r="L145" s="44"/>
      <c r="M145" s="220" t="s">
        <v>20</v>
      </c>
      <c r="N145" s="221" t="s">
        <v>41</v>
      </c>
      <c r="O145" s="84"/>
      <c r="P145" s="222">
        <f>O145*H145</f>
        <v>0</v>
      </c>
      <c r="Q145" s="222">
        <v>0</v>
      </c>
      <c r="R145" s="222">
        <f>Q145*H145</f>
        <v>0</v>
      </c>
      <c r="S145" s="222">
        <v>0</v>
      </c>
      <c r="T145" s="223">
        <f>S145*H145</f>
        <v>0</v>
      </c>
      <c r="AR145" s="224" t="s">
        <v>215</v>
      </c>
      <c r="AT145" s="224" t="s">
        <v>211</v>
      </c>
      <c r="AU145" s="224" t="s">
        <v>77</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307</v>
      </c>
    </row>
    <row r="146" s="1" customFormat="1" ht="24" customHeight="1">
      <c r="B146" s="39"/>
      <c r="C146" s="213" t="s">
        <v>9</v>
      </c>
      <c r="D146" s="213" t="s">
        <v>211</v>
      </c>
      <c r="E146" s="214" t="s">
        <v>3668</v>
      </c>
      <c r="F146" s="215" t="s">
        <v>3669</v>
      </c>
      <c r="G146" s="216" t="s">
        <v>260</v>
      </c>
      <c r="H146" s="217">
        <v>1.3700000000000001</v>
      </c>
      <c r="I146" s="218"/>
      <c r="J146" s="219">
        <f>ROUND(I146*H146,2)</f>
        <v>0</v>
      </c>
      <c r="K146" s="215" t="s">
        <v>1995</v>
      </c>
      <c r="L146" s="44"/>
      <c r="M146" s="220" t="s">
        <v>20</v>
      </c>
      <c r="N146" s="221" t="s">
        <v>41</v>
      </c>
      <c r="O146" s="84"/>
      <c r="P146" s="222">
        <f>O146*H146</f>
        <v>0</v>
      </c>
      <c r="Q146" s="222">
        <v>0</v>
      </c>
      <c r="R146" s="222">
        <f>Q146*H146</f>
        <v>0</v>
      </c>
      <c r="S146" s="222">
        <v>0</v>
      </c>
      <c r="T146" s="223">
        <f>S146*H146</f>
        <v>0</v>
      </c>
      <c r="AR146" s="224" t="s">
        <v>215</v>
      </c>
      <c r="AT146" s="224" t="s">
        <v>211</v>
      </c>
      <c r="AU146" s="224" t="s">
        <v>77</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310</v>
      </c>
    </row>
    <row r="147" s="1" customFormat="1" ht="16.5" customHeight="1">
      <c r="B147" s="39"/>
      <c r="C147" s="213" t="s">
        <v>282</v>
      </c>
      <c r="D147" s="213" t="s">
        <v>211</v>
      </c>
      <c r="E147" s="214" t="s">
        <v>2098</v>
      </c>
      <c r="F147" s="215" t="s">
        <v>2099</v>
      </c>
      <c r="G147" s="216" t="s">
        <v>911</v>
      </c>
      <c r="H147" s="217">
        <v>9.2599999999999998</v>
      </c>
      <c r="I147" s="218"/>
      <c r="J147" s="219">
        <f>ROUND(I147*H147,2)</f>
        <v>0</v>
      </c>
      <c r="K147" s="215" t="s">
        <v>1995</v>
      </c>
      <c r="L147" s="44"/>
      <c r="M147" s="220" t="s">
        <v>20</v>
      </c>
      <c r="N147" s="221" t="s">
        <v>41</v>
      </c>
      <c r="O147" s="84"/>
      <c r="P147" s="222">
        <f>O147*H147</f>
        <v>0</v>
      </c>
      <c r="Q147" s="222">
        <v>0</v>
      </c>
      <c r="R147" s="222">
        <f>Q147*H147</f>
        <v>0</v>
      </c>
      <c r="S147" s="222">
        <v>0</v>
      </c>
      <c r="T147" s="223">
        <f>S147*H147</f>
        <v>0</v>
      </c>
      <c r="AR147" s="224" t="s">
        <v>215</v>
      </c>
      <c r="AT147" s="224" t="s">
        <v>211</v>
      </c>
      <c r="AU147" s="224" t="s">
        <v>77</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303</v>
      </c>
    </row>
    <row r="148" s="1" customFormat="1" ht="16.5" customHeight="1">
      <c r="B148" s="39"/>
      <c r="C148" s="213" t="s">
        <v>313</v>
      </c>
      <c r="D148" s="213" t="s">
        <v>211</v>
      </c>
      <c r="E148" s="214" t="s">
        <v>2100</v>
      </c>
      <c r="F148" s="215" t="s">
        <v>2101</v>
      </c>
      <c r="G148" s="216" t="s">
        <v>911</v>
      </c>
      <c r="H148" s="217">
        <v>9.2599999999999998</v>
      </c>
      <c r="I148" s="218"/>
      <c r="J148" s="219">
        <f>ROUND(I148*H148,2)</f>
        <v>0</v>
      </c>
      <c r="K148" s="215" t="s">
        <v>1995</v>
      </c>
      <c r="L148" s="44"/>
      <c r="M148" s="220" t="s">
        <v>20</v>
      </c>
      <c r="N148" s="221" t="s">
        <v>41</v>
      </c>
      <c r="O148" s="84"/>
      <c r="P148" s="222">
        <f>O148*H148</f>
        <v>0</v>
      </c>
      <c r="Q148" s="222">
        <v>0</v>
      </c>
      <c r="R148" s="222">
        <f>Q148*H148</f>
        <v>0</v>
      </c>
      <c r="S148" s="222">
        <v>0</v>
      </c>
      <c r="T148" s="223">
        <f>S148*H148</f>
        <v>0</v>
      </c>
      <c r="AR148" s="224" t="s">
        <v>215</v>
      </c>
      <c r="AT148" s="224" t="s">
        <v>211</v>
      </c>
      <c r="AU148" s="224" t="s">
        <v>77</v>
      </c>
      <c r="AY148" s="18" t="s">
        <v>210</v>
      </c>
      <c r="BE148" s="225">
        <f>IF(N148="základní",J148,0)</f>
        <v>0</v>
      </c>
      <c r="BF148" s="225">
        <f>IF(N148="snížená",J148,0)</f>
        <v>0</v>
      </c>
      <c r="BG148" s="225">
        <f>IF(N148="zákl. přenesená",J148,0)</f>
        <v>0</v>
      </c>
      <c r="BH148" s="225">
        <f>IF(N148="sníž. přenesená",J148,0)</f>
        <v>0</v>
      </c>
      <c r="BI148" s="225">
        <f>IF(N148="nulová",J148,0)</f>
        <v>0</v>
      </c>
      <c r="BJ148" s="18" t="s">
        <v>77</v>
      </c>
      <c r="BK148" s="225">
        <f>ROUND(I148*H148,2)</f>
        <v>0</v>
      </c>
      <c r="BL148" s="18" t="s">
        <v>215</v>
      </c>
      <c r="BM148" s="224" t="s">
        <v>316</v>
      </c>
    </row>
    <row r="149" s="1" customFormat="1" ht="24" customHeight="1">
      <c r="B149" s="39"/>
      <c r="C149" s="213" t="s">
        <v>285</v>
      </c>
      <c r="D149" s="213" t="s">
        <v>211</v>
      </c>
      <c r="E149" s="214" t="s">
        <v>3670</v>
      </c>
      <c r="F149" s="215" t="s">
        <v>3671</v>
      </c>
      <c r="G149" s="216" t="s">
        <v>352</v>
      </c>
      <c r="H149" s="217">
        <v>3</v>
      </c>
      <c r="I149" s="218"/>
      <c r="J149" s="219">
        <f>ROUND(I149*H149,2)</f>
        <v>0</v>
      </c>
      <c r="K149" s="215" t="s">
        <v>1995</v>
      </c>
      <c r="L149" s="44"/>
      <c r="M149" s="220" t="s">
        <v>20</v>
      </c>
      <c r="N149" s="221" t="s">
        <v>41</v>
      </c>
      <c r="O149" s="84"/>
      <c r="P149" s="222">
        <f>O149*H149</f>
        <v>0</v>
      </c>
      <c r="Q149" s="222">
        <v>0</v>
      </c>
      <c r="R149" s="222">
        <f>Q149*H149</f>
        <v>0</v>
      </c>
      <c r="S149" s="222">
        <v>0</v>
      </c>
      <c r="T149" s="223">
        <f>S149*H149</f>
        <v>0</v>
      </c>
      <c r="AR149" s="224" t="s">
        <v>215</v>
      </c>
      <c r="AT149" s="224" t="s">
        <v>211</v>
      </c>
      <c r="AU149" s="224" t="s">
        <v>77</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319</v>
      </c>
    </row>
    <row r="150" s="1" customFormat="1" ht="24" customHeight="1">
      <c r="B150" s="39"/>
      <c r="C150" s="213" t="s">
        <v>322</v>
      </c>
      <c r="D150" s="213" t="s">
        <v>211</v>
      </c>
      <c r="E150" s="214" t="s">
        <v>2118</v>
      </c>
      <c r="F150" s="215" t="s">
        <v>2119</v>
      </c>
      <c r="G150" s="216" t="s">
        <v>352</v>
      </c>
      <c r="H150" s="217">
        <v>3</v>
      </c>
      <c r="I150" s="218"/>
      <c r="J150" s="219">
        <f>ROUND(I150*H150,2)</f>
        <v>0</v>
      </c>
      <c r="K150" s="215" t="s">
        <v>1995</v>
      </c>
      <c r="L150" s="44"/>
      <c r="M150" s="220" t="s">
        <v>20</v>
      </c>
      <c r="N150" s="221" t="s">
        <v>41</v>
      </c>
      <c r="O150" s="84"/>
      <c r="P150" s="222">
        <f>O150*H150</f>
        <v>0</v>
      </c>
      <c r="Q150" s="222">
        <v>0</v>
      </c>
      <c r="R150" s="222">
        <f>Q150*H150</f>
        <v>0</v>
      </c>
      <c r="S150" s="222">
        <v>0</v>
      </c>
      <c r="T150" s="223">
        <f>S150*H150</f>
        <v>0</v>
      </c>
      <c r="AR150" s="224" t="s">
        <v>215</v>
      </c>
      <c r="AT150" s="224" t="s">
        <v>211</v>
      </c>
      <c r="AU150" s="224" t="s">
        <v>77</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325</v>
      </c>
    </row>
    <row r="151" s="10" customFormat="1" ht="25.92" customHeight="1">
      <c r="B151" s="199"/>
      <c r="C151" s="200"/>
      <c r="D151" s="201" t="s">
        <v>69</v>
      </c>
      <c r="E151" s="202" t="s">
        <v>316</v>
      </c>
      <c r="F151" s="202" t="s">
        <v>2156</v>
      </c>
      <c r="G151" s="200"/>
      <c r="H151" s="200"/>
      <c r="I151" s="203"/>
      <c r="J151" s="204">
        <f>BK151</f>
        <v>0</v>
      </c>
      <c r="K151" s="200"/>
      <c r="L151" s="205"/>
      <c r="M151" s="206"/>
      <c r="N151" s="207"/>
      <c r="O151" s="207"/>
      <c r="P151" s="208">
        <f>SUM(P152:P153)</f>
        <v>0</v>
      </c>
      <c r="Q151" s="207"/>
      <c r="R151" s="208">
        <f>SUM(R152:R153)</f>
        <v>0</v>
      </c>
      <c r="S151" s="207"/>
      <c r="T151" s="209">
        <f>SUM(T152:T153)</f>
        <v>0</v>
      </c>
      <c r="AR151" s="210" t="s">
        <v>77</v>
      </c>
      <c r="AT151" s="211" t="s">
        <v>69</v>
      </c>
      <c r="AU151" s="211" t="s">
        <v>16</v>
      </c>
      <c r="AY151" s="210" t="s">
        <v>210</v>
      </c>
      <c r="BK151" s="212">
        <f>SUM(BK152:BK153)</f>
        <v>0</v>
      </c>
    </row>
    <row r="152" s="1" customFormat="1" ht="16.5" customHeight="1">
      <c r="B152" s="39"/>
      <c r="C152" s="213" t="s">
        <v>286</v>
      </c>
      <c r="D152" s="213" t="s">
        <v>211</v>
      </c>
      <c r="E152" s="214" t="s">
        <v>3672</v>
      </c>
      <c r="F152" s="215" t="s">
        <v>3673</v>
      </c>
      <c r="G152" s="216" t="s">
        <v>2664</v>
      </c>
      <c r="H152" s="217">
        <v>1</v>
      </c>
      <c r="I152" s="218"/>
      <c r="J152" s="219">
        <f>ROUND(I152*H152,2)</f>
        <v>0</v>
      </c>
      <c r="K152" s="215" t="s">
        <v>2001</v>
      </c>
      <c r="L152" s="44"/>
      <c r="M152" s="220" t="s">
        <v>20</v>
      </c>
      <c r="N152" s="221" t="s">
        <v>41</v>
      </c>
      <c r="O152" s="84"/>
      <c r="P152" s="222">
        <f>O152*H152</f>
        <v>0</v>
      </c>
      <c r="Q152" s="222">
        <v>0</v>
      </c>
      <c r="R152" s="222">
        <f>Q152*H152</f>
        <v>0</v>
      </c>
      <c r="S152" s="222">
        <v>0</v>
      </c>
      <c r="T152" s="223">
        <f>S152*H152</f>
        <v>0</v>
      </c>
      <c r="AR152" s="224" t="s">
        <v>215</v>
      </c>
      <c r="AT152" s="224" t="s">
        <v>211</v>
      </c>
      <c r="AU152" s="224" t="s">
        <v>77</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328</v>
      </c>
    </row>
    <row r="153" s="1" customFormat="1" ht="16.5" customHeight="1">
      <c r="B153" s="39"/>
      <c r="C153" s="213" t="s">
        <v>7</v>
      </c>
      <c r="D153" s="213" t="s">
        <v>211</v>
      </c>
      <c r="E153" s="214" t="s">
        <v>2163</v>
      </c>
      <c r="F153" s="215" t="s">
        <v>3674</v>
      </c>
      <c r="G153" s="216" t="s">
        <v>911</v>
      </c>
      <c r="H153" s="217">
        <v>53.700000000000003</v>
      </c>
      <c r="I153" s="218"/>
      <c r="J153" s="219">
        <f>ROUND(I153*H153,2)</f>
        <v>0</v>
      </c>
      <c r="K153" s="215" t="s">
        <v>1995</v>
      </c>
      <c r="L153" s="44"/>
      <c r="M153" s="220" t="s">
        <v>20</v>
      </c>
      <c r="N153" s="221" t="s">
        <v>41</v>
      </c>
      <c r="O153" s="84"/>
      <c r="P153" s="222">
        <f>O153*H153</f>
        <v>0</v>
      </c>
      <c r="Q153" s="222">
        <v>0</v>
      </c>
      <c r="R153" s="222">
        <f>Q153*H153</f>
        <v>0</v>
      </c>
      <c r="S153" s="222">
        <v>0</v>
      </c>
      <c r="T153" s="223">
        <f>S153*H153</f>
        <v>0</v>
      </c>
      <c r="AR153" s="224" t="s">
        <v>215</v>
      </c>
      <c r="AT153" s="224" t="s">
        <v>211</v>
      </c>
      <c r="AU153" s="224" t="s">
        <v>77</v>
      </c>
      <c r="AY153" s="18" t="s">
        <v>210</v>
      </c>
      <c r="BE153" s="225">
        <f>IF(N153="základní",J153,0)</f>
        <v>0</v>
      </c>
      <c r="BF153" s="225">
        <f>IF(N153="snížená",J153,0)</f>
        <v>0</v>
      </c>
      <c r="BG153" s="225">
        <f>IF(N153="zákl. přenesená",J153,0)</f>
        <v>0</v>
      </c>
      <c r="BH153" s="225">
        <f>IF(N153="sníž. přenesená",J153,0)</f>
        <v>0</v>
      </c>
      <c r="BI153" s="225">
        <f>IF(N153="nulová",J153,0)</f>
        <v>0</v>
      </c>
      <c r="BJ153" s="18" t="s">
        <v>77</v>
      </c>
      <c r="BK153" s="225">
        <f>ROUND(I153*H153,2)</f>
        <v>0</v>
      </c>
      <c r="BL153" s="18" t="s">
        <v>215</v>
      </c>
      <c r="BM153" s="224" t="s">
        <v>331</v>
      </c>
    </row>
    <row r="154" s="10" customFormat="1" ht="25.92" customHeight="1">
      <c r="B154" s="199"/>
      <c r="C154" s="200"/>
      <c r="D154" s="201" t="s">
        <v>69</v>
      </c>
      <c r="E154" s="202" t="s">
        <v>356</v>
      </c>
      <c r="F154" s="202" t="s">
        <v>3675</v>
      </c>
      <c r="G154" s="200"/>
      <c r="H154" s="200"/>
      <c r="I154" s="203"/>
      <c r="J154" s="204">
        <f>BK154</f>
        <v>0</v>
      </c>
      <c r="K154" s="200"/>
      <c r="L154" s="205"/>
      <c r="M154" s="206"/>
      <c r="N154" s="207"/>
      <c r="O154" s="207"/>
      <c r="P154" s="208">
        <f>SUM(P155:P156)</f>
        <v>0</v>
      </c>
      <c r="Q154" s="207"/>
      <c r="R154" s="208">
        <f>SUM(R155:R156)</f>
        <v>0</v>
      </c>
      <c r="S154" s="207"/>
      <c r="T154" s="209">
        <f>SUM(T155:T156)</f>
        <v>0</v>
      </c>
      <c r="AR154" s="210" t="s">
        <v>77</v>
      </c>
      <c r="AT154" s="211" t="s">
        <v>69</v>
      </c>
      <c r="AU154" s="211" t="s">
        <v>16</v>
      </c>
      <c r="AY154" s="210" t="s">
        <v>210</v>
      </c>
      <c r="BK154" s="212">
        <f>SUM(BK155:BK156)</f>
        <v>0</v>
      </c>
    </row>
    <row r="155" s="1" customFormat="1" ht="24" customHeight="1">
      <c r="B155" s="39"/>
      <c r="C155" s="213" t="s">
        <v>292</v>
      </c>
      <c r="D155" s="213" t="s">
        <v>211</v>
      </c>
      <c r="E155" s="214" t="s">
        <v>3676</v>
      </c>
      <c r="F155" s="215" t="s">
        <v>3677</v>
      </c>
      <c r="G155" s="216" t="s">
        <v>911</v>
      </c>
      <c r="H155" s="217">
        <v>9.3000000000000007</v>
      </c>
      <c r="I155" s="218"/>
      <c r="J155" s="219">
        <f>ROUND(I155*H155,2)</f>
        <v>0</v>
      </c>
      <c r="K155" s="215" t="s">
        <v>1995</v>
      </c>
      <c r="L155" s="44"/>
      <c r="M155" s="220" t="s">
        <v>20</v>
      </c>
      <c r="N155" s="221" t="s">
        <v>41</v>
      </c>
      <c r="O155" s="84"/>
      <c r="P155" s="222">
        <f>O155*H155</f>
        <v>0</v>
      </c>
      <c r="Q155" s="222">
        <v>0</v>
      </c>
      <c r="R155" s="222">
        <f>Q155*H155</f>
        <v>0</v>
      </c>
      <c r="S155" s="222">
        <v>0</v>
      </c>
      <c r="T155" s="223">
        <f>S155*H155</f>
        <v>0</v>
      </c>
      <c r="AR155" s="224" t="s">
        <v>215</v>
      </c>
      <c r="AT155" s="224" t="s">
        <v>211</v>
      </c>
      <c r="AU155" s="224" t="s">
        <v>77</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215</v>
      </c>
      <c r="BM155" s="224" t="s">
        <v>334</v>
      </c>
    </row>
    <row r="156" s="1" customFormat="1" ht="24" customHeight="1">
      <c r="B156" s="39"/>
      <c r="C156" s="213" t="s">
        <v>335</v>
      </c>
      <c r="D156" s="213" t="s">
        <v>211</v>
      </c>
      <c r="E156" s="214" t="s">
        <v>3678</v>
      </c>
      <c r="F156" s="215" t="s">
        <v>3679</v>
      </c>
      <c r="G156" s="216" t="s">
        <v>911</v>
      </c>
      <c r="H156" s="217">
        <v>9.3000000000000007</v>
      </c>
      <c r="I156" s="218"/>
      <c r="J156" s="219">
        <f>ROUND(I156*H156,2)</f>
        <v>0</v>
      </c>
      <c r="K156" s="215" t="s">
        <v>1995</v>
      </c>
      <c r="L156" s="44"/>
      <c r="M156" s="220" t="s">
        <v>20</v>
      </c>
      <c r="N156" s="221" t="s">
        <v>41</v>
      </c>
      <c r="O156" s="84"/>
      <c r="P156" s="222">
        <f>O156*H156</f>
        <v>0</v>
      </c>
      <c r="Q156" s="222">
        <v>0</v>
      </c>
      <c r="R156" s="222">
        <f>Q156*H156</f>
        <v>0</v>
      </c>
      <c r="S156" s="222">
        <v>0</v>
      </c>
      <c r="T156" s="223">
        <f>S156*H156</f>
        <v>0</v>
      </c>
      <c r="AR156" s="224" t="s">
        <v>215</v>
      </c>
      <c r="AT156" s="224" t="s">
        <v>211</v>
      </c>
      <c r="AU156" s="224" t="s">
        <v>77</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215</v>
      </c>
      <c r="BM156" s="224" t="s">
        <v>338</v>
      </c>
    </row>
    <row r="157" s="10" customFormat="1" ht="25.92" customHeight="1">
      <c r="B157" s="199"/>
      <c r="C157" s="200"/>
      <c r="D157" s="201" t="s">
        <v>69</v>
      </c>
      <c r="E157" s="202" t="s">
        <v>466</v>
      </c>
      <c r="F157" s="202" t="s">
        <v>3680</v>
      </c>
      <c r="G157" s="200"/>
      <c r="H157" s="200"/>
      <c r="I157" s="203"/>
      <c r="J157" s="204">
        <f>BK157</f>
        <v>0</v>
      </c>
      <c r="K157" s="200"/>
      <c r="L157" s="205"/>
      <c r="M157" s="206"/>
      <c r="N157" s="207"/>
      <c r="O157" s="207"/>
      <c r="P157" s="208">
        <f>SUM(P158:P160)</f>
        <v>0</v>
      </c>
      <c r="Q157" s="207"/>
      <c r="R157" s="208">
        <f>SUM(R158:R160)</f>
        <v>0</v>
      </c>
      <c r="S157" s="207"/>
      <c r="T157" s="209">
        <f>SUM(T158:T160)</f>
        <v>0</v>
      </c>
      <c r="AR157" s="210" t="s">
        <v>77</v>
      </c>
      <c r="AT157" s="211" t="s">
        <v>69</v>
      </c>
      <c r="AU157" s="211" t="s">
        <v>16</v>
      </c>
      <c r="AY157" s="210" t="s">
        <v>210</v>
      </c>
      <c r="BK157" s="212">
        <f>SUM(BK158:BK160)</f>
        <v>0</v>
      </c>
    </row>
    <row r="158" s="1" customFormat="1" ht="16.5" customHeight="1">
      <c r="B158" s="39"/>
      <c r="C158" s="213" t="s">
        <v>295</v>
      </c>
      <c r="D158" s="213" t="s">
        <v>211</v>
      </c>
      <c r="E158" s="214" t="s">
        <v>3681</v>
      </c>
      <c r="F158" s="215" t="s">
        <v>3682</v>
      </c>
      <c r="G158" s="216" t="s">
        <v>291</v>
      </c>
      <c r="H158" s="217">
        <v>15</v>
      </c>
      <c r="I158" s="218"/>
      <c r="J158" s="219">
        <f>ROUND(I158*H158,2)</f>
        <v>0</v>
      </c>
      <c r="K158" s="215" t="s">
        <v>1995</v>
      </c>
      <c r="L158" s="44"/>
      <c r="M158" s="220" t="s">
        <v>20</v>
      </c>
      <c r="N158" s="221" t="s">
        <v>41</v>
      </c>
      <c r="O158" s="84"/>
      <c r="P158" s="222">
        <f>O158*H158</f>
        <v>0</v>
      </c>
      <c r="Q158" s="222">
        <v>0</v>
      </c>
      <c r="R158" s="222">
        <f>Q158*H158</f>
        <v>0</v>
      </c>
      <c r="S158" s="222">
        <v>0</v>
      </c>
      <c r="T158" s="223">
        <f>S158*H158</f>
        <v>0</v>
      </c>
      <c r="AR158" s="224" t="s">
        <v>215</v>
      </c>
      <c r="AT158" s="224" t="s">
        <v>211</v>
      </c>
      <c r="AU158" s="224" t="s">
        <v>77</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341</v>
      </c>
    </row>
    <row r="159" s="1" customFormat="1" ht="16.5" customHeight="1">
      <c r="B159" s="39"/>
      <c r="C159" s="213" t="s">
        <v>342</v>
      </c>
      <c r="D159" s="213" t="s">
        <v>211</v>
      </c>
      <c r="E159" s="214" t="s">
        <v>3683</v>
      </c>
      <c r="F159" s="215" t="s">
        <v>3684</v>
      </c>
      <c r="G159" s="216" t="s">
        <v>911</v>
      </c>
      <c r="H159" s="217">
        <v>14.050000000000001</v>
      </c>
      <c r="I159" s="218"/>
      <c r="J159" s="219">
        <f>ROUND(I159*H159,2)</f>
        <v>0</v>
      </c>
      <c r="K159" s="215" t="s">
        <v>1995</v>
      </c>
      <c r="L159" s="44"/>
      <c r="M159" s="220" t="s">
        <v>20</v>
      </c>
      <c r="N159" s="221" t="s">
        <v>41</v>
      </c>
      <c r="O159" s="84"/>
      <c r="P159" s="222">
        <f>O159*H159</f>
        <v>0</v>
      </c>
      <c r="Q159" s="222">
        <v>0</v>
      </c>
      <c r="R159" s="222">
        <f>Q159*H159</f>
        <v>0</v>
      </c>
      <c r="S159" s="222">
        <v>0</v>
      </c>
      <c r="T159" s="223">
        <f>S159*H159</f>
        <v>0</v>
      </c>
      <c r="AR159" s="224" t="s">
        <v>215</v>
      </c>
      <c r="AT159" s="224" t="s">
        <v>211</v>
      </c>
      <c r="AU159" s="224" t="s">
        <v>77</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215</v>
      </c>
      <c r="BM159" s="224" t="s">
        <v>345</v>
      </c>
    </row>
    <row r="160" s="1" customFormat="1" ht="16.5" customHeight="1">
      <c r="B160" s="39"/>
      <c r="C160" s="241" t="s">
        <v>304</v>
      </c>
      <c r="D160" s="241" t="s">
        <v>263</v>
      </c>
      <c r="E160" s="242" t="s">
        <v>3685</v>
      </c>
      <c r="F160" s="243" t="s">
        <v>3686</v>
      </c>
      <c r="G160" s="244" t="s">
        <v>911</v>
      </c>
      <c r="H160" s="245">
        <v>8.8100000000000005</v>
      </c>
      <c r="I160" s="246"/>
      <c r="J160" s="247">
        <f>ROUND(I160*H160,2)</f>
        <v>0</v>
      </c>
      <c r="K160" s="243" t="s">
        <v>1995</v>
      </c>
      <c r="L160" s="248"/>
      <c r="M160" s="249" t="s">
        <v>20</v>
      </c>
      <c r="N160" s="250" t="s">
        <v>41</v>
      </c>
      <c r="O160" s="84"/>
      <c r="P160" s="222">
        <f>O160*H160</f>
        <v>0</v>
      </c>
      <c r="Q160" s="222">
        <v>0</v>
      </c>
      <c r="R160" s="222">
        <f>Q160*H160</f>
        <v>0</v>
      </c>
      <c r="S160" s="222">
        <v>0</v>
      </c>
      <c r="T160" s="223">
        <f>S160*H160</f>
        <v>0</v>
      </c>
      <c r="AR160" s="224" t="s">
        <v>233</v>
      </c>
      <c r="AT160" s="224" t="s">
        <v>263</v>
      </c>
      <c r="AU160" s="224" t="s">
        <v>77</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215</v>
      </c>
      <c r="BM160" s="224" t="s">
        <v>348</v>
      </c>
    </row>
    <row r="161" s="10" customFormat="1" ht="25.92" customHeight="1">
      <c r="B161" s="199"/>
      <c r="C161" s="200"/>
      <c r="D161" s="201" t="s">
        <v>69</v>
      </c>
      <c r="E161" s="202" t="s">
        <v>473</v>
      </c>
      <c r="F161" s="202" t="s">
        <v>2248</v>
      </c>
      <c r="G161" s="200"/>
      <c r="H161" s="200"/>
      <c r="I161" s="203"/>
      <c r="J161" s="204">
        <f>BK161</f>
        <v>0</v>
      </c>
      <c r="K161" s="200"/>
      <c r="L161" s="205"/>
      <c r="M161" s="206"/>
      <c r="N161" s="207"/>
      <c r="O161" s="207"/>
      <c r="P161" s="208">
        <f>SUM(P162:P163)</f>
        <v>0</v>
      </c>
      <c r="Q161" s="207"/>
      <c r="R161" s="208">
        <f>SUM(R162:R163)</f>
        <v>0</v>
      </c>
      <c r="S161" s="207"/>
      <c r="T161" s="209">
        <f>SUM(T162:T163)</f>
        <v>0</v>
      </c>
      <c r="AR161" s="210" t="s">
        <v>77</v>
      </c>
      <c r="AT161" s="211" t="s">
        <v>69</v>
      </c>
      <c r="AU161" s="211" t="s">
        <v>16</v>
      </c>
      <c r="AY161" s="210" t="s">
        <v>210</v>
      </c>
      <c r="BK161" s="212">
        <f>SUM(BK162:BK163)</f>
        <v>0</v>
      </c>
    </row>
    <row r="162" s="1" customFormat="1" ht="16.5" customHeight="1">
      <c r="B162" s="39"/>
      <c r="C162" s="213" t="s">
        <v>349</v>
      </c>
      <c r="D162" s="213" t="s">
        <v>211</v>
      </c>
      <c r="E162" s="214" t="s">
        <v>2253</v>
      </c>
      <c r="F162" s="215" t="s">
        <v>2254</v>
      </c>
      <c r="G162" s="216" t="s">
        <v>911</v>
      </c>
      <c r="H162" s="217">
        <v>137</v>
      </c>
      <c r="I162" s="218"/>
      <c r="J162" s="219">
        <f>ROUND(I162*H162,2)</f>
        <v>0</v>
      </c>
      <c r="K162" s="215" t="s">
        <v>1995</v>
      </c>
      <c r="L162" s="44"/>
      <c r="M162" s="220" t="s">
        <v>20</v>
      </c>
      <c r="N162" s="221" t="s">
        <v>41</v>
      </c>
      <c r="O162" s="84"/>
      <c r="P162" s="222">
        <f>O162*H162</f>
        <v>0</v>
      </c>
      <c r="Q162" s="222">
        <v>0</v>
      </c>
      <c r="R162" s="222">
        <f>Q162*H162</f>
        <v>0</v>
      </c>
      <c r="S162" s="222">
        <v>0</v>
      </c>
      <c r="T162" s="223">
        <f>S162*H162</f>
        <v>0</v>
      </c>
      <c r="AR162" s="224" t="s">
        <v>215</v>
      </c>
      <c r="AT162" s="224" t="s">
        <v>211</v>
      </c>
      <c r="AU162" s="224" t="s">
        <v>77</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215</v>
      </c>
      <c r="BM162" s="224" t="s">
        <v>353</v>
      </c>
    </row>
    <row r="163" s="1" customFormat="1" ht="16.5" customHeight="1">
      <c r="B163" s="39"/>
      <c r="C163" s="213" t="s">
        <v>307</v>
      </c>
      <c r="D163" s="213" t="s">
        <v>211</v>
      </c>
      <c r="E163" s="214" t="s">
        <v>2263</v>
      </c>
      <c r="F163" s="215" t="s">
        <v>2264</v>
      </c>
      <c r="G163" s="216" t="s">
        <v>911</v>
      </c>
      <c r="H163" s="217">
        <v>270.60000000000002</v>
      </c>
      <c r="I163" s="218"/>
      <c r="J163" s="219">
        <f>ROUND(I163*H163,2)</f>
        <v>0</v>
      </c>
      <c r="K163" s="215" t="s">
        <v>1995</v>
      </c>
      <c r="L163" s="44"/>
      <c r="M163" s="220" t="s">
        <v>20</v>
      </c>
      <c r="N163" s="221" t="s">
        <v>41</v>
      </c>
      <c r="O163" s="84"/>
      <c r="P163" s="222">
        <f>O163*H163</f>
        <v>0</v>
      </c>
      <c r="Q163" s="222">
        <v>0</v>
      </c>
      <c r="R163" s="222">
        <f>Q163*H163</f>
        <v>0</v>
      </c>
      <c r="S163" s="222">
        <v>0</v>
      </c>
      <c r="T163" s="223">
        <f>S163*H163</f>
        <v>0</v>
      </c>
      <c r="AR163" s="224" t="s">
        <v>215</v>
      </c>
      <c r="AT163" s="224" t="s">
        <v>211</v>
      </c>
      <c r="AU163" s="224" t="s">
        <v>77</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215</v>
      </c>
      <c r="BM163" s="224" t="s">
        <v>356</v>
      </c>
    </row>
    <row r="164" s="10" customFormat="1" ht="25.92" customHeight="1">
      <c r="B164" s="199"/>
      <c r="C164" s="200"/>
      <c r="D164" s="201" t="s">
        <v>69</v>
      </c>
      <c r="E164" s="202" t="s">
        <v>367</v>
      </c>
      <c r="F164" s="202" t="s">
        <v>2291</v>
      </c>
      <c r="G164" s="200"/>
      <c r="H164" s="200"/>
      <c r="I164" s="203"/>
      <c r="J164" s="204">
        <f>BK164</f>
        <v>0</v>
      </c>
      <c r="K164" s="200"/>
      <c r="L164" s="205"/>
      <c r="M164" s="206"/>
      <c r="N164" s="207"/>
      <c r="O164" s="207"/>
      <c r="P164" s="208">
        <f>SUM(P165:P169)</f>
        <v>0</v>
      </c>
      <c r="Q164" s="207"/>
      <c r="R164" s="208">
        <f>SUM(R165:R169)</f>
        <v>0</v>
      </c>
      <c r="S164" s="207"/>
      <c r="T164" s="209">
        <f>SUM(T165:T169)</f>
        <v>0</v>
      </c>
      <c r="AR164" s="210" t="s">
        <v>77</v>
      </c>
      <c r="AT164" s="211" t="s">
        <v>69</v>
      </c>
      <c r="AU164" s="211" t="s">
        <v>16</v>
      </c>
      <c r="AY164" s="210" t="s">
        <v>210</v>
      </c>
      <c r="BK164" s="212">
        <f>SUM(BK165:BK169)</f>
        <v>0</v>
      </c>
    </row>
    <row r="165" s="1" customFormat="1" ht="60" customHeight="1">
      <c r="B165" s="39"/>
      <c r="C165" s="213" t="s">
        <v>357</v>
      </c>
      <c r="D165" s="213" t="s">
        <v>211</v>
      </c>
      <c r="E165" s="214" t="s">
        <v>2296</v>
      </c>
      <c r="F165" s="215" t="s">
        <v>2297</v>
      </c>
      <c r="G165" s="216" t="s">
        <v>911</v>
      </c>
      <c r="H165" s="217">
        <v>178</v>
      </c>
      <c r="I165" s="218"/>
      <c r="J165" s="219">
        <f>ROUND(I165*H165,2)</f>
        <v>0</v>
      </c>
      <c r="K165" s="215" t="s">
        <v>1995</v>
      </c>
      <c r="L165" s="44"/>
      <c r="M165" s="220" t="s">
        <v>20</v>
      </c>
      <c r="N165" s="221" t="s">
        <v>41</v>
      </c>
      <c r="O165" s="84"/>
      <c r="P165" s="222">
        <f>O165*H165</f>
        <v>0</v>
      </c>
      <c r="Q165" s="222">
        <v>0</v>
      </c>
      <c r="R165" s="222">
        <f>Q165*H165</f>
        <v>0</v>
      </c>
      <c r="S165" s="222">
        <v>0</v>
      </c>
      <c r="T165" s="223">
        <f>S165*H165</f>
        <v>0</v>
      </c>
      <c r="AR165" s="224" t="s">
        <v>215</v>
      </c>
      <c r="AT165" s="224" t="s">
        <v>211</v>
      </c>
      <c r="AU165" s="224" t="s">
        <v>77</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215</v>
      </c>
      <c r="BM165" s="224" t="s">
        <v>360</v>
      </c>
    </row>
    <row r="166" s="1" customFormat="1" ht="60" customHeight="1">
      <c r="B166" s="39"/>
      <c r="C166" s="213" t="s">
        <v>310</v>
      </c>
      <c r="D166" s="213" t="s">
        <v>211</v>
      </c>
      <c r="E166" s="214" t="s">
        <v>2298</v>
      </c>
      <c r="F166" s="215" t="s">
        <v>3687</v>
      </c>
      <c r="G166" s="216" t="s">
        <v>911</v>
      </c>
      <c r="H166" s="217">
        <v>23</v>
      </c>
      <c r="I166" s="218"/>
      <c r="J166" s="219">
        <f>ROUND(I166*H166,2)</f>
        <v>0</v>
      </c>
      <c r="K166" s="215" t="s">
        <v>1995</v>
      </c>
      <c r="L166" s="44"/>
      <c r="M166" s="220" t="s">
        <v>20</v>
      </c>
      <c r="N166" s="221" t="s">
        <v>41</v>
      </c>
      <c r="O166" s="84"/>
      <c r="P166" s="222">
        <f>O166*H166</f>
        <v>0</v>
      </c>
      <c r="Q166" s="222">
        <v>0</v>
      </c>
      <c r="R166" s="222">
        <f>Q166*H166</f>
        <v>0</v>
      </c>
      <c r="S166" s="222">
        <v>0</v>
      </c>
      <c r="T166" s="223">
        <f>S166*H166</f>
        <v>0</v>
      </c>
      <c r="AR166" s="224" t="s">
        <v>215</v>
      </c>
      <c r="AT166" s="224" t="s">
        <v>211</v>
      </c>
      <c r="AU166" s="224" t="s">
        <v>77</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215</v>
      </c>
      <c r="BM166" s="224" t="s">
        <v>363</v>
      </c>
    </row>
    <row r="167" s="1" customFormat="1" ht="24" customHeight="1">
      <c r="B167" s="39"/>
      <c r="C167" s="213" t="s">
        <v>364</v>
      </c>
      <c r="D167" s="213" t="s">
        <v>211</v>
      </c>
      <c r="E167" s="214" t="s">
        <v>2304</v>
      </c>
      <c r="F167" s="215" t="s">
        <v>3688</v>
      </c>
      <c r="G167" s="216" t="s">
        <v>911</v>
      </c>
      <c r="H167" s="217">
        <v>201</v>
      </c>
      <c r="I167" s="218"/>
      <c r="J167" s="219">
        <f>ROUND(I167*H167,2)</f>
        <v>0</v>
      </c>
      <c r="K167" s="215" t="s">
        <v>1995</v>
      </c>
      <c r="L167" s="44"/>
      <c r="M167" s="220" t="s">
        <v>20</v>
      </c>
      <c r="N167" s="221" t="s">
        <v>41</v>
      </c>
      <c r="O167" s="84"/>
      <c r="P167" s="222">
        <f>O167*H167</f>
        <v>0</v>
      </c>
      <c r="Q167" s="222">
        <v>0</v>
      </c>
      <c r="R167" s="222">
        <f>Q167*H167</f>
        <v>0</v>
      </c>
      <c r="S167" s="222">
        <v>0</v>
      </c>
      <c r="T167" s="223">
        <f>S167*H167</f>
        <v>0</v>
      </c>
      <c r="AR167" s="224" t="s">
        <v>215</v>
      </c>
      <c r="AT167" s="224" t="s">
        <v>211</v>
      </c>
      <c r="AU167" s="224" t="s">
        <v>77</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215</v>
      </c>
      <c r="BM167" s="224" t="s">
        <v>367</v>
      </c>
    </row>
    <row r="168" s="1" customFormat="1" ht="16.5" customHeight="1">
      <c r="B168" s="39"/>
      <c r="C168" s="213" t="s">
        <v>303</v>
      </c>
      <c r="D168" s="213" t="s">
        <v>211</v>
      </c>
      <c r="E168" s="214" t="s">
        <v>2320</v>
      </c>
      <c r="F168" s="215" t="s">
        <v>3689</v>
      </c>
      <c r="G168" s="216" t="s">
        <v>911</v>
      </c>
      <c r="H168" s="217">
        <v>4094</v>
      </c>
      <c r="I168" s="218"/>
      <c r="J168" s="219">
        <f>ROUND(I168*H168,2)</f>
        <v>0</v>
      </c>
      <c r="K168" s="215" t="s">
        <v>1995</v>
      </c>
      <c r="L168" s="44"/>
      <c r="M168" s="220" t="s">
        <v>20</v>
      </c>
      <c r="N168" s="221" t="s">
        <v>41</v>
      </c>
      <c r="O168" s="84"/>
      <c r="P168" s="222">
        <f>O168*H168</f>
        <v>0</v>
      </c>
      <c r="Q168" s="222">
        <v>0</v>
      </c>
      <c r="R168" s="222">
        <f>Q168*H168</f>
        <v>0</v>
      </c>
      <c r="S168" s="222">
        <v>0</v>
      </c>
      <c r="T168" s="223">
        <f>S168*H168</f>
        <v>0</v>
      </c>
      <c r="AR168" s="224" t="s">
        <v>215</v>
      </c>
      <c r="AT168" s="224" t="s">
        <v>211</v>
      </c>
      <c r="AU168" s="224" t="s">
        <v>77</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370</v>
      </c>
    </row>
    <row r="169" s="1" customFormat="1" ht="24" customHeight="1">
      <c r="B169" s="39"/>
      <c r="C169" s="213" t="s">
        <v>371</v>
      </c>
      <c r="D169" s="213" t="s">
        <v>211</v>
      </c>
      <c r="E169" s="214" t="s">
        <v>2314</v>
      </c>
      <c r="F169" s="215" t="s">
        <v>3690</v>
      </c>
      <c r="G169" s="216" t="s">
        <v>291</v>
      </c>
      <c r="H169" s="217">
        <v>86.370000000000005</v>
      </c>
      <c r="I169" s="218"/>
      <c r="J169" s="219">
        <f>ROUND(I169*H169,2)</f>
        <v>0</v>
      </c>
      <c r="K169" s="215" t="s">
        <v>1995</v>
      </c>
      <c r="L169" s="44"/>
      <c r="M169" s="220" t="s">
        <v>20</v>
      </c>
      <c r="N169" s="221" t="s">
        <v>41</v>
      </c>
      <c r="O169" s="84"/>
      <c r="P169" s="222">
        <f>O169*H169</f>
        <v>0</v>
      </c>
      <c r="Q169" s="222">
        <v>0</v>
      </c>
      <c r="R169" s="222">
        <f>Q169*H169</f>
        <v>0</v>
      </c>
      <c r="S169" s="222">
        <v>0</v>
      </c>
      <c r="T169" s="223">
        <f>S169*H169</f>
        <v>0</v>
      </c>
      <c r="AR169" s="224" t="s">
        <v>215</v>
      </c>
      <c r="AT169" s="224" t="s">
        <v>211</v>
      </c>
      <c r="AU169" s="224" t="s">
        <v>77</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215</v>
      </c>
      <c r="BM169" s="224" t="s">
        <v>374</v>
      </c>
    </row>
    <row r="170" s="10" customFormat="1" ht="25.92" customHeight="1">
      <c r="B170" s="199"/>
      <c r="C170" s="200"/>
      <c r="D170" s="201" t="s">
        <v>69</v>
      </c>
      <c r="E170" s="202" t="s">
        <v>480</v>
      </c>
      <c r="F170" s="202" t="s">
        <v>2327</v>
      </c>
      <c r="G170" s="200"/>
      <c r="H170" s="200"/>
      <c r="I170" s="203"/>
      <c r="J170" s="204">
        <f>BK170</f>
        <v>0</v>
      </c>
      <c r="K170" s="200"/>
      <c r="L170" s="205"/>
      <c r="M170" s="206"/>
      <c r="N170" s="207"/>
      <c r="O170" s="207"/>
      <c r="P170" s="208">
        <f>SUM(P171:P176)</f>
        <v>0</v>
      </c>
      <c r="Q170" s="207"/>
      <c r="R170" s="208">
        <f>SUM(R171:R176)</f>
        <v>0</v>
      </c>
      <c r="S170" s="207"/>
      <c r="T170" s="209">
        <f>SUM(T171:T176)</f>
        <v>0</v>
      </c>
      <c r="AR170" s="210" t="s">
        <v>77</v>
      </c>
      <c r="AT170" s="211" t="s">
        <v>69</v>
      </c>
      <c r="AU170" s="211" t="s">
        <v>16</v>
      </c>
      <c r="AY170" s="210" t="s">
        <v>210</v>
      </c>
      <c r="BK170" s="212">
        <f>SUM(BK171:BK176)</f>
        <v>0</v>
      </c>
    </row>
    <row r="171" s="1" customFormat="1" ht="24" customHeight="1">
      <c r="B171" s="39"/>
      <c r="C171" s="213" t="s">
        <v>316</v>
      </c>
      <c r="D171" s="213" t="s">
        <v>211</v>
      </c>
      <c r="E171" s="214" t="s">
        <v>2395</v>
      </c>
      <c r="F171" s="215" t="s">
        <v>3691</v>
      </c>
      <c r="G171" s="216" t="s">
        <v>911</v>
      </c>
      <c r="H171" s="217">
        <v>137</v>
      </c>
      <c r="I171" s="218"/>
      <c r="J171" s="219">
        <f>ROUND(I171*H171,2)</f>
        <v>0</v>
      </c>
      <c r="K171" s="215" t="s">
        <v>1995</v>
      </c>
      <c r="L171" s="44"/>
      <c r="M171" s="220" t="s">
        <v>20</v>
      </c>
      <c r="N171" s="221" t="s">
        <v>41</v>
      </c>
      <c r="O171" s="84"/>
      <c r="P171" s="222">
        <f>O171*H171</f>
        <v>0</v>
      </c>
      <c r="Q171" s="222">
        <v>0</v>
      </c>
      <c r="R171" s="222">
        <f>Q171*H171</f>
        <v>0</v>
      </c>
      <c r="S171" s="222">
        <v>0</v>
      </c>
      <c r="T171" s="223">
        <f>S171*H171</f>
        <v>0</v>
      </c>
      <c r="AR171" s="224" t="s">
        <v>215</v>
      </c>
      <c r="AT171" s="224" t="s">
        <v>211</v>
      </c>
      <c r="AU171" s="224" t="s">
        <v>77</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215</v>
      </c>
      <c r="BM171" s="224" t="s">
        <v>377</v>
      </c>
    </row>
    <row r="172" s="1" customFormat="1" ht="24" customHeight="1">
      <c r="B172" s="39"/>
      <c r="C172" s="213" t="s">
        <v>378</v>
      </c>
      <c r="D172" s="213" t="s">
        <v>211</v>
      </c>
      <c r="E172" s="214" t="s">
        <v>2377</v>
      </c>
      <c r="F172" s="215" t="s">
        <v>2378</v>
      </c>
      <c r="G172" s="216" t="s">
        <v>911</v>
      </c>
      <c r="H172" s="217">
        <v>137</v>
      </c>
      <c r="I172" s="218"/>
      <c r="J172" s="219">
        <f>ROUND(I172*H172,2)</f>
        <v>0</v>
      </c>
      <c r="K172" s="215" t="s">
        <v>2001</v>
      </c>
      <c r="L172" s="44"/>
      <c r="M172" s="220" t="s">
        <v>20</v>
      </c>
      <c r="N172" s="221" t="s">
        <v>41</v>
      </c>
      <c r="O172" s="84"/>
      <c r="P172" s="222">
        <f>O172*H172</f>
        <v>0</v>
      </c>
      <c r="Q172" s="222">
        <v>0</v>
      </c>
      <c r="R172" s="222">
        <f>Q172*H172</f>
        <v>0</v>
      </c>
      <c r="S172" s="222">
        <v>0</v>
      </c>
      <c r="T172" s="223">
        <f>S172*H172</f>
        <v>0</v>
      </c>
      <c r="AR172" s="224" t="s">
        <v>215</v>
      </c>
      <c r="AT172" s="224" t="s">
        <v>211</v>
      </c>
      <c r="AU172" s="224" t="s">
        <v>77</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381</v>
      </c>
    </row>
    <row r="173" s="1" customFormat="1" ht="24" customHeight="1">
      <c r="B173" s="39"/>
      <c r="C173" s="213" t="s">
        <v>319</v>
      </c>
      <c r="D173" s="213" t="s">
        <v>211</v>
      </c>
      <c r="E173" s="214" t="s">
        <v>2384</v>
      </c>
      <c r="F173" s="215" t="s">
        <v>3692</v>
      </c>
      <c r="G173" s="216" t="s">
        <v>911</v>
      </c>
      <c r="H173" s="217">
        <v>137</v>
      </c>
      <c r="I173" s="218"/>
      <c r="J173" s="219">
        <f>ROUND(I173*H173,2)</f>
        <v>0</v>
      </c>
      <c r="K173" s="215" t="s">
        <v>1995</v>
      </c>
      <c r="L173" s="44"/>
      <c r="M173" s="220" t="s">
        <v>20</v>
      </c>
      <c r="N173" s="221" t="s">
        <v>41</v>
      </c>
      <c r="O173" s="84"/>
      <c r="P173" s="222">
        <f>O173*H173</f>
        <v>0</v>
      </c>
      <c r="Q173" s="222">
        <v>0</v>
      </c>
      <c r="R173" s="222">
        <f>Q173*H173</f>
        <v>0</v>
      </c>
      <c r="S173" s="222">
        <v>0</v>
      </c>
      <c r="T173" s="223">
        <f>S173*H173</f>
        <v>0</v>
      </c>
      <c r="AR173" s="224" t="s">
        <v>215</v>
      </c>
      <c r="AT173" s="224" t="s">
        <v>211</v>
      </c>
      <c r="AU173" s="224" t="s">
        <v>77</v>
      </c>
      <c r="AY173" s="18" t="s">
        <v>210</v>
      </c>
      <c r="BE173" s="225">
        <f>IF(N173="základní",J173,0)</f>
        <v>0</v>
      </c>
      <c r="BF173" s="225">
        <f>IF(N173="snížená",J173,0)</f>
        <v>0</v>
      </c>
      <c r="BG173" s="225">
        <f>IF(N173="zákl. přenesená",J173,0)</f>
        <v>0</v>
      </c>
      <c r="BH173" s="225">
        <f>IF(N173="sníž. přenesená",J173,0)</f>
        <v>0</v>
      </c>
      <c r="BI173" s="225">
        <f>IF(N173="nulová",J173,0)</f>
        <v>0</v>
      </c>
      <c r="BJ173" s="18" t="s">
        <v>77</v>
      </c>
      <c r="BK173" s="225">
        <f>ROUND(I173*H173,2)</f>
        <v>0</v>
      </c>
      <c r="BL173" s="18" t="s">
        <v>215</v>
      </c>
      <c r="BM173" s="224" t="s">
        <v>386</v>
      </c>
    </row>
    <row r="174" s="1" customFormat="1" ht="16.5" customHeight="1">
      <c r="B174" s="39"/>
      <c r="C174" s="213" t="s">
        <v>387</v>
      </c>
      <c r="D174" s="213" t="s">
        <v>211</v>
      </c>
      <c r="E174" s="214" t="s">
        <v>2426</v>
      </c>
      <c r="F174" s="215" t="s">
        <v>2427</v>
      </c>
      <c r="G174" s="216" t="s">
        <v>291</v>
      </c>
      <c r="H174" s="217">
        <v>5.7000000000000002</v>
      </c>
      <c r="I174" s="218"/>
      <c r="J174" s="219">
        <f>ROUND(I174*H174,2)</f>
        <v>0</v>
      </c>
      <c r="K174" s="215" t="s">
        <v>1995</v>
      </c>
      <c r="L174" s="44"/>
      <c r="M174" s="220" t="s">
        <v>20</v>
      </c>
      <c r="N174" s="221" t="s">
        <v>41</v>
      </c>
      <c r="O174" s="84"/>
      <c r="P174" s="222">
        <f>O174*H174</f>
        <v>0</v>
      </c>
      <c r="Q174" s="222">
        <v>0</v>
      </c>
      <c r="R174" s="222">
        <f>Q174*H174</f>
        <v>0</v>
      </c>
      <c r="S174" s="222">
        <v>0</v>
      </c>
      <c r="T174" s="223">
        <f>S174*H174</f>
        <v>0</v>
      </c>
      <c r="AR174" s="224" t="s">
        <v>215</v>
      </c>
      <c r="AT174" s="224" t="s">
        <v>211</v>
      </c>
      <c r="AU174" s="224" t="s">
        <v>77</v>
      </c>
      <c r="AY174" s="18" t="s">
        <v>210</v>
      </c>
      <c r="BE174" s="225">
        <f>IF(N174="základní",J174,0)</f>
        <v>0</v>
      </c>
      <c r="BF174" s="225">
        <f>IF(N174="snížená",J174,0)</f>
        <v>0</v>
      </c>
      <c r="BG174" s="225">
        <f>IF(N174="zákl. přenesená",J174,0)</f>
        <v>0</v>
      </c>
      <c r="BH174" s="225">
        <f>IF(N174="sníž. přenesená",J174,0)</f>
        <v>0</v>
      </c>
      <c r="BI174" s="225">
        <f>IF(N174="nulová",J174,0)</f>
        <v>0</v>
      </c>
      <c r="BJ174" s="18" t="s">
        <v>77</v>
      </c>
      <c r="BK174" s="225">
        <f>ROUND(I174*H174,2)</f>
        <v>0</v>
      </c>
      <c r="BL174" s="18" t="s">
        <v>215</v>
      </c>
      <c r="BM174" s="224" t="s">
        <v>390</v>
      </c>
    </row>
    <row r="175" s="1" customFormat="1" ht="16.5" customHeight="1">
      <c r="B175" s="39"/>
      <c r="C175" s="213" t="s">
        <v>325</v>
      </c>
      <c r="D175" s="213" t="s">
        <v>211</v>
      </c>
      <c r="E175" s="214" t="s">
        <v>2423</v>
      </c>
      <c r="F175" s="215" t="s">
        <v>2424</v>
      </c>
      <c r="G175" s="216" t="s">
        <v>291</v>
      </c>
      <c r="H175" s="217">
        <v>5.7000000000000002</v>
      </c>
      <c r="I175" s="218"/>
      <c r="J175" s="219">
        <f>ROUND(I175*H175,2)</f>
        <v>0</v>
      </c>
      <c r="K175" s="215" t="s">
        <v>2001</v>
      </c>
      <c r="L175" s="44"/>
      <c r="M175" s="220" t="s">
        <v>20</v>
      </c>
      <c r="N175" s="221" t="s">
        <v>41</v>
      </c>
      <c r="O175" s="84"/>
      <c r="P175" s="222">
        <f>O175*H175</f>
        <v>0</v>
      </c>
      <c r="Q175" s="222">
        <v>0</v>
      </c>
      <c r="R175" s="222">
        <f>Q175*H175</f>
        <v>0</v>
      </c>
      <c r="S175" s="222">
        <v>0</v>
      </c>
      <c r="T175" s="223">
        <f>S175*H175</f>
        <v>0</v>
      </c>
      <c r="AR175" s="224" t="s">
        <v>215</v>
      </c>
      <c r="AT175" s="224" t="s">
        <v>211</v>
      </c>
      <c r="AU175" s="224" t="s">
        <v>77</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215</v>
      </c>
      <c r="BM175" s="224" t="s">
        <v>393</v>
      </c>
    </row>
    <row r="176" s="1" customFormat="1" ht="24" customHeight="1">
      <c r="B176" s="39"/>
      <c r="C176" s="241" t="s">
        <v>394</v>
      </c>
      <c r="D176" s="241" t="s">
        <v>263</v>
      </c>
      <c r="E176" s="242" t="s">
        <v>2328</v>
      </c>
      <c r="F176" s="243" t="s">
        <v>2329</v>
      </c>
      <c r="G176" s="244" t="s">
        <v>291</v>
      </c>
      <c r="H176" s="245">
        <v>5.7000000000000002</v>
      </c>
      <c r="I176" s="246"/>
      <c r="J176" s="247">
        <f>ROUND(I176*H176,2)</f>
        <v>0</v>
      </c>
      <c r="K176" s="243" t="s">
        <v>2001</v>
      </c>
      <c r="L176" s="248"/>
      <c r="M176" s="249" t="s">
        <v>20</v>
      </c>
      <c r="N176" s="250" t="s">
        <v>41</v>
      </c>
      <c r="O176" s="84"/>
      <c r="P176" s="222">
        <f>O176*H176</f>
        <v>0</v>
      </c>
      <c r="Q176" s="222">
        <v>0</v>
      </c>
      <c r="R176" s="222">
        <f>Q176*H176</f>
        <v>0</v>
      </c>
      <c r="S176" s="222">
        <v>0</v>
      </c>
      <c r="T176" s="223">
        <f>S176*H176</f>
        <v>0</v>
      </c>
      <c r="AR176" s="224" t="s">
        <v>233</v>
      </c>
      <c r="AT176" s="224" t="s">
        <v>263</v>
      </c>
      <c r="AU176" s="224" t="s">
        <v>77</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215</v>
      </c>
      <c r="BM176" s="224" t="s">
        <v>397</v>
      </c>
    </row>
    <row r="177" s="10" customFormat="1" ht="25.92" customHeight="1">
      <c r="B177" s="199"/>
      <c r="C177" s="200"/>
      <c r="D177" s="201" t="s">
        <v>69</v>
      </c>
      <c r="E177" s="202" t="s">
        <v>370</v>
      </c>
      <c r="F177" s="202" t="s">
        <v>2429</v>
      </c>
      <c r="G177" s="200"/>
      <c r="H177" s="200"/>
      <c r="I177" s="203"/>
      <c r="J177" s="204">
        <f>BK177</f>
        <v>0</v>
      </c>
      <c r="K177" s="200"/>
      <c r="L177" s="205"/>
      <c r="M177" s="206"/>
      <c r="N177" s="207"/>
      <c r="O177" s="207"/>
      <c r="P177" s="208">
        <f>SUM(P178:P181)</f>
        <v>0</v>
      </c>
      <c r="Q177" s="207"/>
      <c r="R177" s="208">
        <f>SUM(R178:R181)</f>
        <v>0</v>
      </c>
      <c r="S177" s="207"/>
      <c r="T177" s="209">
        <f>SUM(T178:T181)</f>
        <v>0</v>
      </c>
      <c r="AR177" s="210" t="s">
        <v>77</v>
      </c>
      <c r="AT177" s="211" t="s">
        <v>69</v>
      </c>
      <c r="AU177" s="211" t="s">
        <v>16</v>
      </c>
      <c r="AY177" s="210" t="s">
        <v>210</v>
      </c>
      <c r="BK177" s="212">
        <f>SUM(BK178:BK181)</f>
        <v>0</v>
      </c>
    </row>
    <row r="178" s="1" customFormat="1" ht="16.5" customHeight="1">
      <c r="B178" s="39"/>
      <c r="C178" s="213" t="s">
        <v>328</v>
      </c>
      <c r="D178" s="213" t="s">
        <v>211</v>
      </c>
      <c r="E178" s="214" t="s">
        <v>2477</v>
      </c>
      <c r="F178" s="215" t="s">
        <v>2478</v>
      </c>
      <c r="G178" s="216" t="s">
        <v>352</v>
      </c>
      <c r="H178" s="217">
        <v>3</v>
      </c>
      <c r="I178" s="218"/>
      <c r="J178" s="219">
        <f>ROUND(I178*H178,2)</f>
        <v>0</v>
      </c>
      <c r="K178" s="215" t="s">
        <v>1995</v>
      </c>
      <c r="L178" s="44"/>
      <c r="M178" s="220" t="s">
        <v>20</v>
      </c>
      <c r="N178" s="221" t="s">
        <v>41</v>
      </c>
      <c r="O178" s="84"/>
      <c r="P178" s="222">
        <f>O178*H178</f>
        <v>0</v>
      </c>
      <c r="Q178" s="222">
        <v>0</v>
      </c>
      <c r="R178" s="222">
        <f>Q178*H178</f>
        <v>0</v>
      </c>
      <c r="S178" s="222">
        <v>0</v>
      </c>
      <c r="T178" s="223">
        <f>S178*H178</f>
        <v>0</v>
      </c>
      <c r="AR178" s="224" t="s">
        <v>215</v>
      </c>
      <c r="AT178" s="224" t="s">
        <v>211</v>
      </c>
      <c r="AU178" s="224" t="s">
        <v>77</v>
      </c>
      <c r="AY178" s="18" t="s">
        <v>210</v>
      </c>
      <c r="BE178" s="225">
        <f>IF(N178="základní",J178,0)</f>
        <v>0</v>
      </c>
      <c r="BF178" s="225">
        <f>IF(N178="snížená",J178,0)</f>
        <v>0</v>
      </c>
      <c r="BG178" s="225">
        <f>IF(N178="zákl. přenesená",J178,0)</f>
        <v>0</v>
      </c>
      <c r="BH178" s="225">
        <f>IF(N178="sníž. přenesená",J178,0)</f>
        <v>0</v>
      </c>
      <c r="BI178" s="225">
        <f>IF(N178="nulová",J178,0)</f>
        <v>0</v>
      </c>
      <c r="BJ178" s="18" t="s">
        <v>77</v>
      </c>
      <c r="BK178" s="225">
        <f>ROUND(I178*H178,2)</f>
        <v>0</v>
      </c>
      <c r="BL178" s="18" t="s">
        <v>215</v>
      </c>
      <c r="BM178" s="224" t="s">
        <v>400</v>
      </c>
    </row>
    <row r="179" s="1" customFormat="1" ht="16.5" customHeight="1">
      <c r="B179" s="39"/>
      <c r="C179" s="213" t="s">
        <v>401</v>
      </c>
      <c r="D179" s="213" t="s">
        <v>211</v>
      </c>
      <c r="E179" s="214" t="s">
        <v>2481</v>
      </c>
      <c r="F179" s="215" t="s">
        <v>2482</v>
      </c>
      <c r="G179" s="216" t="s">
        <v>352</v>
      </c>
      <c r="H179" s="217">
        <v>1</v>
      </c>
      <c r="I179" s="218"/>
      <c r="J179" s="219">
        <f>ROUND(I179*H179,2)</f>
        <v>0</v>
      </c>
      <c r="K179" s="215" t="s">
        <v>1995</v>
      </c>
      <c r="L179" s="44"/>
      <c r="M179" s="220" t="s">
        <v>20</v>
      </c>
      <c r="N179" s="221" t="s">
        <v>41</v>
      </c>
      <c r="O179" s="84"/>
      <c r="P179" s="222">
        <f>O179*H179</f>
        <v>0</v>
      </c>
      <c r="Q179" s="222">
        <v>0</v>
      </c>
      <c r="R179" s="222">
        <f>Q179*H179</f>
        <v>0</v>
      </c>
      <c r="S179" s="222">
        <v>0</v>
      </c>
      <c r="T179" s="223">
        <f>S179*H179</f>
        <v>0</v>
      </c>
      <c r="AR179" s="224" t="s">
        <v>215</v>
      </c>
      <c r="AT179" s="224" t="s">
        <v>211</v>
      </c>
      <c r="AU179" s="224" t="s">
        <v>77</v>
      </c>
      <c r="AY179" s="18" t="s">
        <v>210</v>
      </c>
      <c r="BE179" s="225">
        <f>IF(N179="základní",J179,0)</f>
        <v>0</v>
      </c>
      <c r="BF179" s="225">
        <f>IF(N179="snížená",J179,0)</f>
        <v>0</v>
      </c>
      <c r="BG179" s="225">
        <f>IF(N179="zákl. přenesená",J179,0)</f>
        <v>0</v>
      </c>
      <c r="BH179" s="225">
        <f>IF(N179="sníž. přenesená",J179,0)</f>
        <v>0</v>
      </c>
      <c r="BI179" s="225">
        <f>IF(N179="nulová",J179,0)</f>
        <v>0</v>
      </c>
      <c r="BJ179" s="18" t="s">
        <v>77</v>
      </c>
      <c r="BK179" s="225">
        <f>ROUND(I179*H179,2)</f>
        <v>0</v>
      </c>
      <c r="BL179" s="18" t="s">
        <v>215</v>
      </c>
      <c r="BM179" s="224" t="s">
        <v>404</v>
      </c>
    </row>
    <row r="180" s="1" customFormat="1" ht="16.5" customHeight="1">
      <c r="B180" s="39"/>
      <c r="C180" s="241" t="s">
        <v>331</v>
      </c>
      <c r="D180" s="241" t="s">
        <v>263</v>
      </c>
      <c r="E180" s="242" t="s">
        <v>2448</v>
      </c>
      <c r="F180" s="243" t="s">
        <v>2449</v>
      </c>
      <c r="G180" s="244" t="s">
        <v>352</v>
      </c>
      <c r="H180" s="245">
        <v>3</v>
      </c>
      <c r="I180" s="246"/>
      <c r="J180" s="247">
        <f>ROUND(I180*H180,2)</f>
        <v>0</v>
      </c>
      <c r="K180" s="243" t="s">
        <v>1995</v>
      </c>
      <c r="L180" s="248"/>
      <c r="M180" s="249" t="s">
        <v>20</v>
      </c>
      <c r="N180" s="250" t="s">
        <v>41</v>
      </c>
      <c r="O180" s="84"/>
      <c r="P180" s="222">
        <f>O180*H180</f>
        <v>0</v>
      </c>
      <c r="Q180" s="222">
        <v>0</v>
      </c>
      <c r="R180" s="222">
        <f>Q180*H180</f>
        <v>0</v>
      </c>
      <c r="S180" s="222">
        <v>0</v>
      </c>
      <c r="T180" s="223">
        <f>S180*H180</f>
        <v>0</v>
      </c>
      <c r="AR180" s="224" t="s">
        <v>233</v>
      </c>
      <c r="AT180" s="224" t="s">
        <v>263</v>
      </c>
      <c r="AU180" s="224" t="s">
        <v>77</v>
      </c>
      <c r="AY180" s="18" t="s">
        <v>210</v>
      </c>
      <c r="BE180" s="225">
        <f>IF(N180="základní",J180,0)</f>
        <v>0</v>
      </c>
      <c r="BF180" s="225">
        <f>IF(N180="snížená",J180,0)</f>
        <v>0</v>
      </c>
      <c r="BG180" s="225">
        <f>IF(N180="zákl. přenesená",J180,0)</f>
        <v>0</v>
      </c>
      <c r="BH180" s="225">
        <f>IF(N180="sníž. přenesená",J180,0)</f>
        <v>0</v>
      </c>
      <c r="BI180" s="225">
        <f>IF(N180="nulová",J180,0)</f>
        <v>0</v>
      </c>
      <c r="BJ180" s="18" t="s">
        <v>77</v>
      </c>
      <c r="BK180" s="225">
        <f>ROUND(I180*H180,2)</f>
        <v>0</v>
      </c>
      <c r="BL180" s="18" t="s">
        <v>215</v>
      </c>
      <c r="BM180" s="224" t="s">
        <v>407</v>
      </c>
    </row>
    <row r="181" s="1" customFormat="1" ht="16.5" customHeight="1">
      <c r="B181" s="39"/>
      <c r="C181" s="241" t="s">
        <v>408</v>
      </c>
      <c r="D181" s="241" t="s">
        <v>263</v>
      </c>
      <c r="E181" s="242" t="s">
        <v>2473</v>
      </c>
      <c r="F181" s="243" t="s">
        <v>2474</v>
      </c>
      <c r="G181" s="244" t="s">
        <v>352</v>
      </c>
      <c r="H181" s="245">
        <v>1</v>
      </c>
      <c r="I181" s="246"/>
      <c r="J181" s="247">
        <f>ROUND(I181*H181,2)</f>
        <v>0</v>
      </c>
      <c r="K181" s="243" t="s">
        <v>2475</v>
      </c>
      <c r="L181" s="248"/>
      <c r="M181" s="249" t="s">
        <v>20</v>
      </c>
      <c r="N181" s="250" t="s">
        <v>41</v>
      </c>
      <c r="O181" s="84"/>
      <c r="P181" s="222">
        <f>O181*H181</f>
        <v>0</v>
      </c>
      <c r="Q181" s="222">
        <v>0</v>
      </c>
      <c r="R181" s="222">
        <f>Q181*H181</f>
        <v>0</v>
      </c>
      <c r="S181" s="222">
        <v>0</v>
      </c>
      <c r="T181" s="223">
        <f>S181*H181</f>
        <v>0</v>
      </c>
      <c r="AR181" s="224" t="s">
        <v>233</v>
      </c>
      <c r="AT181" s="224" t="s">
        <v>263</v>
      </c>
      <c r="AU181" s="224" t="s">
        <v>77</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215</v>
      </c>
      <c r="BM181" s="224" t="s">
        <v>411</v>
      </c>
    </row>
    <row r="182" s="10" customFormat="1" ht="25.92" customHeight="1">
      <c r="B182" s="199"/>
      <c r="C182" s="200"/>
      <c r="D182" s="201" t="s">
        <v>69</v>
      </c>
      <c r="E182" s="202" t="s">
        <v>298</v>
      </c>
      <c r="F182" s="202" t="s">
        <v>299</v>
      </c>
      <c r="G182" s="200"/>
      <c r="H182" s="200"/>
      <c r="I182" s="203"/>
      <c r="J182" s="204">
        <f>BK182</f>
        <v>0</v>
      </c>
      <c r="K182" s="200"/>
      <c r="L182" s="205"/>
      <c r="M182" s="206"/>
      <c r="N182" s="207"/>
      <c r="O182" s="207"/>
      <c r="P182" s="208">
        <f>SUM(P183:P188)</f>
        <v>0</v>
      </c>
      <c r="Q182" s="207"/>
      <c r="R182" s="208">
        <f>SUM(R183:R188)</f>
        <v>0</v>
      </c>
      <c r="S182" s="207"/>
      <c r="T182" s="209">
        <f>SUM(T183:T188)</f>
        <v>0</v>
      </c>
      <c r="AR182" s="210" t="s">
        <v>79</v>
      </c>
      <c r="AT182" s="211" t="s">
        <v>69</v>
      </c>
      <c r="AU182" s="211" t="s">
        <v>16</v>
      </c>
      <c r="AY182" s="210" t="s">
        <v>210</v>
      </c>
      <c r="BK182" s="212">
        <f>SUM(BK183:BK188)</f>
        <v>0</v>
      </c>
    </row>
    <row r="183" s="1" customFormat="1" ht="24" customHeight="1">
      <c r="B183" s="39"/>
      <c r="C183" s="213" t="s">
        <v>334</v>
      </c>
      <c r="D183" s="213" t="s">
        <v>211</v>
      </c>
      <c r="E183" s="214" t="s">
        <v>2717</v>
      </c>
      <c r="F183" s="215" t="s">
        <v>2718</v>
      </c>
      <c r="G183" s="216" t="s">
        <v>911</v>
      </c>
      <c r="H183" s="217">
        <v>137</v>
      </c>
      <c r="I183" s="218"/>
      <c r="J183" s="219">
        <f>ROUND(I183*H183,2)</f>
        <v>0</v>
      </c>
      <c r="K183" s="215" t="s">
        <v>1995</v>
      </c>
      <c r="L183" s="44"/>
      <c r="M183" s="220" t="s">
        <v>20</v>
      </c>
      <c r="N183" s="221" t="s">
        <v>41</v>
      </c>
      <c r="O183" s="84"/>
      <c r="P183" s="222">
        <f>O183*H183</f>
        <v>0</v>
      </c>
      <c r="Q183" s="222">
        <v>0</v>
      </c>
      <c r="R183" s="222">
        <f>Q183*H183</f>
        <v>0</v>
      </c>
      <c r="S183" s="222">
        <v>0</v>
      </c>
      <c r="T183" s="223">
        <f>S183*H183</f>
        <v>0</v>
      </c>
      <c r="AR183" s="224" t="s">
        <v>282</v>
      </c>
      <c r="AT183" s="224" t="s">
        <v>211</v>
      </c>
      <c r="AU183" s="224" t="s">
        <v>77</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282</v>
      </c>
      <c r="BM183" s="224" t="s">
        <v>414</v>
      </c>
    </row>
    <row r="184" s="1" customFormat="1" ht="24" customHeight="1">
      <c r="B184" s="39"/>
      <c r="C184" s="213" t="s">
        <v>415</v>
      </c>
      <c r="D184" s="213" t="s">
        <v>211</v>
      </c>
      <c r="E184" s="214" t="s">
        <v>2720</v>
      </c>
      <c r="F184" s="215" t="s">
        <v>2721</v>
      </c>
      <c r="G184" s="216" t="s">
        <v>291</v>
      </c>
      <c r="H184" s="217">
        <v>92</v>
      </c>
      <c r="I184" s="218"/>
      <c r="J184" s="219">
        <f>ROUND(I184*H184,2)</f>
        <v>0</v>
      </c>
      <c r="K184" s="215" t="s">
        <v>1995</v>
      </c>
      <c r="L184" s="44"/>
      <c r="M184" s="220" t="s">
        <v>20</v>
      </c>
      <c r="N184" s="221" t="s">
        <v>41</v>
      </c>
      <c r="O184" s="84"/>
      <c r="P184" s="222">
        <f>O184*H184</f>
        <v>0</v>
      </c>
      <c r="Q184" s="222">
        <v>0</v>
      </c>
      <c r="R184" s="222">
        <f>Q184*H184</f>
        <v>0</v>
      </c>
      <c r="S184" s="222">
        <v>0</v>
      </c>
      <c r="T184" s="223">
        <f>S184*H184</f>
        <v>0</v>
      </c>
      <c r="AR184" s="224" t="s">
        <v>282</v>
      </c>
      <c r="AT184" s="224" t="s">
        <v>211</v>
      </c>
      <c r="AU184" s="224" t="s">
        <v>77</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282</v>
      </c>
      <c r="BM184" s="224" t="s">
        <v>418</v>
      </c>
    </row>
    <row r="185" s="1" customFormat="1" ht="16.5" customHeight="1">
      <c r="B185" s="39"/>
      <c r="C185" s="213" t="s">
        <v>338</v>
      </c>
      <c r="D185" s="213" t="s">
        <v>211</v>
      </c>
      <c r="E185" s="214" t="s">
        <v>2734</v>
      </c>
      <c r="F185" s="215" t="s">
        <v>3693</v>
      </c>
      <c r="G185" s="216" t="s">
        <v>911</v>
      </c>
      <c r="H185" s="217">
        <v>134.40000000000001</v>
      </c>
      <c r="I185" s="218"/>
      <c r="J185" s="219">
        <f>ROUND(I185*H185,2)</f>
        <v>0</v>
      </c>
      <c r="K185" s="215" t="s">
        <v>1995</v>
      </c>
      <c r="L185" s="44"/>
      <c r="M185" s="220" t="s">
        <v>20</v>
      </c>
      <c r="N185" s="221" t="s">
        <v>41</v>
      </c>
      <c r="O185" s="84"/>
      <c r="P185" s="222">
        <f>O185*H185</f>
        <v>0</v>
      </c>
      <c r="Q185" s="222">
        <v>0</v>
      </c>
      <c r="R185" s="222">
        <f>Q185*H185</f>
        <v>0</v>
      </c>
      <c r="S185" s="222">
        <v>0</v>
      </c>
      <c r="T185" s="223">
        <f>S185*H185</f>
        <v>0</v>
      </c>
      <c r="AR185" s="224" t="s">
        <v>282</v>
      </c>
      <c r="AT185" s="224" t="s">
        <v>211</v>
      </c>
      <c r="AU185" s="224" t="s">
        <v>77</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282</v>
      </c>
      <c r="BM185" s="224" t="s">
        <v>421</v>
      </c>
    </row>
    <row r="186" s="1" customFormat="1" ht="24" customHeight="1">
      <c r="B186" s="39"/>
      <c r="C186" s="241" t="s">
        <v>422</v>
      </c>
      <c r="D186" s="241" t="s">
        <v>263</v>
      </c>
      <c r="E186" s="242" t="s">
        <v>2688</v>
      </c>
      <c r="F186" s="243" t="s">
        <v>2689</v>
      </c>
      <c r="G186" s="244" t="s">
        <v>291</v>
      </c>
      <c r="H186" s="245">
        <v>94.760000000000005</v>
      </c>
      <c r="I186" s="246"/>
      <c r="J186" s="247">
        <f>ROUND(I186*H186,2)</f>
        <v>0</v>
      </c>
      <c r="K186" s="243" t="s">
        <v>1995</v>
      </c>
      <c r="L186" s="248"/>
      <c r="M186" s="249" t="s">
        <v>20</v>
      </c>
      <c r="N186" s="250" t="s">
        <v>41</v>
      </c>
      <c r="O186" s="84"/>
      <c r="P186" s="222">
        <f>O186*H186</f>
        <v>0</v>
      </c>
      <c r="Q186" s="222">
        <v>0</v>
      </c>
      <c r="R186" s="222">
        <f>Q186*H186</f>
        <v>0</v>
      </c>
      <c r="S186" s="222">
        <v>0</v>
      </c>
      <c r="T186" s="223">
        <f>S186*H186</f>
        <v>0</v>
      </c>
      <c r="AR186" s="224" t="s">
        <v>303</v>
      </c>
      <c r="AT186" s="224" t="s">
        <v>263</v>
      </c>
      <c r="AU186" s="224" t="s">
        <v>77</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282</v>
      </c>
      <c r="BM186" s="224" t="s">
        <v>426</v>
      </c>
    </row>
    <row r="187" s="1" customFormat="1" ht="24" customHeight="1">
      <c r="B187" s="39"/>
      <c r="C187" s="241" t="s">
        <v>341</v>
      </c>
      <c r="D187" s="241" t="s">
        <v>263</v>
      </c>
      <c r="E187" s="242" t="s">
        <v>2706</v>
      </c>
      <c r="F187" s="243" t="s">
        <v>2707</v>
      </c>
      <c r="G187" s="244" t="s">
        <v>911</v>
      </c>
      <c r="H187" s="245">
        <v>141.11000000000001</v>
      </c>
      <c r="I187" s="246"/>
      <c r="J187" s="247">
        <f>ROUND(I187*H187,2)</f>
        <v>0</v>
      </c>
      <c r="K187" s="243" t="s">
        <v>1995</v>
      </c>
      <c r="L187" s="248"/>
      <c r="M187" s="249" t="s">
        <v>20</v>
      </c>
      <c r="N187" s="250" t="s">
        <v>41</v>
      </c>
      <c r="O187" s="84"/>
      <c r="P187" s="222">
        <f>O187*H187</f>
        <v>0</v>
      </c>
      <c r="Q187" s="222">
        <v>0</v>
      </c>
      <c r="R187" s="222">
        <f>Q187*H187</f>
        <v>0</v>
      </c>
      <c r="S187" s="222">
        <v>0</v>
      </c>
      <c r="T187" s="223">
        <f>S187*H187</f>
        <v>0</v>
      </c>
      <c r="AR187" s="224" t="s">
        <v>303</v>
      </c>
      <c r="AT187" s="224" t="s">
        <v>263</v>
      </c>
      <c r="AU187" s="224" t="s">
        <v>77</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282</v>
      </c>
      <c r="BM187" s="224" t="s">
        <v>430</v>
      </c>
    </row>
    <row r="188" s="1" customFormat="1" ht="24" customHeight="1">
      <c r="B188" s="39"/>
      <c r="C188" s="213" t="s">
        <v>431</v>
      </c>
      <c r="D188" s="213" t="s">
        <v>211</v>
      </c>
      <c r="E188" s="214" t="s">
        <v>2710</v>
      </c>
      <c r="F188" s="215" t="s">
        <v>2711</v>
      </c>
      <c r="G188" s="216" t="s">
        <v>911</v>
      </c>
      <c r="H188" s="217">
        <v>137</v>
      </c>
      <c r="I188" s="218"/>
      <c r="J188" s="219">
        <f>ROUND(I188*H188,2)</f>
        <v>0</v>
      </c>
      <c r="K188" s="215" t="s">
        <v>2001</v>
      </c>
      <c r="L188" s="44"/>
      <c r="M188" s="220" t="s">
        <v>20</v>
      </c>
      <c r="N188" s="221" t="s">
        <v>41</v>
      </c>
      <c r="O188" s="84"/>
      <c r="P188" s="222">
        <f>O188*H188</f>
        <v>0</v>
      </c>
      <c r="Q188" s="222">
        <v>0</v>
      </c>
      <c r="R188" s="222">
        <f>Q188*H188</f>
        <v>0</v>
      </c>
      <c r="S188" s="222">
        <v>0</v>
      </c>
      <c r="T188" s="223">
        <f>S188*H188</f>
        <v>0</v>
      </c>
      <c r="AR188" s="224" t="s">
        <v>282</v>
      </c>
      <c r="AT188" s="224" t="s">
        <v>211</v>
      </c>
      <c r="AU188" s="224" t="s">
        <v>77</v>
      </c>
      <c r="AY188" s="18" t="s">
        <v>210</v>
      </c>
      <c r="BE188" s="225">
        <f>IF(N188="základní",J188,0)</f>
        <v>0</v>
      </c>
      <c r="BF188" s="225">
        <f>IF(N188="snížená",J188,0)</f>
        <v>0</v>
      </c>
      <c r="BG188" s="225">
        <f>IF(N188="zákl. přenesená",J188,0)</f>
        <v>0</v>
      </c>
      <c r="BH188" s="225">
        <f>IF(N188="sníž. přenesená",J188,0)</f>
        <v>0</v>
      </c>
      <c r="BI188" s="225">
        <f>IF(N188="nulová",J188,0)</f>
        <v>0</v>
      </c>
      <c r="BJ188" s="18" t="s">
        <v>77</v>
      </c>
      <c r="BK188" s="225">
        <f>ROUND(I188*H188,2)</f>
        <v>0</v>
      </c>
      <c r="BL188" s="18" t="s">
        <v>282</v>
      </c>
      <c r="BM188" s="224" t="s">
        <v>434</v>
      </c>
    </row>
    <row r="189" s="10" customFormat="1" ht="25.92" customHeight="1">
      <c r="B189" s="199"/>
      <c r="C189" s="200"/>
      <c r="D189" s="201" t="s">
        <v>69</v>
      </c>
      <c r="E189" s="202" t="s">
        <v>2778</v>
      </c>
      <c r="F189" s="202" t="s">
        <v>2779</v>
      </c>
      <c r="G189" s="200"/>
      <c r="H189" s="200"/>
      <c r="I189" s="203"/>
      <c r="J189" s="204">
        <f>BK189</f>
        <v>0</v>
      </c>
      <c r="K189" s="200"/>
      <c r="L189" s="205"/>
      <c r="M189" s="206"/>
      <c r="N189" s="207"/>
      <c r="O189" s="207"/>
      <c r="P189" s="208">
        <f>SUM(P190:P191)</f>
        <v>0</v>
      </c>
      <c r="Q189" s="207"/>
      <c r="R189" s="208">
        <f>SUM(R190:R191)</f>
        <v>0</v>
      </c>
      <c r="S189" s="207"/>
      <c r="T189" s="209">
        <f>SUM(T190:T191)</f>
        <v>0</v>
      </c>
      <c r="AR189" s="210" t="s">
        <v>79</v>
      </c>
      <c r="AT189" s="211" t="s">
        <v>69</v>
      </c>
      <c r="AU189" s="211" t="s">
        <v>16</v>
      </c>
      <c r="AY189" s="210" t="s">
        <v>210</v>
      </c>
      <c r="BK189" s="212">
        <f>SUM(BK190:BK191)</f>
        <v>0</v>
      </c>
    </row>
    <row r="190" s="1" customFormat="1" ht="48" customHeight="1">
      <c r="B190" s="39"/>
      <c r="C190" s="213" t="s">
        <v>345</v>
      </c>
      <c r="D190" s="213" t="s">
        <v>211</v>
      </c>
      <c r="E190" s="214" t="s">
        <v>2803</v>
      </c>
      <c r="F190" s="215" t="s">
        <v>2804</v>
      </c>
      <c r="G190" s="216" t="s">
        <v>291</v>
      </c>
      <c r="H190" s="217">
        <v>51.299999999999997</v>
      </c>
      <c r="I190" s="218"/>
      <c r="J190" s="219">
        <f>ROUND(I190*H190,2)</f>
        <v>0</v>
      </c>
      <c r="K190" s="215" t="s">
        <v>2001</v>
      </c>
      <c r="L190" s="44"/>
      <c r="M190" s="220" t="s">
        <v>20</v>
      </c>
      <c r="N190" s="221" t="s">
        <v>41</v>
      </c>
      <c r="O190" s="84"/>
      <c r="P190" s="222">
        <f>O190*H190</f>
        <v>0</v>
      </c>
      <c r="Q190" s="222">
        <v>0</v>
      </c>
      <c r="R190" s="222">
        <f>Q190*H190</f>
        <v>0</v>
      </c>
      <c r="S190" s="222">
        <v>0</v>
      </c>
      <c r="T190" s="223">
        <f>S190*H190</f>
        <v>0</v>
      </c>
      <c r="AR190" s="224" t="s">
        <v>282</v>
      </c>
      <c r="AT190" s="224" t="s">
        <v>211</v>
      </c>
      <c r="AU190" s="224" t="s">
        <v>77</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282</v>
      </c>
      <c r="BM190" s="224" t="s">
        <v>437</v>
      </c>
    </row>
    <row r="191" s="1" customFormat="1" ht="36" customHeight="1">
      <c r="B191" s="39"/>
      <c r="C191" s="213" t="s">
        <v>438</v>
      </c>
      <c r="D191" s="213" t="s">
        <v>211</v>
      </c>
      <c r="E191" s="214" t="s">
        <v>2806</v>
      </c>
      <c r="F191" s="215" t="s">
        <v>2807</v>
      </c>
      <c r="G191" s="216" t="s">
        <v>425</v>
      </c>
      <c r="H191" s="217">
        <v>12</v>
      </c>
      <c r="I191" s="218"/>
      <c r="J191" s="219">
        <f>ROUND(I191*H191,2)</f>
        <v>0</v>
      </c>
      <c r="K191" s="215" t="s">
        <v>2001</v>
      </c>
      <c r="L191" s="44"/>
      <c r="M191" s="220" t="s">
        <v>20</v>
      </c>
      <c r="N191" s="221" t="s">
        <v>41</v>
      </c>
      <c r="O191" s="84"/>
      <c r="P191" s="222">
        <f>O191*H191</f>
        <v>0</v>
      </c>
      <c r="Q191" s="222">
        <v>0</v>
      </c>
      <c r="R191" s="222">
        <f>Q191*H191</f>
        <v>0</v>
      </c>
      <c r="S191" s="222">
        <v>0</v>
      </c>
      <c r="T191" s="223">
        <f>S191*H191</f>
        <v>0</v>
      </c>
      <c r="AR191" s="224" t="s">
        <v>282</v>
      </c>
      <c r="AT191" s="224" t="s">
        <v>211</v>
      </c>
      <c r="AU191" s="224" t="s">
        <v>77</v>
      </c>
      <c r="AY191" s="18" t="s">
        <v>210</v>
      </c>
      <c r="BE191" s="225">
        <f>IF(N191="základní",J191,0)</f>
        <v>0</v>
      </c>
      <c r="BF191" s="225">
        <f>IF(N191="snížená",J191,0)</f>
        <v>0</v>
      </c>
      <c r="BG191" s="225">
        <f>IF(N191="zákl. přenesená",J191,0)</f>
        <v>0</v>
      </c>
      <c r="BH191" s="225">
        <f>IF(N191="sníž. přenesená",J191,0)</f>
        <v>0</v>
      </c>
      <c r="BI191" s="225">
        <f>IF(N191="nulová",J191,0)</f>
        <v>0</v>
      </c>
      <c r="BJ191" s="18" t="s">
        <v>77</v>
      </c>
      <c r="BK191" s="225">
        <f>ROUND(I191*H191,2)</f>
        <v>0</v>
      </c>
      <c r="BL191" s="18" t="s">
        <v>282</v>
      </c>
      <c r="BM191" s="224" t="s">
        <v>441</v>
      </c>
    </row>
    <row r="192" s="10" customFormat="1" ht="25.92" customHeight="1">
      <c r="B192" s="199"/>
      <c r="C192" s="200"/>
      <c r="D192" s="201" t="s">
        <v>69</v>
      </c>
      <c r="E192" s="202" t="s">
        <v>2871</v>
      </c>
      <c r="F192" s="202" t="s">
        <v>2872</v>
      </c>
      <c r="G192" s="200"/>
      <c r="H192" s="200"/>
      <c r="I192" s="203"/>
      <c r="J192" s="204">
        <f>BK192</f>
        <v>0</v>
      </c>
      <c r="K192" s="200"/>
      <c r="L192" s="205"/>
      <c r="M192" s="206"/>
      <c r="N192" s="207"/>
      <c r="O192" s="207"/>
      <c r="P192" s="208">
        <f>SUM(P193:P198)</f>
        <v>0</v>
      </c>
      <c r="Q192" s="207"/>
      <c r="R192" s="208">
        <f>SUM(R193:R198)</f>
        <v>0</v>
      </c>
      <c r="S192" s="207"/>
      <c r="T192" s="209">
        <f>SUM(T193:T198)</f>
        <v>0</v>
      </c>
      <c r="AR192" s="210" t="s">
        <v>79</v>
      </c>
      <c r="AT192" s="211" t="s">
        <v>69</v>
      </c>
      <c r="AU192" s="211" t="s">
        <v>16</v>
      </c>
      <c r="AY192" s="210" t="s">
        <v>210</v>
      </c>
      <c r="BK192" s="212">
        <f>SUM(BK193:BK198)</f>
        <v>0</v>
      </c>
    </row>
    <row r="193" s="1" customFormat="1" ht="48" customHeight="1">
      <c r="B193" s="39"/>
      <c r="C193" s="213" t="s">
        <v>348</v>
      </c>
      <c r="D193" s="213" t="s">
        <v>211</v>
      </c>
      <c r="E193" s="214" t="s">
        <v>2877</v>
      </c>
      <c r="F193" s="215" t="s">
        <v>3694</v>
      </c>
      <c r="G193" s="216" t="s">
        <v>352</v>
      </c>
      <c r="H193" s="217">
        <v>1</v>
      </c>
      <c r="I193" s="218"/>
      <c r="J193" s="219">
        <f>ROUND(I193*H193,2)</f>
        <v>0</v>
      </c>
      <c r="K193" s="215" t="s">
        <v>2001</v>
      </c>
      <c r="L193" s="44"/>
      <c r="M193" s="220" t="s">
        <v>20</v>
      </c>
      <c r="N193" s="221" t="s">
        <v>41</v>
      </c>
      <c r="O193" s="84"/>
      <c r="P193" s="222">
        <f>O193*H193</f>
        <v>0</v>
      </c>
      <c r="Q193" s="222">
        <v>0</v>
      </c>
      <c r="R193" s="222">
        <f>Q193*H193</f>
        <v>0</v>
      </c>
      <c r="S193" s="222">
        <v>0</v>
      </c>
      <c r="T193" s="223">
        <f>S193*H193</f>
        <v>0</v>
      </c>
      <c r="AR193" s="224" t="s">
        <v>282</v>
      </c>
      <c r="AT193" s="224" t="s">
        <v>211</v>
      </c>
      <c r="AU193" s="224" t="s">
        <v>77</v>
      </c>
      <c r="AY193" s="18" t="s">
        <v>210</v>
      </c>
      <c r="BE193" s="225">
        <f>IF(N193="základní",J193,0)</f>
        <v>0</v>
      </c>
      <c r="BF193" s="225">
        <f>IF(N193="snížená",J193,0)</f>
        <v>0</v>
      </c>
      <c r="BG193" s="225">
        <f>IF(N193="zákl. přenesená",J193,0)</f>
        <v>0</v>
      </c>
      <c r="BH193" s="225">
        <f>IF(N193="sníž. přenesená",J193,0)</f>
        <v>0</v>
      </c>
      <c r="BI193" s="225">
        <f>IF(N193="nulová",J193,0)</f>
        <v>0</v>
      </c>
      <c r="BJ193" s="18" t="s">
        <v>77</v>
      </c>
      <c r="BK193" s="225">
        <f>ROUND(I193*H193,2)</f>
        <v>0</v>
      </c>
      <c r="BL193" s="18" t="s">
        <v>282</v>
      </c>
      <c r="BM193" s="224" t="s">
        <v>444</v>
      </c>
    </row>
    <row r="194" s="1" customFormat="1" ht="36" customHeight="1">
      <c r="B194" s="39"/>
      <c r="C194" s="213" t="s">
        <v>445</v>
      </c>
      <c r="D194" s="213" t="s">
        <v>211</v>
      </c>
      <c r="E194" s="214" t="s">
        <v>2880</v>
      </c>
      <c r="F194" s="215" t="s">
        <v>3695</v>
      </c>
      <c r="G194" s="216" t="s">
        <v>352</v>
      </c>
      <c r="H194" s="217">
        <v>1</v>
      </c>
      <c r="I194" s="218"/>
      <c r="J194" s="219">
        <f>ROUND(I194*H194,2)</f>
        <v>0</v>
      </c>
      <c r="K194" s="215" t="s">
        <v>2001</v>
      </c>
      <c r="L194" s="44"/>
      <c r="M194" s="220" t="s">
        <v>20</v>
      </c>
      <c r="N194" s="221" t="s">
        <v>41</v>
      </c>
      <c r="O194" s="84"/>
      <c r="P194" s="222">
        <f>O194*H194</f>
        <v>0</v>
      </c>
      <c r="Q194" s="222">
        <v>0</v>
      </c>
      <c r="R194" s="222">
        <f>Q194*H194</f>
        <v>0</v>
      </c>
      <c r="S194" s="222">
        <v>0</v>
      </c>
      <c r="T194" s="223">
        <f>S194*H194</f>
        <v>0</v>
      </c>
      <c r="AR194" s="224" t="s">
        <v>282</v>
      </c>
      <c r="AT194" s="224" t="s">
        <v>211</v>
      </c>
      <c r="AU194" s="224" t="s">
        <v>77</v>
      </c>
      <c r="AY194" s="18" t="s">
        <v>210</v>
      </c>
      <c r="BE194" s="225">
        <f>IF(N194="základní",J194,0)</f>
        <v>0</v>
      </c>
      <c r="BF194" s="225">
        <f>IF(N194="snížená",J194,0)</f>
        <v>0</v>
      </c>
      <c r="BG194" s="225">
        <f>IF(N194="zákl. přenesená",J194,0)</f>
        <v>0</v>
      </c>
      <c r="BH194" s="225">
        <f>IF(N194="sníž. přenesená",J194,0)</f>
        <v>0</v>
      </c>
      <c r="BI194" s="225">
        <f>IF(N194="nulová",J194,0)</f>
        <v>0</v>
      </c>
      <c r="BJ194" s="18" t="s">
        <v>77</v>
      </c>
      <c r="BK194" s="225">
        <f>ROUND(I194*H194,2)</f>
        <v>0</v>
      </c>
      <c r="BL194" s="18" t="s">
        <v>282</v>
      </c>
      <c r="BM194" s="224" t="s">
        <v>448</v>
      </c>
    </row>
    <row r="195" s="1" customFormat="1" ht="36" customHeight="1">
      <c r="B195" s="39"/>
      <c r="C195" s="213" t="s">
        <v>353</v>
      </c>
      <c r="D195" s="213" t="s">
        <v>211</v>
      </c>
      <c r="E195" s="214" t="s">
        <v>2905</v>
      </c>
      <c r="F195" s="215" t="s">
        <v>3696</v>
      </c>
      <c r="G195" s="216" t="s">
        <v>352</v>
      </c>
      <c r="H195" s="217">
        <v>1</v>
      </c>
      <c r="I195" s="218"/>
      <c r="J195" s="219">
        <f>ROUND(I195*H195,2)</f>
        <v>0</v>
      </c>
      <c r="K195" s="215" t="s">
        <v>2001</v>
      </c>
      <c r="L195" s="44"/>
      <c r="M195" s="220" t="s">
        <v>20</v>
      </c>
      <c r="N195" s="221" t="s">
        <v>41</v>
      </c>
      <c r="O195" s="84"/>
      <c r="P195" s="222">
        <f>O195*H195</f>
        <v>0</v>
      </c>
      <c r="Q195" s="222">
        <v>0</v>
      </c>
      <c r="R195" s="222">
        <f>Q195*H195</f>
        <v>0</v>
      </c>
      <c r="S195" s="222">
        <v>0</v>
      </c>
      <c r="T195" s="223">
        <f>S195*H195</f>
        <v>0</v>
      </c>
      <c r="AR195" s="224" t="s">
        <v>282</v>
      </c>
      <c r="AT195" s="224" t="s">
        <v>211</v>
      </c>
      <c r="AU195" s="224" t="s">
        <v>77</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282</v>
      </c>
      <c r="BM195" s="224" t="s">
        <v>451</v>
      </c>
    </row>
    <row r="196" s="1" customFormat="1" ht="36" customHeight="1">
      <c r="B196" s="39"/>
      <c r="C196" s="213" t="s">
        <v>452</v>
      </c>
      <c r="D196" s="213" t="s">
        <v>211</v>
      </c>
      <c r="E196" s="214" t="s">
        <v>2919</v>
      </c>
      <c r="F196" s="215" t="s">
        <v>3697</v>
      </c>
      <c r="G196" s="216" t="s">
        <v>352</v>
      </c>
      <c r="H196" s="217">
        <v>3</v>
      </c>
      <c r="I196" s="218"/>
      <c r="J196" s="219">
        <f>ROUND(I196*H196,2)</f>
        <v>0</v>
      </c>
      <c r="K196" s="215" t="s">
        <v>2001</v>
      </c>
      <c r="L196" s="44"/>
      <c r="M196" s="220" t="s">
        <v>20</v>
      </c>
      <c r="N196" s="221" t="s">
        <v>41</v>
      </c>
      <c r="O196" s="84"/>
      <c r="P196" s="222">
        <f>O196*H196</f>
        <v>0</v>
      </c>
      <c r="Q196" s="222">
        <v>0</v>
      </c>
      <c r="R196" s="222">
        <f>Q196*H196</f>
        <v>0</v>
      </c>
      <c r="S196" s="222">
        <v>0</v>
      </c>
      <c r="T196" s="223">
        <f>S196*H196</f>
        <v>0</v>
      </c>
      <c r="AR196" s="224" t="s">
        <v>282</v>
      </c>
      <c r="AT196" s="224" t="s">
        <v>211</v>
      </c>
      <c r="AU196" s="224" t="s">
        <v>77</v>
      </c>
      <c r="AY196" s="18" t="s">
        <v>210</v>
      </c>
      <c r="BE196" s="225">
        <f>IF(N196="základní",J196,0)</f>
        <v>0</v>
      </c>
      <c r="BF196" s="225">
        <f>IF(N196="snížená",J196,0)</f>
        <v>0</v>
      </c>
      <c r="BG196" s="225">
        <f>IF(N196="zákl. přenesená",J196,0)</f>
        <v>0</v>
      </c>
      <c r="BH196" s="225">
        <f>IF(N196="sníž. přenesená",J196,0)</f>
        <v>0</v>
      </c>
      <c r="BI196" s="225">
        <f>IF(N196="nulová",J196,0)</f>
        <v>0</v>
      </c>
      <c r="BJ196" s="18" t="s">
        <v>77</v>
      </c>
      <c r="BK196" s="225">
        <f>ROUND(I196*H196,2)</f>
        <v>0</v>
      </c>
      <c r="BL196" s="18" t="s">
        <v>282</v>
      </c>
      <c r="BM196" s="224" t="s">
        <v>455</v>
      </c>
    </row>
    <row r="197" s="1" customFormat="1" ht="24" customHeight="1">
      <c r="B197" s="39"/>
      <c r="C197" s="213" t="s">
        <v>356</v>
      </c>
      <c r="D197" s="213" t="s">
        <v>211</v>
      </c>
      <c r="E197" s="214" t="s">
        <v>2933</v>
      </c>
      <c r="F197" s="215" t="s">
        <v>2934</v>
      </c>
      <c r="G197" s="216" t="s">
        <v>291</v>
      </c>
      <c r="H197" s="217">
        <v>1.2</v>
      </c>
      <c r="I197" s="218"/>
      <c r="J197" s="219">
        <f>ROUND(I197*H197,2)</f>
        <v>0</v>
      </c>
      <c r="K197" s="215" t="s">
        <v>2001</v>
      </c>
      <c r="L197" s="44"/>
      <c r="M197" s="220" t="s">
        <v>20</v>
      </c>
      <c r="N197" s="221" t="s">
        <v>41</v>
      </c>
      <c r="O197" s="84"/>
      <c r="P197" s="222">
        <f>O197*H197</f>
        <v>0</v>
      </c>
      <c r="Q197" s="222">
        <v>0</v>
      </c>
      <c r="R197" s="222">
        <f>Q197*H197</f>
        <v>0</v>
      </c>
      <c r="S197" s="222">
        <v>0</v>
      </c>
      <c r="T197" s="223">
        <f>S197*H197</f>
        <v>0</v>
      </c>
      <c r="AR197" s="224" t="s">
        <v>282</v>
      </c>
      <c r="AT197" s="224" t="s">
        <v>211</v>
      </c>
      <c r="AU197" s="224" t="s">
        <v>77</v>
      </c>
      <c r="AY197" s="18" t="s">
        <v>210</v>
      </c>
      <c r="BE197" s="225">
        <f>IF(N197="základní",J197,0)</f>
        <v>0</v>
      </c>
      <c r="BF197" s="225">
        <f>IF(N197="snížená",J197,0)</f>
        <v>0</v>
      </c>
      <c r="BG197" s="225">
        <f>IF(N197="zákl. přenesená",J197,0)</f>
        <v>0</v>
      </c>
      <c r="BH197" s="225">
        <f>IF(N197="sníž. přenesená",J197,0)</f>
        <v>0</v>
      </c>
      <c r="BI197" s="225">
        <f>IF(N197="nulová",J197,0)</f>
        <v>0</v>
      </c>
      <c r="BJ197" s="18" t="s">
        <v>77</v>
      </c>
      <c r="BK197" s="225">
        <f>ROUND(I197*H197,2)</f>
        <v>0</v>
      </c>
      <c r="BL197" s="18" t="s">
        <v>282</v>
      </c>
      <c r="BM197" s="224" t="s">
        <v>458</v>
      </c>
    </row>
    <row r="198" s="1" customFormat="1" ht="24" customHeight="1">
      <c r="B198" s="39"/>
      <c r="C198" s="213" t="s">
        <v>459</v>
      </c>
      <c r="D198" s="213" t="s">
        <v>211</v>
      </c>
      <c r="E198" s="214" t="s">
        <v>3698</v>
      </c>
      <c r="F198" s="215" t="s">
        <v>3699</v>
      </c>
      <c r="G198" s="216" t="s">
        <v>291</v>
      </c>
      <c r="H198" s="217">
        <v>1.2</v>
      </c>
      <c r="I198" s="218"/>
      <c r="J198" s="219">
        <f>ROUND(I198*H198,2)</f>
        <v>0</v>
      </c>
      <c r="K198" s="215" t="s">
        <v>2001</v>
      </c>
      <c r="L198" s="44"/>
      <c r="M198" s="220" t="s">
        <v>20</v>
      </c>
      <c r="N198" s="221" t="s">
        <v>41</v>
      </c>
      <c r="O198" s="84"/>
      <c r="P198" s="222">
        <f>O198*H198</f>
        <v>0</v>
      </c>
      <c r="Q198" s="222">
        <v>0</v>
      </c>
      <c r="R198" s="222">
        <f>Q198*H198</f>
        <v>0</v>
      </c>
      <c r="S198" s="222">
        <v>0</v>
      </c>
      <c r="T198" s="223">
        <f>S198*H198</f>
        <v>0</v>
      </c>
      <c r="AR198" s="224" t="s">
        <v>282</v>
      </c>
      <c r="AT198" s="224" t="s">
        <v>211</v>
      </c>
      <c r="AU198" s="224" t="s">
        <v>77</v>
      </c>
      <c r="AY198" s="18" t="s">
        <v>210</v>
      </c>
      <c r="BE198" s="225">
        <f>IF(N198="základní",J198,0)</f>
        <v>0</v>
      </c>
      <c r="BF198" s="225">
        <f>IF(N198="snížená",J198,0)</f>
        <v>0</v>
      </c>
      <c r="BG198" s="225">
        <f>IF(N198="zákl. přenesená",J198,0)</f>
        <v>0</v>
      </c>
      <c r="BH198" s="225">
        <f>IF(N198="sníž. přenesená",J198,0)</f>
        <v>0</v>
      </c>
      <c r="BI198" s="225">
        <f>IF(N198="nulová",J198,0)</f>
        <v>0</v>
      </c>
      <c r="BJ198" s="18" t="s">
        <v>77</v>
      </c>
      <c r="BK198" s="225">
        <f>ROUND(I198*H198,2)</f>
        <v>0</v>
      </c>
      <c r="BL198" s="18" t="s">
        <v>282</v>
      </c>
      <c r="BM198" s="224" t="s">
        <v>462</v>
      </c>
    </row>
    <row r="199" s="10" customFormat="1" ht="25.92" customHeight="1">
      <c r="B199" s="199"/>
      <c r="C199" s="200"/>
      <c r="D199" s="201" t="s">
        <v>69</v>
      </c>
      <c r="E199" s="202" t="s">
        <v>2871</v>
      </c>
      <c r="F199" s="202" t="s">
        <v>2872</v>
      </c>
      <c r="G199" s="200"/>
      <c r="H199" s="200"/>
      <c r="I199" s="203"/>
      <c r="J199" s="204">
        <f>BK199</f>
        <v>0</v>
      </c>
      <c r="K199" s="200"/>
      <c r="L199" s="205"/>
      <c r="M199" s="206"/>
      <c r="N199" s="207"/>
      <c r="O199" s="207"/>
      <c r="P199" s="208">
        <f>SUM(P200:P203)</f>
        <v>0</v>
      </c>
      <c r="Q199" s="207"/>
      <c r="R199" s="208">
        <f>SUM(R200:R203)</f>
        <v>0</v>
      </c>
      <c r="S199" s="207"/>
      <c r="T199" s="209">
        <f>SUM(T200:T203)</f>
        <v>0</v>
      </c>
      <c r="AR199" s="210" t="s">
        <v>79</v>
      </c>
      <c r="AT199" s="211" t="s">
        <v>69</v>
      </c>
      <c r="AU199" s="211" t="s">
        <v>16</v>
      </c>
      <c r="AY199" s="210" t="s">
        <v>210</v>
      </c>
      <c r="BK199" s="212">
        <f>SUM(BK200:BK203)</f>
        <v>0</v>
      </c>
    </row>
    <row r="200" s="1" customFormat="1" ht="36" customHeight="1">
      <c r="B200" s="39"/>
      <c r="C200" s="213" t="s">
        <v>360</v>
      </c>
      <c r="D200" s="213" t="s">
        <v>211</v>
      </c>
      <c r="E200" s="214" t="s">
        <v>2944</v>
      </c>
      <c r="F200" s="215" t="s">
        <v>3700</v>
      </c>
      <c r="G200" s="216" t="s">
        <v>555</v>
      </c>
      <c r="H200" s="217">
        <v>8</v>
      </c>
      <c r="I200" s="218"/>
      <c r="J200" s="219">
        <f>ROUND(I200*H200,2)</f>
        <v>0</v>
      </c>
      <c r="K200" s="215" t="s">
        <v>2001</v>
      </c>
      <c r="L200" s="44"/>
      <c r="M200" s="220" t="s">
        <v>20</v>
      </c>
      <c r="N200" s="221" t="s">
        <v>41</v>
      </c>
      <c r="O200" s="84"/>
      <c r="P200" s="222">
        <f>O200*H200</f>
        <v>0</v>
      </c>
      <c r="Q200" s="222">
        <v>0</v>
      </c>
      <c r="R200" s="222">
        <f>Q200*H200</f>
        <v>0</v>
      </c>
      <c r="S200" s="222">
        <v>0</v>
      </c>
      <c r="T200" s="223">
        <f>S200*H200</f>
        <v>0</v>
      </c>
      <c r="AR200" s="224" t="s">
        <v>282</v>
      </c>
      <c r="AT200" s="224" t="s">
        <v>211</v>
      </c>
      <c r="AU200" s="224" t="s">
        <v>77</v>
      </c>
      <c r="AY200" s="18" t="s">
        <v>210</v>
      </c>
      <c r="BE200" s="225">
        <f>IF(N200="základní",J200,0)</f>
        <v>0</v>
      </c>
      <c r="BF200" s="225">
        <f>IF(N200="snížená",J200,0)</f>
        <v>0</v>
      </c>
      <c r="BG200" s="225">
        <f>IF(N200="zákl. přenesená",J200,0)</f>
        <v>0</v>
      </c>
      <c r="BH200" s="225">
        <f>IF(N200="sníž. přenesená",J200,0)</f>
        <v>0</v>
      </c>
      <c r="BI200" s="225">
        <f>IF(N200="nulová",J200,0)</f>
        <v>0</v>
      </c>
      <c r="BJ200" s="18" t="s">
        <v>77</v>
      </c>
      <c r="BK200" s="225">
        <f>ROUND(I200*H200,2)</f>
        <v>0</v>
      </c>
      <c r="BL200" s="18" t="s">
        <v>282</v>
      </c>
      <c r="BM200" s="224" t="s">
        <v>465</v>
      </c>
    </row>
    <row r="201" s="1" customFormat="1" ht="36" customHeight="1">
      <c r="B201" s="39"/>
      <c r="C201" s="213" t="s">
        <v>466</v>
      </c>
      <c r="D201" s="213" t="s">
        <v>211</v>
      </c>
      <c r="E201" s="214" t="s">
        <v>2951</v>
      </c>
      <c r="F201" s="215" t="s">
        <v>3701</v>
      </c>
      <c r="G201" s="216" t="s">
        <v>555</v>
      </c>
      <c r="H201" s="217">
        <v>1</v>
      </c>
      <c r="I201" s="218"/>
      <c r="J201" s="219">
        <f>ROUND(I201*H201,2)</f>
        <v>0</v>
      </c>
      <c r="K201" s="215" t="s">
        <v>2001</v>
      </c>
      <c r="L201" s="44"/>
      <c r="M201" s="220" t="s">
        <v>20</v>
      </c>
      <c r="N201" s="221" t="s">
        <v>41</v>
      </c>
      <c r="O201" s="84"/>
      <c r="P201" s="222">
        <f>O201*H201</f>
        <v>0</v>
      </c>
      <c r="Q201" s="222">
        <v>0</v>
      </c>
      <c r="R201" s="222">
        <f>Q201*H201</f>
        <v>0</v>
      </c>
      <c r="S201" s="222">
        <v>0</v>
      </c>
      <c r="T201" s="223">
        <f>S201*H201</f>
        <v>0</v>
      </c>
      <c r="AR201" s="224" t="s">
        <v>282</v>
      </c>
      <c r="AT201" s="224" t="s">
        <v>211</v>
      </c>
      <c r="AU201" s="224" t="s">
        <v>77</v>
      </c>
      <c r="AY201" s="18" t="s">
        <v>210</v>
      </c>
      <c r="BE201" s="225">
        <f>IF(N201="základní",J201,0)</f>
        <v>0</v>
      </c>
      <c r="BF201" s="225">
        <f>IF(N201="snížená",J201,0)</f>
        <v>0</v>
      </c>
      <c r="BG201" s="225">
        <f>IF(N201="zákl. přenesená",J201,0)</f>
        <v>0</v>
      </c>
      <c r="BH201" s="225">
        <f>IF(N201="sníž. přenesená",J201,0)</f>
        <v>0</v>
      </c>
      <c r="BI201" s="225">
        <f>IF(N201="nulová",J201,0)</f>
        <v>0</v>
      </c>
      <c r="BJ201" s="18" t="s">
        <v>77</v>
      </c>
      <c r="BK201" s="225">
        <f>ROUND(I201*H201,2)</f>
        <v>0</v>
      </c>
      <c r="BL201" s="18" t="s">
        <v>282</v>
      </c>
      <c r="BM201" s="224" t="s">
        <v>469</v>
      </c>
    </row>
    <row r="202" s="1" customFormat="1" ht="36" customHeight="1">
      <c r="B202" s="39"/>
      <c r="C202" s="213" t="s">
        <v>363</v>
      </c>
      <c r="D202" s="213" t="s">
        <v>211</v>
      </c>
      <c r="E202" s="214" t="s">
        <v>2955</v>
      </c>
      <c r="F202" s="215" t="s">
        <v>3702</v>
      </c>
      <c r="G202" s="216" t="s">
        <v>555</v>
      </c>
      <c r="H202" s="217">
        <v>2</v>
      </c>
      <c r="I202" s="218"/>
      <c r="J202" s="219">
        <f>ROUND(I202*H202,2)</f>
        <v>0</v>
      </c>
      <c r="K202" s="215" t="s">
        <v>2001</v>
      </c>
      <c r="L202" s="44"/>
      <c r="M202" s="220" t="s">
        <v>20</v>
      </c>
      <c r="N202" s="221" t="s">
        <v>41</v>
      </c>
      <c r="O202" s="84"/>
      <c r="P202" s="222">
        <f>O202*H202</f>
        <v>0</v>
      </c>
      <c r="Q202" s="222">
        <v>0</v>
      </c>
      <c r="R202" s="222">
        <f>Q202*H202</f>
        <v>0</v>
      </c>
      <c r="S202" s="222">
        <v>0</v>
      </c>
      <c r="T202" s="223">
        <f>S202*H202</f>
        <v>0</v>
      </c>
      <c r="AR202" s="224" t="s">
        <v>282</v>
      </c>
      <c r="AT202" s="224" t="s">
        <v>211</v>
      </c>
      <c r="AU202" s="224" t="s">
        <v>77</v>
      </c>
      <c r="AY202" s="18" t="s">
        <v>210</v>
      </c>
      <c r="BE202" s="225">
        <f>IF(N202="základní",J202,0)</f>
        <v>0</v>
      </c>
      <c r="BF202" s="225">
        <f>IF(N202="snížená",J202,0)</f>
        <v>0</v>
      </c>
      <c r="BG202" s="225">
        <f>IF(N202="zákl. přenesená",J202,0)</f>
        <v>0</v>
      </c>
      <c r="BH202" s="225">
        <f>IF(N202="sníž. přenesená",J202,0)</f>
        <v>0</v>
      </c>
      <c r="BI202" s="225">
        <f>IF(N202="nulová",J202,0)</f>
        <v>0</v>
      </c>
      <c r="BJ202" s="18" t="s">
        <v>77</v>
      </c>
      <c r="BK202" s="225">
        <f>ROUND(I202*H202,2)</f>
        <v>0</v>
      </c>
      <c r="BL202" s="18" t="s">
        <v>282</v>
      </c>
      <c r="BM202" s="224" t="s">
        <v>472</v>
      </c>
    </row>
    <row r="203" s="1" customFormat="1" ht="36" customHeight="1">
      <c r="B203" s="39"/>
      <c r="C203" s="213" t="s">
        <v>473</v>
      </c>
      <c r="D203" s="213" t="s">
        <v>211</v>
      </c>
      <c r="E203" s="214" t="s">
        <v>2965</v>
      </c>
      <c r="F203" s="215" t="s">
        <v>3703</v>
      </c>
      <c r="G203" s="216" t="s">
        <v>555</v>
      </c>
      <c r="H203" s="217">
        <v>1</v>
      </c>
      <c r="I203" s="218"/>
      <c r="J203" s="219">
        <f>ROUND(I203*H203,2)</f>
        <v>0</v>
      </c>
      <c r="K203" s="215" t="s">
        <v>2001</v>
      </c>
      <c r="L203" s="44"/>
      <c r="M203" s="220" t="s">
        <v>20</v>
      </c>
      <c r="N203" s="221" t="s">
        <v>41</v>
      </c>
      <c r="O203" s="84"/>
      <c r="P203" s="222">
        <f>O203*H203</f>
        <v>0</v>
      </c>
      <c r="Q203" s="222">
        <v>0</v>
      </c>
      <c r="R203" s="222">
        <f>Q203*H203</f>
        <v>0</v>
      </c>
      <c r="S203" s="222">
        <v>0</v>
      </c>
      <c r="T203" s="223">
        <f>S203*H203</f>
        <v>0</v>
      </c>
      <c r="AR203" s="224" t="s">
        <v>282</v>
      </c>
      <c r="AT203" s="224" t="s">
        <v>211</v>
      </c>
      <c r="AU203" s="224" t="s">
        <v>77</v>
      </c>
      <c r="AY203" s="18" t="s">
        <v>210</v>
      </c>
      <c r="BE203" s="225">
        <f>IF(N203="základní",J203,0)</f>
        <v>0</v>
      </c>
      <c r="BF203" s="225">
        <f>IF(N203="snížená",J203,0)</f>
        <v>0</v>
      </c>
      <c r="BG203" s="225">
        <f>IF(N203="zákl. přenesená",J203,0)</f>
        <v>0</v>
      </c>
      <c r="BH203" s="225">
        <f>IF(N203="sníž. přenesená",J203,0)</f>
        <v>0</v>
      </c>
      <c r="BI203" s="225">
        <f>IF(N203="nulová",J203,0)</f>
        <v>0</v>
      </c>
      <c r="BJ203" s="18" t="s">
        <v>77</v>
      </c>
      <c r="BK203" s="225">
        <f>ROUND(I203*H203,2)</f>
        <v>0</v>
      </c>
      <c r="BL203" s="18" t="s">
        <v>282</v>
      </c>
      <c r="BM203" s="224" t="s">
        <v>476</v>
      </c>
    </row>
    <row r="204" s="10" customFormat="1" ht="25.92" customHeight="1">
      <c r="B204" s="199"/>
      <c r="C204" s="200"/>
      <c r="D204" s="201" t="s">
        <v>69</v>
      </c>
      <c r="E204" s="202" t="s">
        <v>2982</v>
      </c>
      <c r="F204" s="202" t="s">
        <v>2983</v>
      </c>
      <c r="G204" s="200"/>
      <c r="H204" s="200"/>
      <c r="I204" s="203"/>
      <c r="J204" s="204">
        <f>BK204</f>
        <v>0</v>
      </c>
      <c r="K204" s="200"/>
      <c r="L204" s="205"/>
      <c r="M204" s="206"/>
      <c r="N204" s="207"/>
      <c r="O204" s="207"/>
      <c r="P204" s="208">
        <f>SUM(P205:P206)</f>
        <v>0</v>
      </c>
      <c r="Q204" s="207"/>
      <c r="R204" s="208">
        <f>SUM(R205:R206)</f>
        <v>0</v>
      </c>
      <c r="S204" s="207"/>
      <c r="T204" s="209">
        <f>SUM(T205:T206)</f>
        <v>0</v>
      </c>
      <c r="AR204" s="210" t="s">
        <v>79</v>
      </c>
      <c r="AT204" s="211" t="s">
        <v>69</v>
      </c>
      <c r="AU204" s="211" t="s">
        <v>16</v>
      </c>
      <c r="AY204" s="210" t="s">
        <v>210</v>
      </c>
      <c r="BK204" s="212">
        <f>SUM(BK205:BK206)</f>
        <v>0</v>
      </c>
    </row>
    <row r="205" s="1" customFormat="1" ht="24" customHeight="1">
      <c r="B205" s="39"/>
      <c r="C205" s="213" t="s">
        <v>367</v>
      </c>
      <c r="D205" s="213" t="s">
        <v>211</v>
      </c>
      <c r="E205" s="214" t="s">
        <v>3023</v>
      </c>
      <c r="F205" s="215" t="s">
        <v>3704</v>
      </c>
      <c r="G205" s="216" t="s">
        <v>2000</v>
      </c>
      <c r="H205" s="217">
        <v>208.80000000000001</v>
      </c>
      <c r="I205" s="218"/>
      <c r="J205" s="219">
        <f>ROUND(I205*H205,2)</f>
        <v>0</v>
      </c>
      <c r="K205" s="215" t="s">
        <v>2001</v>
      </c>
      <c r="L205" s="44"/>
      <c r="M205" s="220" t="s">
        <v>20</v>
      </c>
      <c r="N205" s="221" t="s">
        <v>41</v>
      </c>
      <c r="O205" s="84"/>
      <c r="P205" s="222">
        <f>O205*H205</f>
        <v>0</v>
      </c>
      <c r="Q205" s="222">
        <v>0</v>
      </c>
      <c r="R205" s="222">
        <f>Q205*H205</f>
        <v>0</v>
      </c>
      <c r="S205" s="222">
        <v>0</v>
      </c>
      <c r="T205" s="223">
        <f>S205*H205</f>
        <v>0</v>
      </c>
      <c r="AR205" s="224" t="s">
        <v>282</v>
      </c>
      <c r="AT205" s="224" t="s">
        <v>211</v>
      </c>
      <c r="AU205" s="224" t="s">
        <v>77</v>
      </c>
      <c r="AY205" s="18" t="s">
        <v>210</v>
      </c>
      <c r="BE205" s="225">
        <f>IF(N205="základní",J205,0)</f>
        <v>0</v>
      </c>
      <c r="BF205" s="225">
        <f>IF(N205="snížená",J205,0)</f>
        <v>0</v>
      </c>
      <c r="BG205" s="225">
        <f>IF(N205="zákl. přenesená",J205,0)</f>
        <v>0</v>
      </c>
      <c r="BH205" s="225">
        <f>IF(N205="sníž. přenesená",J205,0)</f>
        <v>0</v>
      </c>
      <c r="BI205" s="225">
        <f>IF(N205="nulová",J205,0)</f>
        <v>0</v>
      </c>
      <c r="BJ205" s="18" t="s">
        <v>77</v>
      </c>
      <c r="BK205" s="225">
        <f>ROUND(I205*H205,2)</f>
        <v>0</v>
      </c>
      <c r="BL205" s="18" t="s">
        <v>282</v>
      </c>
      <c r="BM205" s="224" t="s">
        <v>479</v>
      </c>
    </row>
    <row r="206" s="1" customFormat="1" ht="24" customHeight="1">
      <c r="B206" s="39"/>
      <c r="C206" s="213" t="s">
        <v>480</v>
      </c>
      <c r="D206" s="213" t="s">
        <v>211</v>
      </c>
      <c r="E206" s="214" t="s">
        <v>3013</v>
      </c>
      <c r="F206" s="215" t="s">
        <v>3014</v>
      </c>
      <c r="G206" s="216" t="s">
        <v>555</v>
      </c>
      <c r="H206" s="217">
        <v>47</v>
      </c>
      <c r="I206" s="218"/>
      <c r="J206" s="219">
        <f>ROUND(I206*H206,2)</f>
        <v>0</v>
      </c>
      <c r="K206" s="215" t="s">
        <v>2001</v>
      </c>
      <c r="L206" s="44"/>
      <c r="M206" s="220" t="s">
        <v>20</v>
      </c>
      <c r="N206" s="221" t="s">
        <v>41</v>
      </c>
      <c r="O206" s="84"/>
      <c r="P206" s="222">
        <f>O206*H206</f>
        <v>0</v>
      </c>
      <c r="Q206" s="222">
        <v>0</v>
      </c>
      <c r="R206" s="222">
        <f>Q206*H206</f>
        <v>0</v>
      </c>
      <c r="S206" s="222">
        <v>0</v>
      </c>
      <c r="T206" s="223">
        <f>S206*H206</f>
        <v>0</v>
      </c>
      <c r="AR206" s="224" t="s">
        <v>282</v>
      </c>
      <c r="AT206" s="224" t="s">
        <v>211</v>
      </c>
      <c r="AU206" s="224" t="s">
        <v>77</v>
      </c>
      <c r="AY206" s="18" t="s">
        <v>210</v>
      </c>
      <c r="BE206" s="225">
        <f>IF(N206="základní",J206,0)</f>
        <v>0</v>
      </c>
      <c r="BF206" s="225">
        <f>IF(N206="snížená",J206,0)</f>
        <v>0</v>
      </c>
      <c r="BG206" s="225">
        <f>IF(N206="zákl. přenesená",J206,0)</f>
        <v>0</v>
      </c>
      <c r="BH206" s="225">
        <f>IF(N206="sníž. přenesená",J206,0)</f>
        <v>0</v>
      </c>
      <c r="BI206" s="225">
        <f>IF(N206="nulová",J206,0)</f>
        <v>0</v>
      </c>
      <c r="BJ206" s="18" t="s">
        <v>77</v>
      </c>
      <c r="BK206" s="225">
        <f>ROUND(I206*H206,2)</f>
        <v>0</v>
      </c>
      <c r="BL206" s="18" t="s">
        <v>282</v>
      </c>
      <c r="BM206" s="224" t="s">
        <v>483</v>
      </c>
    </row>
    <row r="207" s="10" customFormat="1" ht="25.92" customHeight="1">
      <c r="B207" s="199"/>
      <c r="C207" s="200"/>
      <c r="D207" s="201" t="s">
        <v>69</v>
      </c>
      <c r="E207" s="202" t="s">
        <v>3075</v>
      </c>
      <c r="F207" s="202" t="s">
        <v>3076</v>
      </c>
      <c r="G207" s="200"/>
      <c r="H207" s="200"/>
      <c r="I207" s="203"/>
      <c r="J207" s="204">
        <f>BK207</f>
        <v>0</v>
      </c>
      <c r="K207" s="200"/>
      <c r="L207" s="205"/>
      <c r="M207" s="206"/>
      <c r="N207" s="207"/>
      <c r="O207" s="207"/>
      <c r="P207" s="208">
        <f>SUM(P208:P212)</f>
        <v>0</v>
      </c>
      <c r="Q207" s="207"/>
      <c r="R207" s="208">
        <f>SUM(R208:R212)</f>
        <v>0</v>
      </c>
      <c r="S207" s="207"/>
      <c r="T207" s="209">
        <f>SUM(T208:T212)</f>
        <v>0</v>
      </c>
      <c r="AR207" s="210" t="s">
        <v>79</v>
      </c>
      <c r="AT207" s="211" t="s">
        <v>69</v>
      </c>
      <c r="AU207" s="211" t="s">
        <v>16</v>
      </c>
      <c r="AY207" s="210" t="s">
        <v>210</v>
      </c>
      <c r="BK207" s="212">
        <f>SUM(BK208:BK212)</f>
        <v>0</v>
      </c>
    </row>
    <row r="208" s="1" customFormat="1" ht="36" customHeight="1">
      <c r="B208" s="39"/>
      <c r="C208" s="213" t="s">
        <v>370</v>
      </c>
      <c r="D208" s="213" t="s">
        <v>211</v>
      </c>
      <c r="E208" s="214" t="s">
        <v>3083</v>
      </c>
      <c r="F208" s="215" t="s">
        <v>3084</v>
      </c>
      <c r="G208" s="216" t="s">
        <v>291</v>
      </c>
      <c r="H208" s="217">
        <v>91.299999999999997</v>
      </c>
      <c r="I208" s="218"/>
      <c r="J208" s="219">
        <f>ROUND(I208*H208,2)</f>
        <v>0</v>
      </c>
      <c r="K208" s="215" t="s">
        <v>2001</v>
      </c>
      <c r="L208" s="44"/>
      <c r="M208" s="220" t="s">
        <v>20</v>
      </c>
      <c r="N208" s="221" t="s">
        <v>41</v>
      </c>
      <c r="O208" s="84"/>
      <c r="P208" s="222">
        <f>O208*H208</f>
        <v>0</v>
      </c>
      <c r="Q208" s="222">
        <v>0</v>
      </c>
      <c r="R208" s="222">
        <f>Q208*H208</f>
        <v>0</v>
      </c>
      <c r="S208" s="222">
        <v>0</v>
      </c>
      <c r="T208" s="223">
        <f>S208*H208</f>
        <v>0</v>
      </c>
      <c r="AR208" s="224" t="s">
        <v>282</v>
      </c>
      <c r="AT208" s="224" t="s">
        <v>211</v>
      </c>
      <c r="AU208" s="224" t="s">
        <v>77</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282</v>
      </c>
      <c r="BM208" s="224" t="s">
        <v>486</v>
      </c>
    </row>
    <row r="209" s="1" customFormat="1" ht="24" customHeight="1">
      <c r="B209" s="39"/>
      <c r="C209" s="213" t="s">
        <v>489</v>
      </c>
      <c r="D209" s="213" t="s">
        <v>211</v>
      </c>
      <c r="E209" s="214" t="s">
        <v>3093</v>
      </c>
      <c r="F209" s="215" t="s">
        <v>3094</v>
      </c>
      <c r="G209" s="216" t="s">
        <v>911</v>
      </c>
      <c r="H209" s="217">
        <v>137</v>
      </c>
      <c r="I209" s="218"/>
      <c r="J209" s="219">
        <f>ROUND(I209*H209,2)</f>
        <v>0</v>
      </c>
      <c r="K209" s="215" t="s">
        <v>1995</v>
      </c>
      <c r="L209" s="44"/>
      <c r="M209" s="220" t="s">
        <v>20</v>
      </c>
      <c r="N209" s="221" t="s">
        <v>41</v>
      </c>
      <c r="O209" s="84"/>
      <c r="P209" s="222">
        <f>O209*H209</f>
        <v>0</v>
      </c>
      <c r="Q209" s="222">
        <v>0</v>
      </c>
      <c r="R209" s="222">
        <f>Q209*H209</f>
        <v>0</v>
      </c>
      <c r="S209" s="222">
        <v>0</v>
      </c>
      <c r="T209" s="223">
        <f>S209*H209</f>
        <v>0</v>
      </c>
      <c r="AR209" s="224" t="s">
        <v>282</v>
      </c>
      <c r="AT209" s="224" t="s">
        <v>211</v>
      </c>
      <c r="AU209" s="224" t="s">
        <v>77</v>
      </c>
      <c r="AY209" s="18" t="s">
        <v>210</v>
      </c>
      <c r="BE209" s="225">
        <f>IF(N209="základní",J209,0)</f>
        <v>0</v>
      </c>
      <c r="BF209" s="225">
        <f>IF(N209="snížená",J209,0)</f>
        <v>0</v>
      </c>
      <c r="BG209" s="225">
        <f>IF(N209="zákl. přenesená",J209,0)</f>
        <v>0</v>
      </c>
      <c r="BH209" s="225">
        <f>IF(N209="sníž. přenesená",J209,0)</f>
        <v>0</v>
      </c>
      <c r="BI209" s="225">
        <f>IF(N209="nulová",J209,0)</f>
        <v>0</v>
      </c>
      <c r="BJ209" s="18" t="s">
        <v>77</v>
      </c>
      <c r="BK209" s="225">
        <f>ROUND(I209*H209,2)</f>
        <v>0</v>
      </c>
      <c r="BL209" s="18" t="s">
        <v>282</v>
      </c>
      <c r="BM209" s="224" t="s">
        <v>492</v>
      </c>
    </row>
    <row r="210" s="1" customFormat="1" ht="16.5" customHeight="1">
      <c r="B210" s="39"/>
      <c r="C210" s="241" t="s">
        <v>374</v>
      </c>
      <c r="D210" s="241" t="s">
        <v>263</v>
      </c>
      <c r="E210" s="242" t="s">
        <v>3080</v>
      </c>
      <c r="F210" s="243" t="s">
        <v>3705</v>
      </c>
      <c r="G210" s="244" t="s">
        <v>911</v>
      </c>
      <c r="H210" s="245">
        <v>143.84999999999999</v>
      </c>
      <c r="I210" s="246"/>
      <c r="J210" s="247">
        <f>ROUND(I210*H210,2)</f>
        <v>0</v>
      </c>
      <c r="K210" s="243" t="s">
        <v>2001</v>
      </c>
      <c r="L210" s="248"/>
      <c r="M210" s="249" t="s">
        <v>20</v>
      </c>
      <c r="N210" s="250" t="s">
        <v>41</v>
      </c>
      <c r="O210" s="84"/>
      <c r="P210" s="222">
        <f>O210*H210</f>
        <v>0</v>
      </c>
      <c r="Q210" s="222">
        <v>0</v>
      </c>
      <c r="R210" s="222">
        <f>Q210*H210</f>
        <v>0</v>
      </c>
      <c r="S210" s="222">
        <v>0</v>
      </c>
      <c r="T210" s="223">
        <f>S210*H210</f>
        <v>0</v>
      </c>
      <c r="AR210" s="224" t="s">
        <v>303</v>
      </c>
      <c r="AT210" s="224" t="s">
        <v>263</v>
      </c>
      <c r="AU210" s="224" t="s">
        <v>77</v>
      </c>
      <c r="AY210" s="18" t="s">
        <v>210</v>
      </c>
      <c r="BE210" s="225">
        <f>IF(N210="základní",J210,0)</f>
        <v>0</v>
      </c>
      <c r="BF210" s="225">
        <f>IF(N210="snížená",J210,0)</f>
        <v>0</v>
      </c>
      <c r="BG210" s="225">
        <f>IF(N210="zákl. přenesená",J210,0)</f>
        <v>0</v>
      </c>
      <c r="BH210" s="225">
        <f>IF(N210="sníž. přenesená",J210,0)</f>
        <v>0</v>
      </c>
      <c r="BI210" s="225">
        <f>IF(N210="nulová",J210,0)</f>
        <v>0</v>
      </c>
      <c r="BJ210" s="18" t="s">
        <v>77</v>
      </c>
      <c r="BK210" s="225">
        <f>ROUND(I210*H210,2)</f>
        <v>0</v>
      </c>
      <c r="BL210" s="18" t="s">
        <v>282</v>
      </c>
      <c r="BM210" s="224" t="s">
        <v>495</v>
      </c>
    </row>
    <row r="211" s="1" customFormat="1" ht="16.5" customHeight="1">
      <c r="B211" s="39"/>
      <c r="C211" s="213" t="s">
        <v>496</v>
      </c>
      <c r="D211" s="213" t="s">
        <v>211</v>
      </c>
      <c r="E211" s="214" t="s">
        <v>3089</v>
      </c>
      <c r="F211" s="215" t="s">
        <v>3090</v>
      </c>
      <c r="G211" s="216" t="s">
        <v>911</v>
      </c>
      <c r="H211" s="217">
        <v>129.02000000000001</v>
      </c>
      <c r="I211" s="218"/>
      <c r="J211" s="219">
        <f>ROUND(I211*H211,2)</f>
        <v>0</v>
      </c>
      <c r="K211" s="215" t="s">
        <v>1995</v>
      </c>
      <c r="L211" s="44"/>
      <c r="M211" s="220" t="s">
        <v>20</v>
      </c>
      <c r="N211" s="221" t="s">
        <v>41</v>
      </c>
      <c r="O211" s="84"/>
      <c r="P211" s="222">
        <f>O211*H211</f>
        <v>0</v>
      </c>
      <c r="Q211" s="222">
        <v>0</v>
      </c>
      <c r="R211" s="222">
        <f>Q211*H211</f>
        <v>0</v>
      </c>
      <c r="S211" s="222">
        <v>0</v>
      </c>
      <c r="T211" s="223">
        <f>S211*H211</f>
        <v>0</v>
      </c>
      <c r="AR211" s="224" t="s">
        <v>282</v>
      </c>
      <c r="AT211" s="224" t="s">
        <v>211</v>
      </c>
      <c r="AU211" s="224" t="s">
        <v>77</v>
      </c>
      <c r="AY211" s="18" t="s">
        <v>210</v>
      </c>
      <c r="BE211" s="225">
        <f>IF(N211="základní",J211,0)</f>
        <v>0</v>
      </c>
      <c r="BF211" s="225">
        <f>IF(N211="snížená",J211,0)</f>
        <v>0</v>
      </c>
      <c r="BG211" s="225">
        <f>IF(N211="zákl. přenesená",J211,0)</f>
        <v>0</v>
      </c>
      <c r="BH211" s="225">
        <f>IF(N211="sníž. přenesená",J211,0)</f>
        <v>0</v>
      </c>
      <c r="BI211" s="225">
        <f>IF(N211="nulová",J211,0)</f>
        <v>0</v>
      </c>
      <c r="BJ211" s="18" t="s">
        <v>77</v>
      </c>
      <c r="BK211" s="225">
        <f>ROUND(I211*H211,2)</f>
        <v>0</v>
      </c>
      <c r="BL211" s="18" t="s">
        <v>282</v>
      </c>
      <c r="BM211" s="224" t="s">
        <v>499</v>
      </c>
    </row>
    <row r="212" s="1" customFormat="1" ht="24" customHeight="1">
      <c r="B212" s="39"/>
      <c r="C212" s="213" t="s">
        <v>377</v>
      </c>
      <c r="D212" s="213" t="s">
        <v>211</v>
      </c>
      <c r="E212" s="214" t="s">
        <v>3095</v>
      </c>
      <c r="F212" s="215" t="s">
        <v>3096</v>
      </c>
      <c r="G212" s="216" t="s">
        <v>911</v>
      </c>
      <c r="H212" s="217">
        <v>137</v>
      </c>
      <c r="I212" s="218"/>
      <c r="J212" s="219">
        <f>ROUND(I212*H212,2)</f>
        <v>0</v>
      </c>
      <c r="K212" s="215" t="s">
        <v>1995</v>
      </c>
      <c r="L212" s="44"/>
      <c r="M212" s="220" t="s">
        <v>20</v>
      </c>
      <c r="N212" s="221" t="s">
        <v>41</v>
      </c>
      <c r="O212" s="84"/>
      <c r="P212" s="222">
        <f>O212*H212</f>
        <v>0</v>
      </c>
      <c r="Q212" s="222">
        <v>0</v>
      </c>
      <c r="R212" s="222">
        <f>Q212*H212</f>
        <v>0</v>
      </c>
      <c r="S212" s="222">
        <v>0</v>
      </c>
      <c r="T212" s="223">
        <f>S212*H212</f>
        <v>0</v>
      </c>
      <c r="AR212" s="224" t="s">
        <v>282</v>
      </c>
      <c r="AT212" s="224" t="s">
        <v>211</v>
      </c>
      <c r="AU212" s="224" t="s">
        <v>77</v>
      </c>
      <c r="AY212" s="18" t="s">
        <v>210</v>
      </c>
      <c r="BE212" s="225">
        <f>IF(N212="základní",J212,0)</f>
        <v>0</v>
      </c>
      <c r="BF212" s="225">
        <f>IF(N212="snížená",J212,0)</f>
        <v>0</v>
      </c>
      <c r="BG212" s="225">
        <f>IF(N212="zákl. přenesená",J212,0)</f>
        <v>0</v>
      </c>
      <c r="BH212" s="225">
        <f>IF(N212="sníž. přenesená",J212,0)</f>
        <v>0</v>
      </c>
      <c r="BI212" s="225">
        <f>IF(N212="nulová",J212,0)</f>
        <v>0</v>
      </c>
      <c r="BJ212" s="18" t="s">
        <v>77</v>
      </c>
      <c r="BK212" s="225">
        <f>ROUND(I212*H212,2)</f>
        <v>0</v>
      </c>
      <c r="BL212" s="18" t="s">
        <v>282</v>
      </c>
      <c r="BM212" s="224" t="s">
        <v>502</v>
      </c>
    </row>
    <row r="213" s="10" customFormat="1" ht="25.92" customHeight="1">
      <c r="B213" s="199"/>
      <c r="C213" s="200"/>
      <c r="D213" s="201" t="s">
        <v>69</v>
      </c>
      <c r="E213" s="202" t="s">
        <v>3136</v>
      </c>
      <c r="F213" s="202" t="s">
        <v>3137</v>
      </c>
      <c r="G213" s="200"/>
      <c r="H213" s="200"/>
      <c r="I213" s="203"/>
      <c r="J213" s="204">
        <f>BK213</f>
        <v>0</v>
      </c>
      <c r="K213" s="200"/>
      <c r="L213" s="205"/>
      <c r="M213" s="206"/>
      <c r="N213" s="207"/>
      <c r="O213" s="207"/>
      <c r="P213" s="208">
        <f>P214</f>
        <v>0</v>
      </c>
      <c r="Q213" s="207"/>
      <c r="R213" s="208">
        <f>R214</f>
        <v>0</v>
      </c>
      <c r="S213" s="207"/>
      <c r="T213" s="209">
        <f>T214</f>
        <v>0</v>
      </c>
      <c r="AR213" s="210" t="s">
        <v>79</v>
      </c>
      <c r="AT213" s="211" t="s">
        <v>69</v>
      </c>
      <c r="AU213" s="211" t="s">
        <v>16</v>
      </c>
      <c r="AY213" s="210" t="s">
        <v>210</v>
      </c>
      <c r="BK213" s="212">
        <f>BK214</f>
        <v>0</v>
      </c>
    </row>
    <row r="214" s="1" customFormat="1" ht="24" customHeight="1">
      <c r="B214" s="39"/>
      <c r="C214" s="213" t="s">
        <v>503</v>
      </c>
      <c r="D214" s="213" t="s">
        <v>211</v>
      </c>
      <c r="E214" s="214" t="s">
        <v>3139</v>
      </c>
      <c r="F214" s="215" t="s">
        <v>3140</v>
      </c>
      <c r="G214" s="216" t="s">
        <v>291</v>
      </c>
      <c r="H214" s="217">
        <v>47.520000000000003</v>
      </c>
      <c r="I214" s="218"/>
      <c r="J214" s="219">
        <f>ROUND(I214*H214,2)</f>
        <v>0</v>
      </c>
      <c r="K214" s="215" t="s">
        <v>2001</v>
      </c>
      <c r="L214" s="44"/>
      <c r="M214" s="220" t="s">
        <v>20</v>
      </c>
      <c r="N214" s="221" t="s">
        <v>41</v>
      </c>
      <c r="O214" s="84"/>
      <c r="P214" s="222">
        <f>O214*H214</f>
        <v>0</v>
      </c>
      <c r="Q214" s="222">
        <v>0</v>
      </c>
      <c r="R214" s="222">
        <f>Q214*H214</f>
        <v>0</v>
      </c>
      <c r="S214" s="222">
        <v>0</v>
      </c>
      <c r="T214" s="223">
        <f>S214*H214</f>
        <v>0</v>
      </c>
      <c r="AR214" s="224" t="s">
        <v>282</v>
      </c>
      <c r="AT214" s="224" t="s">
        <v>211</v>
      </c>
      <c r="AU214" s="224" t="s">
        <v>77</v>
      </c>
      <c r="AY214" s="18" t="s">
        <v>210</v>
      </c>
      <c r="BE214" s="225">
        <f>IF(N214="základní",J214,0)</f>
        <v>0</v>
      </c>
      <c r="BF214" s="225">
        <f>IF(N214="snížená",J214,0)</f>
        <v>0</v>
      </c>
      <c r="BG214" s="225">
        <f>IF(N214="zákl. přenesená",J214,0)</f>
        <v>0</v>
      </c>
      <c r="BH214" s="225">
        <f>IF(N214="sníž. přenesená",J214,0)</f>
        <v>0</v>
      </c>
      <c r="BI214" s="225">
        <f>IF(N214="nulová",J214,0)</f>
        <v>0</v>
      </c>
      <c r="BJ214" s="18" t="s">
        <v>77</v>
      </c>
      <c r="BK214" s="225">
        <f>ROUND(I214*H214,2)</f>
        <v>0</v>
      </c>
      <c r="BL214" s="18" t="s">
        <v>282</v>
      </c>
      <c r="BM214" s="224" t="s">
        <v>506</v>
      </c>
    </row>
    <row r="215" s="10" customFormat="1" ht="25.92" customHeight="1">
      <c r="B215" s="199"/>
      <c r="C215" s="200"/>
      <c r="D215" s="201" t="s">
        <v>69</v>
      </c>
      <c r="E215" s="202" t="s">
        <v>3162</v>
      </c>
      <c r="F215" s="202" t="s">
        <v>3163</v>
      </c>
      <c r="G215" s="200"/>
      <c r="H215" s="200"/>
      <c r="I215" s="203"/>
      <c r="J215" s="204">
        <f>BK215</f>
        <v>0</v>
      </c>
      <c r="K215" s="200"/>
      <c r="L215" s="205"/>
      <c r="M215" s="206"/>
      <c r="N215" s="207"/>
      <c r="O215" s="207"/>
      <c r="P215" s="208">
        <f>SUM(P216:P218)</f>
        <v>0</v>
      </c>
      <c r="Q215" s="207"/>
      <c r="R215" s="208">
        <f>SUM(R216:R218)</f>
        <v>0</v>
      </c>
      <c r="S215" s="207"/>
      <c r="T215" s="209">
        <f>SUM(T216:T218)</f>
        <v>0</v>
      </c>
      <c r="AR215" s="210" t="s">
        <v>79</v>
      </c>
      <c r="AT215" s="211" t="s">
        <v>69</v>
      </c>
      <c r="AU215" s="211" t="s">
        <v>16</v>
      </c>
      <c r="AY215" s="210" t="s">
        <v>210</v>
      </c>
      <c r="BK215" s="212">
        <f>SUM(BK216:BK218)</f>
        <v>0</v>
      </c>
    </row>
    <row r="216" s="1" customFormat="1" ht="24" customHeight="1">
      <c r="B216" s="39"/>
      <c r="C216" s="213" t="s">
        <v>381</v>
      </c>
      <c r="D216" s="213" t="s">
        <v>211</v>
      </c>
      <c r="E216" s="214" t="s">
        <v>3164</v>
      </c>
      <c r="F216" s="215" t="s">
        <v>3165</v>
      </c>
      <c r="G216" s="216" t="s">
        <v>911</v>
      </c>
      <c r="H216" s="217">
        <v>407.60000000000002</v>
      </c>
      <c r="I216" s="218"/>
      <c r="J216" s="219">
        <f>ROUND(I216*H216,2)</f>
        <v>0</v>
      </c>
      <c r="K216" s="215" t="s">
        <v>1995</v>
      </c>
      <c r="L216" s="44"/>
      <c r="M216" s="220" t="s">
        <v>20</v>
      </c>
      <c r="N216" s="221" t="s">
        <v>41</v>
      </c>
      <c r="O216" s="84"/>
      <c r="P216" s="222">
        <f>O216*H216</f>
        <v>0</v>
      </c>
      <c r="Q216" s="222">
        <v>0</v>
      </c>
      <c r="R216" s="222">
        <f>Q216*H216</f>
        <v>0</v>
      </c>
      <c r="S216" s="222">
        <v>0</v>
      </c>
      <c r="T216" s="223">
        <f>S216*H216</f>
        <v>0</v>
      </c>
      <c r="AR216" s="224" t="s">
        <v>282</v>
      </c>
      <c r="AT216" s="224" t="s">
        <v>211</v>
      </c>
      <c r="AU216" s="224" t="s">
        <v>77</v>
      </c>
      <c r="AY216" s="18" t="s">
        <v>210</v>
      </c>
      <c r="BE216" s="225">
        <f>IF(N216="základní",J216,0)</f>
        <v>0</v>
      </c>
      <c r="BF216" s="225">
        <f>IF(N216="snížená",J216,0)</f>
        <v>0</v>
      </c>
      <c r="BG216" s="225">
        <f>IF(N216="zákl. přenesená",J216,0)</f>
        <v>0</v>
      </c>
      <c r="BH216" s="225">
        <f>IF(N216="sníž. přenesená",J216,0)</f>
        <v>0</v>
      </c>
      <c r="BI216" s="225">
        <f>IF(N216="nulová",J216,0)</f>
        <v>0</v>
      </c>
      <c r="BJ216" s="18" t="s">
        <v>77</v>
      </c>
      <c r="BK216" s="225">
        <f>ROUND(I216*H216,2)</f>
        <v>0</v>
      </c>
      <c r="BL216" s="18" t="s">
        <v>282</v>
      </c>
      <c r="BM216" s="224" t="s">
        <v>509</v>
      </c>
    </row>
    <row r="217" s="1" customFormat="1" ht="48" customHeight="1">
      <c r="B217" s="39"/>
      <c r="C217" s="213" t="s">
        <v>510</v>
      </c>
      <c r="D217" s="213" t="s">
        <v>211</v>
      </c>
      <c r="E217" s="214" t="s">
        <v>3168</v>
      </c>
      <c r="F217" s="215" t="s">
        <v>3169</v>
      </c>
      <c r="G217" s="216" t="s">
        <v>911</v>
      </c>
      <c r="H217" s="217">
        <v>203.80000000000001</v>
      </c>
      <c r="I217" s="218"/>
      <c r="J217" s="219">
        <f>ROUND(I217*H217,2)</f>
        <v>0</v>
      </c>
      <c r="K217" s="215" t="s">
        <v>1995</v>
      </c>
      <c r="L217" s="44"/>
      <c r="M217" s="220" t="s">
        <v>20</v>
      </c>
      <c r="N217" s="221" t="s">
        <v>41</v>
      </c>
      <c r="O217" s="84"/>
      <c r="P217" s="222">
        <f>O217*H217</f>
        <v>0</v>
      </c>
      <c r="Q217" s="222">
        <v>0</v>
      </c>
      <c r="R217" s="222">
        <f>Q217*H217</f>
        <v>0</v>
      </c>
      <c r="S217" s="222">
        <v>0</v>
      </c>
      <c r="T217" s="223">
        <f>S217*H217</f>
        <v>0</v>
      </c>
      <c r="AR217" s="224" t="s">
        <v>282</v>
      </c>
      <c r="AT217" s="224" t="s">
        <v>211</v>
      </c>
      <c r="AU217" s="224" t="s">
        <v>77</v>
      </c>
      <c r="AY217" s="18" t="s">
        <v>210</v>
      </c>
      <c r="BE217" s="225">
        <f>IF(N217="základní",J217,0)</f>
        <v>0</v>
      </c>
      <c r="BF217" s="225">
        <f>IF(N217="snížená",J217,0)</f>
        <v>0</v>
      </c>
      <c r="BG217" s="225">
        <f>IF(N217="zákl. přenesená",J217,0)</f>
        <v>0</v>
      </c>
      <c r="BH217" s="225">
        <f>IF(N217="sníž. přenesená",J217,0)</f>
        <v>0</v>
      </c>
      <c r="BI217" s="225">
        <f>IF(N217="nulová",J217,0)</f>
        <v>0</v>
      </c>
      <c r="BJ217" s="18" t="s">
        <v>77</v>
      </c>
      <c r="BK217" s="225">
        <f>ROUND(I217*H217,2)</f>
        <v>0</v>
      </c>
      <c r="BL217" s="18" t="s">
        <v>282</v>
      </c>
      <c r="BM217" s="224" t="s">
        <v>513</v>
      </c>
    </row>
    <row r="218" s="1" customFormat="1" ht="36" customHeight="1">
      <c r="B218" s="39"/>
      <c r="C218" s="213" t="s">
        <v>386</v>
      </c>
      <c r="D218" s="213" t="s">
        <v>211</v>
      </c>
      <c r="E218" s="214" t="s">
        <v>3170</v>
      </c>
      <c r="F218" s="215" t="s">
        <v>3706</v>
      </c>
      <c r="G218" s="216" t="s">
        <v>911</v>
      </c>
      <c r="H218" s="217">
        <v>203.80000000000001</v>
      </c>
      <c r="I218" s="218"/>
      <c r="J218" s="219">
        <f>ROUND(I218*H218,2)</f>
        <v>0</v>
      </c>
      <c r="K218" s="215" t="s">
        <v>1995</v>
      </c>
      <c r="L218" s="44"/>
      <c r="M218" s="220" t="s">
        <v>20</v>
      </c>
      <c r="N218" s="221" t="s">
        <v>41</v>
      </c>
      <c r="O218" s="84"/>
      <c r="P218" s="222">
        <f>O218*H218</f>
        <v>0</v>
      </c>
      <c r="Q218" s="222">
        <v>0</v>
      </c>
      <c r="R218" s="222">
        <f>Q218*H218</f>
        <v>0</v>
      </c>
      <c r="S218" s="222">
        <v>0</v>
      </c>
      <c r="T218" s="223">
        <f>S218*H218</f>
        <v>0</v>
      </c>
      <c r="AR218" s="224" t="s">
        <v>282</v>
      </c>
      <c r="AT218" s="224" t="s">
        <v>211</v>
      </c>
      <c r="AU218" s="224" t="s">
        <v>77</v>
      </c>
      <c r="AY218" s="18" t="s">
        <v>210</v>
      </c>
      <c r="BE218" s="225">
        <f>IF(N218="základní",J218,0)</f>
        <v>0</v>
      </c>
      <c r="BF218" s="225">
        <f>IF(N218="snížená",J218,0)</f>
        <v>0</v>
      </c>
      <c r="BG218" s="225">
        <f>IF(N218="zákl. přenesená",J218,0)</f>
        <v>0</v>
      </c>
      <c r="BH218" s="225">
        <f>IF(N218="sníž. přenesená",J218,0)</f>
        <v>0</v>
      </c>
      <c r="BI218" s="225">
        <f>IF(N218="nulová",J218,0)</f>
        <v>0</v>
      </c>
      <c r="BJ218" s="18" t="s">
        <v>77</v>
      </c>
      <c r="BK218" s="225">
        <f>ROUND(I218*H218,2)</f>
        <v>0</v>
      </c>
      <c r="BL218" s="18" t="s">
        <v>282</v>
      </c>
      <c r="BM218" s="224" t="s">
        <v>516</v>
      </c>
    </row>
    <row r="219" s="10" customFormat="1" ht="25.92" customHeight="1">
      <c r="B219" s="199"/>
      <c r="C219" s="200"/>
      <c r="D219" s="201" t="s">
        <v>69</v>
      </c>
      <c r="E219" s="202" t="s">
        <v>418</v>
      </c>
      <c r="F219" s="202" t="s">
        <v>3188</v>
      </c>
      <c r="G219" s="200"/>
      <c r="H219" s="200"/>
      <c r="I219" s="203"/>
      <c r="J219" s="204">
        <f>BK219</f>
        <v>0</v>
      </c>
      <c r="K219" s="200"/>
      <c r="L219" s="205"/>
      <c r="M219" s="206"/>
      <c r="N219" s="207"/>
      <c r="O219" s="207"/>
      <c r="P219" s="208">
        <f>P220</f>
        <v>0</v>
      </c>
      <c r="Q219" s="207"/>
      <c r="R219" s="208">
        <f>R220</f>
        <v>0</v>
      </c>
      <c r="S219" s="207"/>
      <c r="T219" s="209">
        <f>T220</f>
        <v>0</v>
      </c>
      <c r="AR219" s="210" t="s">
        <v>77</v>
      </c>
      <c r="AT219" s="211" t="s">
        <v>69</v>
      </c>
      <c r="AU219" s="211" t="s">
        <v>16</v>
      </c>
      <c r="AY219" s="210" t="s">
        <v>210</v>
      </c>
      <c r="BK219" s="212">
        <f>BK220</f>
        <v>0</v>
      </c>
    </row>
    <row r="220" s="1" customFormat="1" ht="24" customHeight="1">
      <c r="B220" s="39"/>
      <c r="C220" s="213" t="s">
        <v>519</v>
      </c>
      <c r="D220" s="213" t="s">
        <v>211</v>
      </c>
      <c r="E220" s="214" t="s">
        <v>3707</v>
      </c>
      <c r="F220" s="215" t="s">
        <v>3708</v>
      </c>
      <c r="G220" s="216" t="s">
        <v>2783</v>
      </c>
      <c r="H220" s="217">
        <v>6</v>
      </c>
      <c r="I220" s="218"/>
      <c r="J220" s="219">
        <f>ROUND(I220*H220,2)</f>
        <v>0</v>
      </c>
      <c r="K220" s="215" t="s">
        <v>1995</v>
      </c>
      <c r="L220" s="44"/>
      <c r="M220" s="220" t="s">
        <v>20</v>
      </c>
      <c r="N220" s="221" t="s">
        <v>41</v>
      </c>
      <c r="O220" s="84"/>
      <c r="P220" s="222">
        <f>O220*H220</f>
        <v>0</v>
      </c>
      <c r="Q220" s="222">
        <v>0</v>
      </c>
      <c r="R220" s="222">
        <f>Q220*H220</f>
        <v>0</v>
      </c>
      <c r="S220" s="222">
        <v>0</v>
      </c>
      <c r="T220" s="223">
        <f>S220*H220</f>
        <v>0</v>
      </c>
      <c r="AR220" s="224" t="s">
        <v>215</v>
      </c>
      <c r="AT220" s="224" t="s">
        <v>211</v>
      </c>
      <c r="AU220" s="224" t="s">
        <v>77</v>
      </c>
      <c r="AY220" s="18" t="s">
        <v>210</v>
      </c>
      <c r="BE220" s="225">
        <f>IF(N220="základní",J220,0)</f>
        <v>0</v>
      </c>
      <c r="BF220" s="225">
        <f>IF(N220="snížená",J220,0)</f>
        <v>0</v>
      </c>
      <c r="BG220" s="225">
        <f>IF(N220="zákl. přenesená",J220,0)</f>
        <v>0</v>
      </c>
      <c r="BH220" s="225">
        <f>IF(N220="sníž. přenesená",J220,0)</f>
        <v>0</v>
      </c>
      <c r="BI220" s="225">
        <f>IF(N220="nulová",J220,0)</f>
        <v>0</v>
      </c>
      <c r="BJ220" s="18" t="s">
        <v>77</v>
      </c>
      <c r="BK220" s="225">
        <f>ROUND(I220*H220,2)</f>
        <v>0</v>
      </c>
      <c r="BL220" s="18" t="s">
        <v>215</v>
      </c>
      <c r="BM220" s="224" t="s">
        <v>522</v>
      </c>
    </row>
    <row r="221" s="10" customFormat="1" ht="25.92" customHeight="1">
      <c r="B221" s="199"/>
      <c r="C221" s="200"/>
      <c r="D221" s="201" t="s">
        <v>69</v>
      </c>
      <c r="E221" s="202" t="s">
        <v>426</v>
      </c>
      <c r="F221" s="202" t="s">
        <v>3203</v>
      </c>
      <c r="G221" s="200"/>
      <c r="H221" s="200"/>
      <c r="I221" s="203"/>
      <c r="J221" s="204">
        <f>BK221</f>
        <v>0</v>
      </c>
      <c r="K221" s="200"/>
      <c r="L221" s="205"/>
      <c r="M221" s="206"/>
      <c r="N221" s="207"/>
      <c r="O221" s="207"/>
      <c r="P221" s="208">
        <f>P222</f>
        <v>0</v>
      </c>
      <c r="Q221" s="207"/>
      <c r="R221" s="208">
        <f>R222</f>
        <v>0</v>
      </c>
      <c r="S221" s="207"/>
      <c r="T221" s="209">
        <f>T222</f>
        <v>0</v>
      </c>
      <c r="AR221" s="210" t="s">
        <v>77</v>
      </c>
      <c r="AT221" s="211" t="s">
        <v>69</v>
      </c>
      <c r="AU221" s="211" t="s">
        <v>16</v>
      </c>
      <c r="AY221" s="210" t="s">
        <v>210</v>
      </c>
      <c r="BK221" s="212">
        <f>BK222</f>
        <v>0</v>
      </c>
    </row>
    <row r="222" s="1" customFormat="1" ht="16.5" customHeight="1">
      <c r="B222" s="39"/>
      <c r="C222" s="213" t="s">
        <v>390</v>
      </c>
      <c r="D222" s="213" t="s">
        <v>211</v>
      </c>
      <c r="E222" s="214" t="s">
        <v>3215</v>
      </c>
      <c r="F222" s="215" t="s">
        <v>3216</v>
      </c>
      <c r="G222" s="216" t="s">
        <v>911</v>
      </c>
      <c r="H222" s="217">
        <v>70</v>
      </c>
      <c r="I222" s="218"/>
      <c r="J222" s="219">
        <f>ROUND(I222*H222,2)</f>
        <v>0</v>
      </c>
      <c r="K222" s="215" t="s">
        <v>2026</v>
      </c>
      <c r="L222" s="44"/>
      <c r="M222" s="220" t="s">
        <v>20</v>
      </c>
      <c r="N222" s="221" t="s">
        <v>41</v>
      </c>
      <c r="O222" s="84"/>
      <c r="P222" s="222">
        <f>O222*H222</f>
        <v>0</v>
      </c>
      <c r="Q222" s="222">
        <v>0</v>
      </c>
      <c r="R222" s="222">
        <f>Q222*H222</f>
        <v>0</v>
      </c>
      <c r="S222" s="222">
        <v>0</v>
      </c>
      <c r="T222" s="223">
        <f>S222*H222</f>
        <v>0</v>
      </c>
      <c r="AR222" s="224" t="s">
        <v>215</v>
      </c>
      <c r="AT222" s="224" t="s">
        <v>211</v>
      </c>
      <c r="AU222" s="224" t="s">
        <v>77</v>
      </c>
      <c r="AY222" s="18" t="s">
        <v>210</v>
      </c>
      <c r="BE222" s="225">
        <f>IF(N222="základní",J222,0)</f>
        <v>0</v>
      </c>
      <c r="BF222" s="225">
        <f>IF(N222="snížená",J222,0)</f>
        <v>0</v>
      </c>
      <c r="BG222" s="225">
        <f>IF(N222="zákl. přenesená",J222,0)</f>
        <v>0</v>
      </c>
      <c r="BH222" s="225">
        <f>IF(N222="sníž. přenesená",J222,0)</f>
        <v>0</v>
      </c>
      <c r="BI222" s="225">
        <f>IF(N222="nulová",J222,0)</f>
        <v>0</v>
      </c>
      <c r="BJ222" s="18" t="s">
        <v>77</v>
      </c>
      <c r="BK222" s="225">
        <f>ROUND(I222*H222,2)</f>
        <v>0</v>
      </c>
      <c r="BL222" s="18" t="s">
        <v>215</v>
      </c>
      <c r="BM222" s="224" t="s">
        <v>527</v>
      </c>
    </row>
    <row r="223" s="10" customFormat="1" ht="25.92" customHeight="1">
      <c r="B223" s="199"/>
      <c r="C223" s="200"/>
      <c r="D223" s="201" t="s">
        <v>69</v>
      </c>
      <c r="E223" s="202" t="s">
        <v>601</v>
      </c>
      <c r="F223" s="202" t="s">
        <v>3236</v>
      </c>
      <c r="G223" s="200"/>
      <c r="H223" s="200"/>
      <c r="I223" s="203"/>
      <c r="J223" s="204">
        <f>BK223</f>
        <v>0</v>
      </c>
      <c r="K223" s="200"/>
      <c r="L223" s="205"/>
      <c r="M223" s="206"/>
      <c r="N223" s="207"/>
      <c r="O223" s="207"/>
      <c r="P223" s="208">
        <f>P224</f>
        <v>0</v>
      </c>
      <c r="Q223" s="207"/>
      <c r="R223" s="208">
        <f>R224</f>
        <v>0</v>
      </c>
      <c r="S223" s="207"/>
      <c r="T223" s="209">
        <f>T224</f>
        <v>0</v>
      </c>
      <c r="AR223" s="210" t="s">
        <v>77</v>
      </c>
      <c r="AT223" s="211" t="s">
        <v>69</v>
      </c>
      <c r="AU223" s="211" t="s">
        <v>16</v>
      </c>
      <c r="AY223" s="210" t="s">
        <v>210</v>
      </c>
      <c r="BK223" s="212">
        <f>BK224</f>
        <v>0</v>
      </c>
    </row>
    <row r="224" s="1" customFormat="1" ht="16.5" customHeight="1">
      <c r="B224" s="39"/>
      <c r="C224" s="213" t="s">
        <v>528</v>
      </c>
      <c r="D224" s="213" t="s">
        <v>211</v>
      </c>
      <c r="E224" s="214" t="s">
        <v>3255</v>
      </c>
      <c r="F224" s="215" t="s">
        <v>3256</v>
      </c>
      <c r="G224" s="216" t="s">
        <v>911</v>
      </c>
      <c r="H224" s="217">
        <v>137</v>
      </c>
      <c r="I224" s="218"/>
      <c r="J224" s="219">
        <f>ROUND(I224*H224,2)</f>
        <v>0</v>
      </c>
      <c r="K224" s="215" t="s">
        <v>2026</v>
      </c>
      <c r="L224" s="44"/>
      <c r="M224" s="220" t="s">
        <v>20</v>
      </c>
      <c r="N224" s="221" t="s">
        <v>41</v>
      </c>
      <c r="O224" s="84"/>
      <c r="P224" s="222">
        <f>O224*H224</f>
        <v>0</v>
      </c>
      <c r="Q224" s="222">
        <v>0</v>
      </c>
      <c r="R224" s="222">
        <f>Q224*H224</f>
        <v>0</v>
      </c>
      <c r="S224" s="222">
        <v>0</v>
      </c>
      <c r="T224" s="223">
        <f>S224*H224</f>
        <v>0</v>
      </c>
      <c r="AR224" s="224" t="s">
        <v>215</v>
      </c>
      <c r="AT224" s="224" t="s">
        <v>211</v>
      </c>
      <c r="AU224" s="224" t="s">
        <v>77</v>
      </c>
      <c r="AY224" s="18" t="s">
        <v>210</v>
      </c>
      <c r="BE224" s="225">
        <f>IF(N224="základní",J224,0)</f>
        <v>0</v>
      </c>
      <c r="BF224" s="225">
        <f>IF(N224="snížená",J224,0)</f>
        <v>0</v>
      </c>
      <c r="BG224" s="225">
        <f>IF(N224="zákl. přenesená",J224,0)</f>
        <v>0</v>
      </c>
      <c r="BH224" s="225">
        <f>IF(N224="sníž. přenesená",J224,0)</f>
        <v>0</v>
      </c>
      <c r="BI224" s="225">
        <f>IF(N224="nulová",J224,0)</f>
        <v>0</v>
      </c>
      <c r="BJ224" s="18" t="s">
        <v>77</v>
      </c>
      <c r="BK224" s="225">
        <f>ROUND(I224*H224,2)</f>
        <v>0</v>
      </c>
      <c r="BL224" s="18" t="s">
        <v>215</v>
      </c>
      <c r="BM224" s="224" t="s">
        <v>531</v>
      </c>
    </row>
    <row r="225" s="10" customFormat="1" ht="25.92" customHeight="1">
      <c r="B225" s="199"/>
      <c r="C225" s="200"/>
      <c r="D225" s="201" t="s">
        <v>69</v>
      </c>
      <c r="E225" s="202" t="s">
        <v>430</v>
      </c>
      <c r="F225" s="202" t="s">
        <v>3282</v>
      </c>
      <c r="G225" s="200"/>
      <c r="H225" s="200"/>
      <c r="I225" s="203"/>
      <c r="J225" s="204">
        <f>BK225</f>
        <v>0</v>
      </c>
      <c r="K225" s="200"/>
      <c r="L225" s="205"/>
      <c r="M225" s="206"/>
      <c r="N225" s="207"/>
      <c r="O225" s="207"/>
      <c r="P225" s="208">
        <f>SUM(P226:P238)</f>
        <v>0</v>
      </c>
      <c r="Q225" s="207"/>
      <c r="R225" s="208">
        <f>SUM(R226:R238)</f>
        <v>0</v>
      </c>
      <c r="S225" s="207"/>
      <c r="T225" s="209">
        <f>SUM(T226:T238)</f>
        <v>0</v>
      </c>
      <c r="AR225" s="210" t="s">
        <v>77</v>
      </c>
      <c r="AT225" s="211" t="s">
        <v>69</v>
      </c>
      <c r="AU225" s="211" t="s">
        <v>16</v>
      </c>
      <c r="AY225" s="210" t="s">
        <v>210</v>
      </c>
      <c r="BK225" s="212">
        <f>SUM(BK226:BK238)</f>
        <v>0</v>
      </c>
    </row>
    <row r="226" s="1" customFormat="1" ht="16.5" customHeight="1">
      <c r="B226" s="39"/>
      <c r="C226" s="213" t="s">
        <v>393</v>
      </c>
      <c r="D226" s="213" t="s">
        <v>211</v>
      </c>
      <c r="E226" s="214" t="s">
        <v>3299</v>
      </c>
      <c r="F226" s="215" t="s">
        <v>3300</v>
      </c>
      <c r="G226" s="216" t="s">
        <v>911</v>
      </c>
      <c r="H226" s="217">
        <v>135.75999999999999</v>
      </c>
      <c r="I226" s="218"/>
      <c r="J226" s="219">
        <f>ROUND(I226*H226,2)</f>
        <v>0</v>
      </c>
      <c r="K226" s="215" t="s">
        <v>2026</v>
      </c>
      <c r="L226" s="44"/>
      <c r="M226" s="220" t="s">
        <v>20</v>
      </c>
      <c r="N226" s="221" t="s">
        <v>41</v>
      </c>
      <c r="O226" s="84"/>
      <c r="P226" s="222">
        <f>O226*H226</f>
        <v>0</v>
      </c>
      <c r="Q226" s="222">
        <v>0</v>
      </c>
      <c r="R226" s="222">
        <f>Q226*H226</f>
        <v>0</v>
      </c>
      <c r="S226" s="222">
        <v>0</v>
      </c>
      <c r="T226" s="223">
        <f>S226*H226</f>
        <v>0</v>
      </c>
      <c r="AR226" s="224" t="s">
        <v>215</v>
      </c>
      <c r="AT226" s="224" t="s">
        <v>211</v>
      </c>
      <c r="AU226" s="224" t="s">
        <v>77</v>
      </c>
      <c r="AY226" s="18" t="s">
        <v>210</v>
      </c>
      <c r="BE226" s="225">
        <f>IF(N226="základní",J226,0)</f>
        <v>0</v>
      </c>
      <c r="BF226" s="225">
        <f>IF(N226="snížená",J226,0)</f>
        <v>0</v>
      </c>
      <c r="BG226" s="225">
        <f>IF(N226="zákl. přenesená",J226,0)</f>
        <v>0</v>
      </c>
      <c r="BH226" s="225">
        <f>IF(N226="sníž. přenesená",J226,0)</f>
        <v>0</v>
      </c>
      <c r="BI226" s="225">
        <f>IF(N226="nulová",J226,0)</f>
        <v>0</v>
      </c>
      <c r="BJ226" s="18" t="s">
        <v>77</v>
      </c>
      <c r="BK226" s="225">
        <f>ROUND(I226*H226,2)</f>
        <v>0</v>
      </c>
      <c r="BL226" s="18" t="s">
        <v>215</v>
      </c>
      <c r="BM226" s="224" t="s">
        <v>534</v>
      </c>
    </row>
    <row r="227" s="1" customFormat="1" ht="16.5" customHeight="1">
      <c r="B227" s="39"/>
      <c r="C227" s="213" t="s">
        <v>535</v>
      </c>
      <c r="D227" s="213" t="s">
        <v>211</v>
      </c>
      <c r="E227" s="214" t="s">
        <v>3302</v>
      </c>
      <c r="F227" s="215" t="s">
        <v>3303</v>
      </c>
      <c r="G227" s="216" t="s">
        <v>911</v>
      </c>
      <c r="H227" s="217">
        <v>40.710000000000001</v>
      </c>
      <c r="I227" s="218"/>
      <c r="J227" s="219">
        <f>ROUND(I227*H227,2)</f>
        <v>0</v>
      </c>
      <c r="K227" s="215" t="s">
        <v>2026</v>
      </c>
      <c r="L227" s="44"/>
      <c r="M227" s="220" t="s">
        <v>20</v>
      </c>
      <c r="N227" s="221" t="s">
        <v>41</v>
      </c>
      <c r="O227" s="84"/>
      <c r="P227" s="222">
        <f>O227*H227</f>
        <v>0</v>
      </c>
      <c r="Q227" s="222">
        <v>0</v>
      </c>
      <c r="R227" s="222">
        <f>Q227*H227</f>
        <v>0</v>
      </c>
      <c r="S227" s="222">
        <v>0</v>
      </c>
      <c r="T227" s="223">
        <f>S227*H227</f>
        <v>0</v>
      </c>
      <c r="AR227" s="224" t="s">
        <v>215</v>
      </c>
      <c r="AT227" s="224" t="s">
        <v>211</v>
      </c>
      <c r="AU227" s="224" t="s">
        <v>77</v>
      </c>
      <c r="AY227" s="18" t="s">
        <v>210</v>
      </c>
      <c r="BE227" s="225">
        <f>IF(N227="základní",J227,0)</f>
        <v>0</v>
      </c>
      <c r="BF227" s="225">
        <f>IF(N227="snížená",J227,0)</f>
        <v>0</v>
      </c>
      <c r="BG227" s="225">
        <f>IF(N227="zákl. přenesená",J227,0)</f>
        <v>0</v>
      </c>
      <c r="BH227" s="225">
        <f>IF(N227="sníž. přenesená",J227,0)</f>
        <v>0</v>
      </c>
      <c r="BI227" s="225">
        <f>IF(N227="nulová",J227,0)</f>
        <v>0</v>
      </c>
      <c r="BJ227" s="18" t="s">
        <v>77</v>
      </c>
      <c r="BK227" s="225">
        <f>ROUND(I227*H227,2)</f>
        <v>0</v>
      </c>
      <c r="BL227" s="18" t="s">
        <v>215</v>
      </c>
      <c r="BM227" s="224" t="s">
        <v>538</v>
      </c>
    </row>
    <row r="228" s="1" customFormat="1" ht="16.5" customHeight="1">
      <c r="B228" s="39"/>
      <c r="C228" s="213" t="s">
        <v>397</v>
      </c>
      <c r="D228" s="213" t="s">
        <v>211</v>
      </c>
      <c r="E228" s="214" t="s">
        <v>3306</v>
      </c>
      <c r="F228" s="215" t="s">
        <v>3307</v>
      </c>
      <c r="G228" s="216" t="s">
        <v>260</v>
      </c>
      <c r="H228" s="217">
        <v>0.65000000000000002</v>
      </c>
      <c r="I228" s="218"/>
      <c r="J228" s="219">
        <f>ROUND(I228*H228,2)</f>
        <v>0</v>
      </c>
      <c r="K228" s="215" t="s">
        <v>1995</v>
      </c>
      <c r="L228" s="44"/>
      <c r="M228" s="220" t="s">
        <v>20</v>
      </c>
      <c r="N228" s="221" t="s">
        <v>41</v>
      </c>
      <c r="O228" s="84"/>
      <c r="P228" s="222">
        <f>O228*H228</f>
        <v>0</v>
      </c>
      <c r="Q228" s="222">
        <v>0</v>
      </c>
      <c r="R228" s="222">
        <f>Q228*H228</f>
        <v>0</v>
      </c>
      <c r="S228" s="222">
        <v>0</v>
      </c>
      <c r="T228" s="223">
        <f>S228*H228</f>
        <v>0</v>
      </c>
      <c r="AR228" s="224" t="s">
        <v>215</v>
      </c>
      <c r="AT228" s="224" t="s">
        <v>211</v>
      </c>
      <c r="AU228" s="224" t="s">
        <v>77</v>
      </c>
      <c r="AY228" s="18" t="s">
        <v>210</v>
      </c>
      <c r="BE228" s="225">
        <f>IF(N228="základní",J228,0)</f>
        <v>0</v>
      </c>
      <c r="BF228" s="225">
        <f>IF(N228="snížená",J228,0)</f>
        <v>0</v>
      </c>
      <c r="BG228" s="225">
        <f>IF(N228="zákl. přenesená",J228,0)</f>
        <v>0</v>
      </c>
      <c r="BH228" s="225">
        <f>IF(N228="sníž. přenesená",J228,0)</f>
        <v>0</v>
      </c>
      <c r="BI228" s="225">
        <f>IF(N228="nulová",J228,0)</f>
        <v>0</v>
      </c>
      <c r="BJ228" s="18" t="s">
        <v>77</v>
      </c>
      <c r="BK228" s="225">
        <f>ROUND(I228*H228,2)</f>
        <v>0</v>
      </c>
      <c r="BL228" s="18" t="s">
        <v>215</v>
      </c>
      <c r="BM228" s="224" t="s">
        <v>541</v>
      </c>
    </row>
    <row r="229" s="1" customFormat="1" ht="24" customHeight="1">
      <c r="B229" s="39"/>
      <c r="C229" s="213" t="s">
        <v>542</v>
      </c>
      <c r="D229" s="213" t="s">
        <v>211</v>
      </c>
      <c r="E229" s="214" t="s">
        <v>3362</v>
      </c>
      <c r="F229" s="215" t="s">
        <v>3709</v>
      </c>
      <c r="G229" s="216" t="s">
        <v>911</v>
      </c>
      <c r="H229" s="217">
        <v>5.4000000000000004</v>
      </c>
      <c r="I229" s="218"/>
      <c r="J229" s="219">
        <f>ROUND(I229*H229,2)</f>
        <v>0</v>
      </c>
      <c r="K229" s="215" t="s">
        <v>1995</v>
      </c>
      <c r="L229" s="44"/>
      <c r="M229" s="220" t="s">
        <v>20</v>
      </c>
      <c r="N229" s="221" t="s">
        <v>41</v>
      </c>
      <c r="O229" s="84"/>
      <c r="P229" s="222">
        <f>O229*H229</f>
        <v>0</v>
      </c>
      <c r="Q229" s="222">
        <v>0</v>
      </c>
      <c r="R229" s="222">
        <f>Q229*H229</f>
        <v>0</v>
      </c>
      <c r="S229" s="222">
        <v>0</v>
      </c>
      <c r="T229" s="223">
        <f>S229*H229</f>
        <v>0</v>
      </c>
      <c r="AR229" s="224" t="s">
        <v>215</v>
      </c>
      <c r="AT229" s="224" t="s">
        <v>211</v>
      </c>
      <c r="AU229" s="224" t="s">
        <v>77</v>
      </c>
      <c r="AY229" s="18" t="s">
        <v>210</v>
      </c>
      <c r="BE229" s="225">
        <f>IF(N229="základní",J229,0)</f>
        <v>0</v>
      </c>
      <c r="BF229" s="225">
        <f>IF(N229="snížená",J229,0)</f>
        <v>0</v>
      </c>
      <c r="BG229" s="225">
        <f>IF(N229="zákl. přenesená",J229,0)</f>
        <v>0</v>
      </c>
      <c r="BH229" s="225">
        <f>IF(N229="sníž. přenesená",J229,0)</f>
        <v>0</v>
      </c>
      <c r="BI229" s="225">
        <f>IF(N229="nulová",J229,0)</f>
        <v>0</v>
      </c>
      <c r="BJ229" s="18" t="s">
        <v>77</v>
      </c>
      <c r="BK229" s="225">
        <f>ROUND(I229*H229,2)</f>
        <v>0</v>
      </c>
      <c r="BL229" s="18" t="s">
        <v>215</v>
      </c>
      <c r="BM229" s="224" t="s">
        <v>545</v>
      </c>
    </row>
    <row r="230" s="1" customFormat="1" ht="16.5" customHeight="1">
      <c r="B230" s="39"/>
      <c r="C230" s="213" t="s">
        <v>400</v>
      </c>
      <c r="D230" s="213" t="s">
        <v>211</v>
      </c>
      <c r="E230" s="214" t="s">
        <v>3407</v>
      </c>
      <c r="F230" s="215" t="s">
        <v>3408</v>
      </c>
      <c r="G230" s="216" t="s">
        <v>352</v>
      </c>
      <c r="H230" s="217">
        <v>41</v>
      </c>
      <c r="I230" s="218"/>
      <c r="J230" s="219">
        <f>ROUND(I230*H230,2)</f>
        <v>0</v>
      </c>
      <c r="K230" s="215" t="s">
        <v>1995</v>
      </c>
      <c r="L230" s="44"/>
      <c r="M230" s="220" t="s">
        <v>20</v>
      </c>
      <c r="N230" s="221" t="s">
        <v>41</v>
      </c>
      <c r="O230" s="84"/>
      <c r="P230" s="222">
        <f>O230*H230</f>
        <v>0</v>
      </c>
      <c r="Q230" s="222">
        <v>0</v>
      </c>
      <c r="R230" s="222">
        <f>Q230*H230</f>
        <v>0</v>
      </c>
      <c r="S230" s="222">
        <v>0</v>
      </c>
      <c r="T230" s="223">
        <f>S230*H230</f>
        <v>0</v>
      </c>
      <c r="AR230" s="224" t="s">
        <v>215</v>
      </c>
      <c r="AT230" s="224" t="s">
        <v>211</v>
      </c>
      <c r="AU230" s="224" t="s">
        <v>77</v>
      </c>
      <c r="AY230" s="18" t="s">
        <v>210</v>
      </c>
      <c r="BE230" s="225">
        <f>IF(N230="základní",J230,0)</f>
        <v>0</v>
      </c>
      <c r="BF230" s="225">
        <f>IF(N230="snížená",J230,0)</f>
        <v>0</v>
      </c>
      <c r="BG230" s="225">
        <f>IF(N230="zákl. přenesená",J230,0)</f>
        <v>0</v>
      </c>
      <c r="BH230" s="225">
        <f>IF(N230="sníž. přenesená",J230,0)</f>
        <v>0</v>
      </c>
      <c r="BI230" s="225">
        <f>IF(N230="nulová",J230,0)</f>
        <v>0</v>
      </c>
      <c r="BJ230" s="18" t="s">
        <v>77</v>
      </c>
      <c r="BK230" s="225">
        <f>ROUND(I230*H230,2)</f>
        <v>0</v>
      </c>
      <c r="BL230" s="18" t="s">
        <v>215</v>
      </c>
      <c r="BM230" s="224" t="s">
        <v>548</v>
      </c>
    </row>
    <row r="231" s="1" customFormat="1" ht="16.5" customHeight="1">
      <c r="B231" s="39"/>
      <c r="C231" s="213" t="s">
        <v>549</v>
      </c>
      <c r="D231" s="213" t="s">
        <v>211</v>
      </c>
      <c r="E231" s="214" t="s">
        <v>3421</v>
      </c>
      <c r="F231" s="215" t="s">
        <v>3422</v>
      </c>
      <c r="G231" s="216" t="s">
        <v>911</v>
      </c>
      <c r="H231" s="217">
        <v>11.34</v>
      </c>
      <c r="I231" s="218"/>
      <c r="J231" s="219">
        <f>ROUND(I231*H231,2)</f>
        <v>0</v>
      </c>
      <c r="K231" s="215" t="s">
        <v>1995</v>
      </c>
      <c r="L231" s="44"/>
      <c r="M231" s="220" t="s">
        <v>20</v>
      </c>
      <c r="N231" s="221" t="s">
        <v>41</v>
      </c>
      <c r="O231" s="84"/>
      <c r="P231" s="222">
        <f>O231*H231</f>
        <v>0</v>
      </c>
      <c r="Q231" s="222">
        <v>0</v>
      </c>
      <c r="R231" s="222">
        <f>Q231*H231</f>
        <v>0</v>
      </c>
      <c r="S231" s="222">
        <v>0</v>
      </c>
      <c r="T231" s="223">
        <f>S231*H231</f>
        <v>0</v>
      </c>
      <c r="AR231" s="224" t="s">
        <v>215</v>
      </c>
      <c r="AT231" s="224" t="s">
        <v>211</v>
      </c>
      <c r="AU231" s="224" t="s">
        <v>77</v>
      </c>
      <c r="AY231" s="18" t="s">
        <v>210</v>
      </c>
      <c r="BE231" s="225">
        <f>IF(N231="základní",J231,0)</f>
        <v>0</v>
      </c>
      <c r="BF231" s="225">
        <f>IF(N231="snížená",J231,0)</f>
        <v>0</v>
      </c>
      <c r="BG231" s="225">
        <f>IF(N231="zákl. přenesená",J231,0)</f>
        <v>0</v>
      </c>
      <c r="BH231" s="225">
        <f>IF(N231="sníž. přenesená",J231,0)</f>
        <v>0</v>
      </c>
      <c r="BI231" s="225">
        <f>IF(N231="nulová",J231,0)</f>
        <v>0</v>
      </c>
      <c r="BJ231" s="18" t="s">
        <v>77</v>
      </c>
      <c r="BK231" s="225">
        <f>ROUND(I231*H231,2)</f>
        <v>0</v>
      </c>
      <c r="BL231" s="18" t="s">
        <v>215</v>
      </c>
      <c r="BM231" s="224" t="s">
        <v>552</v>
      </c>
    </row>
    <row r="232" s="1" customFormat="1" ht="16.5" customHeight="1">
      <c r="B232" s="39"/>
      <c r="C232" s="213" t="s">
        <v>404</v>
      </c>
      <c r="D232" s="213" t="s">
        <v>211</v>
      </c>
      <c r="E232" s="214" t="s">
        <v>3428</v>
      </c>
      <c r="F232" s="215" t="s">
        <v>3429</v>
      </c>
      <c r="G232" s="216" t="s">
        <v>911</v>
      </c>
      <c r="H232" s="217">
        <v>15.6</v>
      </c>
      <c r="I232" s="218"/>
      <c r="J232" s="219">
        <f>ROUND(I232*H232,2)</f>
        <v>0</v>
      </c>
      <c r="K232" s="215" t="s">
        <v>1995</v>
      </c>
      <c r="L232" s="44"/>
      <c r="M232" s="220" t="s">
        <v>20</v>
      </c>
      <c r="N232" s="221" t="s">
        <v>41</v>
      </c>
      <c r="O232" s="84"/>
      <c r="P232" s="222">
        <f>O232*H232</f>
        <v>0</v>
      </c>
      <c r="Q232" s="222">
        <v>0</v>
      </c>
      <c r="R232" s="222">
        <f>Q232*H232</f>
        <v>0</v>
      </c>
      <c r="S232" s="222">
        <v>0</v>
      </c>
      <c r="T232" s="223">
        <f>S232*H232</f>
        <v>0</v>
      </c>
      <c r="AR232" s="224" t="s">
        <v>215</v>
      </c>
      <c r="AT232" s="224" t="s">
        <v>211</v>
      </c>
      <c r="AU232" s="224" t="s">
        <v>77</v>
      </c>
      <c r="AY232" s="18" t="s">
        <v>210</v>
      </c>
      <c r="BE232" s="225">
        <f>IF(N232="základní",J232,0)</f>
        <v>0</v>
      </c>
      <c r="BF232" s="225">
        <f>IF(N232="snížená",J232,0)</f>
        <v>0</v>
      </c>
      <c r="BG232" s="225">
        <f>IF(N232="zákl. přenesená",J232,0)</f>
        <v>0</v>
      </c>
      <c r="BH232" s="225">
        <f>IF(N232="sníž. přenesená",J232,0)</f>
        <v>0</v>
      </c>
      <c r="BI232" s="225">
        <f>IF(N232="nulová",J232,0)</f>
        <v>0</v>
      </c>
      <c r="BJ232" s="18" t="s">
        <v>77</v>
      </c>
      <c r="BK232" s="225">
        <f>ROUND(I232*H232,2)</f>
        <v>0</v>
      </c>
      <c r="BL232" s="18" t="s">
        <v>215</v>
      </c>
      <c r="BM232" s="224" t="s">
        <v>556</v>
      </c>
    </row>
    <row r="233" s="1" customFormat="1" ht="16.5" customHeight="1">
      <c r="B233" s="39"/>
      <c r="C233" s="213" t="s">
        <v>557</v>
      </c>
      <c r="D233" s="213" t="s">
        <v>211</v>
      </c>
      <c r="E233" s="214" t="s">
        <v>3334</v>
      </c>
      <c r="F233" s="215" t="s">
        <v>3710</v>
      </c>
      <c r="G233" s="216" t="s">
        <v>260</v>
      </c>
      <c r="H233" s="217">
        <v>10.75</v>
      </c>
      <c r="I233" s="218"/>
      <c r="J233" s="219">
        <f>ROUND(I233*H233,2)</f>
        <v>0</v>
      </c>
      <c r="K233" s="215" t="s">
        <v>1995</v>
      </c>
      <c r="L233" s="44"/>
      <c r="M233" s="220" t="s">
        <v>20</v>
      </c>
      <c r="N233" s="221" t="s">
        <v>41</v>
      </c>
      <c r="O233" s="84"/>
      <c r="P233" s="222">
        <f>O233*H233</f>
        <v>0</v>
      </c>
      <c r="Q233" s="222">
        <v>0</v>
      </c>
      <c r="R233" s="222">
        <f>Q233*H233</f>
        <v>0</v>
      </c>
      <c r="S233" s="222">
        <v>0</v>
      </c>
      <c r="T233" s="223">
        <f>S233*H233</f>
        <v>0</v>
      </c>
      <c r="AR233" s="224" t="s">
        <v>215</v>
      </c>
      <c r="AT233" s="224" t="s">
        <v>211</v>
      </c>
      <c r="AU233" s="224" t="s">
        <v>77</v>
      </c>
      <c r="AY233" s="18" t="s">
        <v>210</v>
      </c>
      <c r="BE233" s="225">
        <f>IF(N233="základní",J233,0)</f>
        <v>0</v>
      </c>
      <c r="BF233" s="225">
        <f>IF(N233="snížená",J233,0)</f>
        <v>0</v>
      </c>
      <c r="BG233" s="225">
        <f>IF(N233="zákl. přenesená",J233,0)</f>
        <v>0</v>
      </c>
      <c r="BH233" s="225">
        <f>IF(N233="sníž. přenesená",J233,0)</f>
        <v>0</v>
      </c>
      <c r="BI233" s="225">
        <f>IF(N233="nulová",J233,0)</f>
        <v>0</v>
      </c>
      <c r="BJ233" s="18" t="s">
        <v>77</v>
      </c>
      <c r="BK233" s="225">
        <f>ROUND(I233*H233,2)</f>
        <v>0</v>
      </c>
      <c r="BL233" s="18" t="s">
        <v>215</v>
      </c>
      <c r="BM233" s="224" t="s">
        <v>560</v>
      </c>
    </row>
    <row r="234" s="1" customFormat="1" ht="24" customHeight="1">
      <c r="B234" s="39"/>
      <c r="C234" s="213" t="s">
        <v>407</v>
      </c>
      <c r="D234" s="213" t="s">
        <v>211</v>
      </c>
      <c r="E234" s="214" t="s">
        <v>3355</v>
      </c>
      <c r="F234" s="215" t="s">
        <v>3356</v>
      </c>
      <c r="G234" s="216" t="s">
        <v>260</v>
      </c>
      <c r="H234" s="217">
        <v>4.0300000000000002</v>
      </c>
      <c r="I234" s="218"/>
      <c r="J234" s="219">
        <f>ROUND(I234*H234,2)</f>
        <v>0</v>
      </c>
      <c r="K234" s="215" t="s">
        <v>1995</v>
      </c>
      <c r="L234" s="44"/>
      <c r="M234" s="220" t="s">
        <v>20</v>
      </c>
      <c r="N234" s="221" t="s">
        <v>41</v>
      </c>
      <c r="O234" s="84"/>
      <c r="P234" s="222">
        <f>O234*H234</f>
        <v>0</v>
      </c>
      <c r="Q234" s="222">
        <v>0</v>
      </c>
      <c r="R234" s="222">
        <f>Q234*H234</f>
        <v>0</v>
      </c>
      <c r="S234" s="222">
        <v>0</v>
      </c>
      <c r="T234" s="223">
        <f>S234*H234</f>
        <v>0</v>
      </c>
      <c r="AR234" s="224" t="s">
        <v>215</v>
      </c>
      <c r="AT234" s="224" t="s">
        <v>211</v>
      </c>
      <c r="AU234" s="224" t="s">
        <v>77</v>
      </c>
      <c r="AY234" s="18" t="s">
        <v>210</v>
      </c>
      <c r="BE234" s="225">
        <f>IF(N234="základní",J234,0)</f>
        <v>0</v>
      </c>
      <c r="BF234" s="225">
        <f>IF(N234="snížená",J234,0)</f>
        <v>0</v>
      </c>
      <c r="BG234" s="225">
        <f>IF(N234="zákl. přenesená",J234,0)</f>
        <v>0</v>
      </c>
      <c r="BH234" s="225">
        <f>IF(N234="sníž. přenesená",J234,0)</f>
        <v>0</v>
      </c>
      <c r="BI234" s="225">
        <f>IF(N234="nulová",J234,0)</f>
        <v>0</v>
      </c>
      <c r="BJ234" s="18" t="s">
        <v>77</v>
      </c>
      <c r="BK234" s="225">
        <f>ROUND(I234*H234,2)</f>
        <v>0</v>
      </c>
      <c r="BL234" s="18" t="s">
        <v>215</v>
      </c>
      <c r="BM234" s="224" t="s">
        <v>563</v>
      </c>
    </row>
    <row r="235" s="1" customFormat="1" ht="16.5" customHeight="1">
      <c r="B235" s="39"/>
      <c r="C235" s="213" t="s">
        <v>564</v>
      </c>
      <c r="D235" s="213" t="s">
        <v>211</v>
      </c>
      <c r="E235" s="214" t="s">
        <v>3425</v>
      </c>
      <c r="F235" s="215" t="s">
        <v>3426</v>
      </c>
      <c r="G235" s="216" t="s">
        <v>911</v>
      </c>
      <c r="H235" s="217">
        <v>85.540000000000006</v>
      </c>
      <c r="I235" s="218"/>
      <c r="J235" s="219">
        <f>ROUND(I235*H235,2)</f>
        <v>0</v>
      </c>
      <c r="K235" s="215" t="s">
        <v>1995</v>
      </c>
      <c r="L235" s="44"/>
      <c r="M235" s="220" t="s">
        <v>20</v>
      </c>
      <c r="N235" s="221" t="s">
        <v>41</v>
      </c>
      <c r="O235" s="84"/>
      <c r="P235" s="222">
        <f>O235*H235</f>
        <v>0</v>
      </c>
      <c r="Q235" s="222">
        <v>0</v>
      </c>
      <c r="R235" s="222">
        <f>Q235*H235</f>
        <v>0</v>
      </c>
      <c r="S235" s="222">
        <v>0</v>
      </c>
      <c r="T235" s="223">
        <f>S235*H235</f>
        <v>0</v>
      </c>
      <c r="AR235" s="224" t="s">
        <v>215</v>
      </c>
      <c r="AT235" s="224" t="s">
        <v>211</v>
      </c>
      <c r="AU235" s="224" t="s">
        <v>77</v>
      </c>
      <c r="AY235" s="18" t="s">
        <v>210</v>
      </c>
      <c r="BE235" s="225">
        <f>IF(N235="základní",J235,0)</f>
        <v>0</v>
      </c>
      <c r="BF235" s="225">
        <f>IF(N235="snížená",J235,0)</f>
        <v>0</v>
      </c>
      <c r="BG235" s="225">
        <f>IF(N235="zákl. přenesená",J235,0)</f>
        <v>0</v>
      </c>
      <c r="BH235" s="225">
        <f>IF(N235="sníž. přenesená",J235,0)</f>
        <v>0</v>
      </c>
      <c r="BI235" s="225">
        <f>IF(N235="nulová",J235,0)</f>
        <v>0</v>
      </c>
      <c r="BJ235" s="18" t="s">
        <v>77</v>
      </c>
      <c r="BK235" s="225">
        <f>ROUND(I235*H235,2)</f>
        <v>0</v>
      </c>
      <c r="BL235" s="18" t="s">
        <v>215</v>
      </c>
      <c r="BM235" s="224" t="s">
        <v>567</v>
      </c>
    </row>
    <row r="236" s="1" customFormat="1" ht="16.5" customHeight="1">
      <c r="B236" s="39"/>
      <c r="C236" s="213" t="s">
        <v>411</v>
      </c>
      <c r="D236" s="213" t="s">
        <v>211</v>
      </c>
      <c r="E236" s="214" t="s">
        <v>3435</v>
      </c>
      <c r="F236" s="215" t="s">
        <v>3436</v>
      </c>
      <c r="G236" s="216" t="s">
        <v>291</v>
      </c>
      <c r="H236" s="217">
        <v>53.700000000000003</v>
      </c>
      <c r="I236" s="218"/>
      <c r="J236" s="219">
        <f>ROUND(I236*H236,2)</f>
        <v>0</v>
      </c>
      <c r="K236" s="215" t="s">
        <v>1995</v>
      </c>
      <c r="L236" s="44"/>
      <c r="M236" s="220" t="s">
        <v>20</v>
      </c>
      <c r="N236" s="221" t="s">
        <v>41</v>
      </c>
      <c r="O236" s="84"/>
      <c r="P236" s="222">
        <f>O236*H236</f>
        <v>0</v>
      </c>
      <c r="Q236" s="222">
        <v>0</v>
      </c>
      <c r="R236" s="222">
        <f>Q236*H236</f>
        <v>0</v>
      </c>
      <c r="S236" s="222">
        <v>0</v>
      </c>
      <c r="T236" s="223">
        <f>S236*H236</f>
        <v>0</v>
      </c>
      <c r="AR236" s="224" t="s">
        <v>215</v>
      </c>
      <c r="AT236" s="224" t="s">
        <v>211</v>
      </c>
      <c r="AU236" s="224" t="s">
        <v>77</v>
      </c>
      <c r="AY236" s="18" t="s">
        <v>210</v>
      </c>
      <c r="BE236" s="225">
        <f>IF(N236="základní",J236,0)</f>
        <v>0</v>
      </c>
      <c r="BF236" s="225">
        <f>IF(N236="snížená",J236,0)</f>
        <v>0</v>
      </c>
      <c r="BG236" s="225">
        <f>IF(N236="zákl. přenesená",J236,0)</f>
        <v>0</v>
      </c>
      <c r="BH236" s="225">
        <f>IF(N236="sníž. přenesená",J236,0)</f>
        <v>0</v>
      </c>
      <c r="BI236" s="225">
        <f>IF(N236="nulová",J236,0)</f>
        <v>0</v>
      </c>
      <c r="BJ236" s="18" t="s">
        <v>77</v>
      </c>
      <c r="BK236" s="225">
        <f>ROUND(I236*H236,2)</f>
        <v>0</v>
      </c>
      <c r="BL236" s="18" t="s">
        <v>215</v>
      </c>
      <c r="BM236" s="224" t="s">
        <v>570</v>
      </c>
    </row>
    <row r="237" s="1" customFormat="1" ht="36" customHeight="1">
      <c r="B237" s="39"/>
      <c r="C237" s="213" t="s">
        <v>571</v>
      </c>
      <c r="D237" s="213" t="s">
        <v>211</v>
      </c>
      <c r="E237" s="214" t="s">
        <v>3711</v>
      </c>
      <c r="F237" s="215" t="s">
        <v>3712</v>
      </c>
      <c r="G237" s="216" t="s">
        <v>260</v>
      </c>
      <c r="H237" s="217">
        <v>1.74</v>
      </c>
      <c r="I237" s="218"/>
      <c r="J237" s="219">
        <f>ROUND(I237*H237,2)</f>
        <v>0</v>
      </c>
      <c r="K237" s="215" t="s">
        <v>1995</v>
      </c>
      <c r="L237" s="44"/>
      <c r="M237" s="220" t="s">
        <v>20</v>
      </c>
      <c r="N237" s="221" t="s">
        <v>41</v>
      </c>
      <c r="O237" s="84"/>
      <c r="P237" s="222">
        <f>O237*H237</f>
        <v>0</v>
      </c>
      <c r="Q237" s="222">
        <v>0</v>
      </c>
      <c r="R237" s="222">
        <f>Q237*H237</f>
        <v>0</v>
      </c>
      <c r="S237" s="222">
        <v>0</v>
      </c>
      <c r="T237" s="223">
        <f>S237*H237</f>
        <v>0</v>
      </c>
      <c r="AR237" s="224" t="s">
        <v>215</v>
      </c>
      <c r="AT237" s="224" t="s">
        <v>211</v>
      </c>
      <c r="AU237" s="224" t="s">
        <v>77</v>
      </c>
      <c r="AY237" s="18" t="s">
        <v>210</v>
      </c>
      <c r="BE237" s="225">
        <f>IF(N237="základní",J237,0)</f>
        <v>0</v>
      </c>
      <c r="BF237" s="225">
        <f>IF(N237="snížená",J237,0)</f>
        <v>0</v>
      </c>
      <c r="BG237" s="225">
        <f>IF(N237="zákl. přenesená",J237,0)</f>
        <v>0</v>
      </c>
      <c r="BH237" s="225">
        <f>IF(N237="sníž. přenesená",J237,0)</f>
        <v>0</v>
      </c>
      <c r="BI237" s="225">
        <f>IF(N237="nulová",J237,0)</f>
        <v>0</v>
      </c>
      <c r="BJ237" s="18" t="s">
        <v>77</v>
      </c>
      <c r="BK237" s="225">
        <f>ROUND(I237*H237,2)</f>
        <v>0</v>
      </c>
      <c r="BL237" s="18" t="s">
        <v>215</v>
      </c>
      <c r="BM237" s="224" t="s">
        <v>574</v>
      </c>
    </row>
    <row r="238" s="1" customFormat="1" ht="16.5" customHeight="1">
      <c r="B238" s="39"/>
      <c r="C238" s="213" t="s">
        <v>414</v>
      </c>
      <c r="D238" s="213" t="s">
        <v>211</v>
      </c>
      <c r="E238" s="214" t="s">
        <v>3288</v>
      </c>
      <c r="F238" s="215" t="s">
        <v>3713</v>
      </c>
      <c r="G238" s="216" t="s">
        <v>260</v>
      </c>
      <c r="H238" s="217">
        <v>1.8200000000000001</v>
      </c>
      <c r="I238" s="218"/>
      <c r="J238" s="219">
        <f>ROUND(I238*H238,2)</f>
        <v>0</v>
      </c>
      <c r="K238" s="215" t="s">
        <v>1995</v>
      </c>
      <c r="L238" s="44"/>
      <c r="M238" s="220" t="s">
        <v>20</v>
      </c>
      <c r="N238" s="221" t="s">
        <v>41</v>
      </c>
      <c r="O238" s="84"/>
      <c r="P238" s="222">
        <f>O238*H238</f>
        <v>0</v>
      </c>
      <c r="Q238" s="222">
        <v>0</v>
      </c>
      <c r="R238" s="222">
        <f>Q238*H238</f>
        <v>0</v>
      </c>
      <c r="S238" s="222">
        <v>0</v>
      </c>
      <c r="T238" s="223">
        <f>S238*H238</f>
        <v>0</v>
      </c>
      <c r="AR238" s="224" t="s">
        <v>215</v>
      </c>
      <c r="AT238" s="224" t="s">
        <v>211</v>
      </c>
      <c r="AU238" s="224" t="s">
        <v>77</v>
      </c>
      <c r="AY238" s="18" t="s">
        <v>210</v>
      </c>
      <c r="BE238" s="225">
        <f>IF(N238="základní",J238,0)</f>
        <v>0</v>
      </c>
      <c r="BF238" s="225">
        <f>IF(N238="snížená",J238,0)</f>
        <v>0</v>
      </c>
      <c r="BG238" s="225">
        <f>IF(N238="zákl. přenesená",J238,0)</f>
        <v>0</v>
      </c>
      <c r="BH238" s="225">
        <f>IF(N238="sníž. přenesená",J238,0)</f>
        <v>0</v>
      </c>
      <c r="BI238" s="225">
        <f>IF(N238="nulová",J238,0)</f>
        <v>0</v>
      </c>
      <c r="BJ238" s="18" t="s">
        <v>77</v>
      </c>
      <c r="BK238" s="225">
        <f>ROUND(I238*H238,2)</f>
        <v>0</v>
      </c>
      <c r="BL238" s="18" t="s">
        <v>215</v>
      </c>
      <c r="BM238" s="224" t="s">
        <v>577</v>
      </c>
    </row>
    <row r="239" s="10" customFormat="1" ht="25.92" customHeight="1">
      <c r="B239" s="199"/>
      <c r="C239" s="200"/>
      <c r="D239" s="201" t="s">
        <v>69</v>
      </c>
      <c r="E239" s="202" t="s">
        <v>610</v>
      </c>
      <c r="F239" s="202" t="s">
        <v>3438</v>
      </c>
      <c r="G239" s="200"/>
      <c r="H239" s="200"/>
      <c r="I239" s="203"/>
      <c r="J239" s="204">
        <f>BK239</f>
        <v>0</v>
      </c>
      <c r="K239" s="200"/>
      <c r="L239" s="205"/>
      <c r="M239" s="206"/>
      <c r="N239" s="207"/>
      <c r="O239" s="207"/>
      <c r="P239" s="208">
        <f>SUM(P240:P243)</f>
        <v>0</v>
      </c>
      <c r="Q239" s="207"/>
      <c r="R239" s="208">
        <f>SUM(R240:R243)</f>
        <v>0</v>
      </c>
      <c r="S239" s="207"/>
      <c r="T239" s="209">
        <f>SUM(T240:T243)</f>
        <v>0</v>
      </c>
      <c r="AR239" s="210" t="s">
        <v>77</v>
      </c>
      <c r="AT239" s="211" t="s">
        <v>69</v>
      </c>
      <c r="AU239" s="211" t="s">
        <v>16</v>
      </c>
      <c r="AY239" s="210" t="s">
        <v>210</v>
      </c>
      <c r="BK239" s="212">
        <f>SUM(BK240:BK243)</f>
        <v>0</v>
      </c>
    </row>
    <row r="240" s="1" customFormat="1" ht="16.5" customHeight="1">
      <c r="B240" s="39"/>
      <c r="C240" s="213" t="s">
        <v>578</v>
      </c>
      <c r="D240" s="213" t="s">
        <v>211</v>
      </c>
      <c r="E240" s="214" t="s">
        <v>3506</v>
      </c>
      <c r="F240" s="215" t="s">
        <v>3507</v>
      </c>
      <c r="G240" s="216" t="s">
        <v>911</v>
      </c>
      <c r="H240" s="217">
        <v>109</v>
      </c>
      <c r="I240" s="218"/>
      <c r="J240" s="219">
        <f>ROUND(I240*H240,2)</f>
        <v>0</v>
      </c>
      <c r="K240" s="215" t="s">
        <v>1995</v>
      </c>
      <c r="L240" s="44"/>
      <c r="M240" s="220" t="s">
        <v>20</v>
      </c>
      <c r="N240" s="221" t="s">
        <v>41</v>
      </c>
      <c r="O240" s="84"/>
      <c r="P240" s="222">
        <f>O240*H240</f>
        <v>0</v>
      </c>
      <c r="Q240" s="222">
        <v>0</v>
      </c>
      <c r="R240" s="222">
        <f>Q240*H240</f>
        <v>0</v>
      </c>
      <c r="S240" s="222">
        <v>0</v>
      </c>
      <c r="T240" s="223">
        <f>S240*H240</f>
        <v>0</v>
      </c>
      <c r="AR240" s="224" t="s">
        <v>215</v>
      </c>
      <c r="AT240" s="224" t="s">
        <v>211</v>
      </c>
      <c r="AU240" s="224" t="s">
        <v>77</v>
      </c>
      <c r="AY240" s="18" t="s">
        <v>210</v>
      </c>
      <c r="BE240" s="225">
        <f>IF(N240="základní",J240,0)</f>
        <v>0</v>
      </c>
      <c r="BF240" s="225">
        <f>IF(N240="snížená",J240,0)</f>
        <v>0</v>
      </c>
      <c r="BG240" s="225">
        <f>IF(N240="zákl. přenesená",J240,0)</f>
        <v>0</v>
      </c>
      <c r="BH240" s="225">
        <f>IF(N240="sníž. přenesená",J240,0)</f>
        <v>0</v>
      </c>
      <c r="BI240" s="225">
        <f>IF(N240="nulová",J240,0)</f>
        <v>0</v>
      </c>
      <c r="BJ240" s="18" t="s">
        <v>77</v>
      </c>
      <c r="BK240" s="225">
        <f>ROUND(I240*H240,2)</f>
        <v>0</v>
      </c>
      <c r="BL240" s="18" t="s">
        <v>215</v>
      </c>
      <c r="BM240" s="224" t="s">
        <v>581</v>
      </c>
    </row>
    <row r="241" s="1" customFormat="1" ht="16.5" customHeight="1">
      <c r="B241" s="39"/>
      <c r="C241" s="213" t="s">
        <v>418</v>
      </c>
      <c r="D241" s="213" t="s">
        <v>211</v>
      </c>
      <c r="E241" s="214" t="s">
        <v>3510</v>
      </c>
      <c r="F241" s="215" t="s">
        <v>3511</v>
      </c>
      <c r="G241" s="216" t="s">
        <v>911</v>
      </c>
      <c r="H241" s="217">
        <v>187.40000000000001</v>
      </c>
      <c r="I241" s="218"/>
      <c r="J241" s="219">
        <f>ROUND(I241*H241,2)</f>
        <v>0</v>
      </c>
      <c r="K241" s="215" t="s">
        <v>1995</v>
      </c>
      <c r="L241" s="44"/>
      <c r="M241" s="220" t="s">
        <v>20</v>
      </c>
      <c r="N241" s="221" t="s">
        <v>41</v>
      </c>
      <c r="O241" s="84"/>
      <c r="P241" s="222">
        <f>O241*H241</f>
        <v>0</v>
      </c>
      <c r="Q241" s="222">
        <v>0</v>
      </c>
      <c r="R241" s="222">
        <f>Q241*H241</f>
        <v>0</v>
      </c>
      <c r="S241" s="222">
        <v>0</v>
      </c>
      <c r="T241" s="223">
        <f>S241*H241</f>
        <v>0</v>
      </c>
      <c r="AR241" s="224" t="s">
        <v>215</v>
      </c>
      <c r="AT241" s="224" t="s">
        <v>211</v>
      </c>
      <c r="AU241" s="224" t="s">
        <v>77</v>
      </c>
      <c r="AY241" s="18" t="s">
        <v>210</v>
      </c>
      <c r="BE241" s="225">
        <f>IF(N241="základní",J241,0)</f>
        <v>0</v>
      </c>
      <c r="BF241" s="225">
        <f>IF(N241="snížená",J241,0)</f>
        <v>0</v>
      </c>
      <c r="BG241" s="225">
        <f>IF(N241="zákl. přenesená",J241,0)</f>
        <v>0</v>
      </c>
      <c r="BH241" s="225">
        <f>IF(N241="sníž. přenesená",J241,0)</f>
        <v>0</v>
      </c>
      <c r="BI241" s="225">
        <f>IF(N241="nulová",J241,0)</f>
        <v>0</v>
      </c>
      <c r="BJ241" s="18" t="s">
        <v>77</v>
      </c>
      <c r="BK241" s="225">
        <f>ROUND(I241*H241,2)</f>
        <v>0</v>
      </c>
      <c r="BL241" s="18" t="s">
        <v>215</v>
      </c>
      <c r="BM241" s="224" t="s">
        <v>584</v>
      </c>
    </row>
    <row r="242" s="1" customFormat="1" ht="16.5" customHeight="1">
      <c r="B242" s="39"/>
      <c r="C242" s="213" t="s">
        <v>585</v>
      </c>
      <c r="D242" s="213" t="s">
        <v>211</v>
      </c>
      <c r="E242" s="214" t="s">
        <v>3468</v>
      </c>
      <c r="F242" s="215" t="s">
        <v>3469</v>
      </c>
      <c r="G242" s="216" t="s">
        <v>911</v>
      </c>
      <c r="H242" s="217">
        <v>4.0099999999999998</v>
      </c>
      <c r="I242" s="218"/>
      <c r="J242" s="219">
        <f>ROUND(I242*H242,2)</f>
        <v>0</v>
      </c>
      <c r="K242" s="215" t="s">
        <v>1995</v>
      </c>
      <c r="L242" s="44"/>
      <c r="M242" s="220" t="s">
        <v>20</v>
      </c>
      <c r="N242" s="221" t="s">
        <v>41</v>
      </c>
      <c r="O242" s="84"/>
      <c r="P242" s="222">
        <f>O242*H242</f>
        <v>0</v>
      </c>
      <c r="Q242" s="222">
        <v>0</v>
      </c>
      <c r="R242" s="222">
        <f>Q242*H242</f>
        <v>0</v>
      </c>
      <c r="S242" s="222">
        <v>0</v>
      </c>
      <c r="T242" s="223">
        <f>S242*H242</f>
        <v>0</v>
      </c>
      <c r="AR242" s="224" t="s">
        <v>215</v>
      </c>
      <c r="AT242" s="224" t="s">
        <v>211</v>
      </c>
      <c r="AU242" s="224" t="s">
        <v>77</v>
      </c>
      <c r="AY242" s="18" t="s">
        <v>210</v>
      </c>
      <c r="BE242" s="225">
        <f>IF(N242="základní",J242,0)</f>
        <v>0</v>
      </c>
      <c r="BF242" s="225">
        <f>IF(N242="snížená",J242,0)</f>
        <v>0</v>
      </c>
      <c r="BG242" s="225">
        <f>IF(N242="zákl. přenesená",J242,0)</f>
        <v>0</v>
      </c>
      <c r="BH242" s="225">
        <f>IF(N242="sníž. přenesená",J242,0)</f>
        <v>0</v>
      </c>
      <c r="BI242" s="225">
        <f>IF(N242="nulová",J242,0)</f>
        <v>0</v>
      </c>
      <c r="BJ242" s="18" t="s">
        <v>77</v>
      </c>
      <c r="BK242" s="225">
        <f>ROUND(I242*H242,2)</f>
        <v>0</v>
      </c>
      <c r="BL242" s="18" t="s">
        <v>215</v>
      </c>
      <c r="BM242" s="224" t="s">
        <v>588</v>
      </c>
    </row>
    <row r="243" s="1" customFormat="1" ht="16.5" customHeight="1">
      <c r="B243" s="39"/>
      <c r="C243" s="213" t="s">
        <v>421</v>
      </c>
      <c r="D243" s="213" t="s">
        <v>211</v>
      </c>
      <c r="E243" s="214" t="s">
        <v>3714</v>
      </c>
      <c r="F243" s="215" t="s">
        <v>3715</v>
      </c>
      <c r="G243" s="216" t="s">
        <v>911</v>
      </c>
      <c r="H243" s="217">
        <v>1.8</v>
      </c>
      <c r="I243" s="218"/>
      <c r="J243" s="219">
        <f>ROUND(I243*H243,2)</f>
        <v>0</v>
      </c>
      <c r="K243" s="215" t="s">
        <v>1995</v>
      </c>
      <c r="L243" s="44"/>
      <c r="M243" s="220" t="s">
        <v>20</v>
      </c>
      <c r="N243" s="221" t="s">
        <v>41</v>
      </c>
      <c r="O243" s="84"/>
      <c r="P243" s="222">
        <f>O243*H243</f>
        <v>0</v>
      </c>
      <c r="Q243" s="222">
        <v>0</v>
      </c>
      <c r="R243" s="222">
        <f>Q243*H243</f>
        <v>0</v>
      </c>
      <c r="S243" s="222">
        <v>0</v>
      </c>
      <c r="T243" s="223">
        <f>S243*H243</f>
        <v>0</v>
      </c>
      <c r="AR243" s="224" t="s">
        <v>215</v>
      </c>
      <c r="AT243" s="224" t="s">
        <v>211</v>
      </c>
      <c r="AU243" s="224" t="s">
        <v>77</v>
      </c>
      <c r="AY243" s="18" t="s">
        <v>210</v>
      </c>
      <c r="BE243" s="225">
        <f>IF(N243="základní",J243,0)</f>
        <v>0</v>
      </c>
      <c r="BF243" s="225">
        <f>IF(N243="snížená",J243,0)</f>
        <v>0</v>
      </c>
      <c r="BG243" s="225">
        <f>IF(N243="zákl. přenesená",J243,0)</f>
        <v>0</v>
      </c>
      <c r="BH243" s="225">
        <f>IF(N243="sníž. přenesená",J243,0)</f>
        <v>0</v>
      </c>
      <c r="BI243" s="225">
        <f>IF(N243="nulová",J243,0)</f>
        <v>0</v>
      </c>
      <c r="BJ243" s="18" t="s">
        <v>77</v>
      </c>
      <c r="BK243" s="225">
        <f>ROUND(I243*H243,2)</f>
        <v>0</v>
      </c>
      <c r="BL243" s="18" t="s">
        <v>215</v>
      </c>
      <c r="BM243" s="224" t="s">
        <v>591</v>
      </c>
    </row>
    <row r="244" s="10" customFormat="1" ht="25.92" customHeight="1">
      <c r="B244" s="199"/>
      <c r="C244" s="200"/>
      <c r="D244" s="201" t="s">
        <v>69</v>
      </c>
      <c r="E244" s="202" t="s">
        <v>3530</v>
      </c>
      <c r="F244" s="202" t="s">
        <v>3531</v>
      </c>
      <c r="G244" s="200"/>
      <c r="H244" s="200"/>
      <c r="I244" s="203"/>
      <c r="J244" s="204">
        <f>BK244</f>
        <v>0</v>
      </c>
      <c r="K244" s="200"/>
      <c r="L244" s="205"/>
      <c r="M244" s="206"/>
      <c r="N244" s="207"/>
      <c r="O244" s="207"/>
      <c r="P244" s="208">
        <f>P245</f>
        <v>0</v>
      </c>
      <c r="Q244" s="207"/>
      <c r="R244" s="208">
        <f>R245</f>
        <v>0</v>
      </c>
      <c r="S244" s="207"/>
      <c r="T244" s="209">
        <f>T245</f>
        <v>0</v>
      </c>
      <c r="AR244" s="210" t="s">
        <v>77</v>
      </c>
      <c r="AT244" s="211" t="s">
        <v>69</v>
      </c>
      <c r="AU244" s="211" t="s">
        <v>16</v>
      </c>
      <c r="AY244" s="210" t="s">
        <v>210</v>
      </c>
      <c r="BK244" s="212">
        <f>BK245</f>
        <v>0</v>
      </c>
    </row>
    <row r="245" s="1" customFormat="1" ht="16.5" customHeight="1">
      <c r="B245" s="39"/>
      <c r="C245" s="213" t="s">
        <v>592</v>
      </c>
      <c r="D245" s="213" t="s">
        <v>211</v>
      </c>
      <c r="E245" s="214" t="s">
        <v>3533</v>
      </c>
      <c r="F245" s="215" t="s">
        <v>3534</v>
      </c>
      <c r="G245" s="216" t="s">
        <v>266</v>
      </c>
      <c r="H245" s="217">
        <v>104.99</v>
      </c>
      <c r="I245" s="218"/>
      <c r="J245" s="219">
        <f>ROUND(I245*H245,2)</f>
        <v>0</v>
      </c>
      <c r="K245" s="215" t="s">
        <v>2026</v>
      </c>
      <c r="L245" s="44"/>
      <c r="M245" s="220" t="s">
        <v>20</v>
      </c>
      <c r="N245" s="221" t="s">
        <v>41</v>
      </c>
      <c r="O245" s="84"/>
      <c r="P245" s="222">
        <f>O245*H245</f>
        <v>0</v>
      </c>
      <c r="Q245" s="222">
        <v>0</v>
      </c>
      <c r="R245" s="222">
        <f>Q245*H245</f>
        <v>0</v>
      </c>
      <c r="S245" s="222">
        <v>0</v>
      </c>
      <c r="T245" s="223">
        <f>S245*H245</f>
        <v>0</v>
      </c>
      <c r="AR245" s="224" t="s">
        <v>215</v>
      </c>
      <c r="AT245" s="224" t="s">
        <v>211</v>
      </c>
      <c r="AU245" s="224" t="s">
        <v>77</v>
      </c>
      <c r="AY245" s="18" t="s">
        <v>210</v>
      </c>
      <c r="BE245" s="225">
        <f>IF(N245="základní",J245,0)</f>
        <v>0</v>
      </c>
      <c r="BF245" s="225">
        <f>IF(N245="snížená",J245,0)</f>
        <v>0</v>
      </c>
      <c r="BG245" s="225">
        <f>IF(N245="zákl. přenesená",J245,0)</f>
        <v>0</v>
      </c>
      <c r="BH245" s="225">
        <f>IF(N245="sníž. přenesená",J245,0)</f>
        <v>0</v>
      </c>
      <c r="BI245" s="225">
        <f>IF(N245="nulová",J245,0)</f>
        <v>0</v>
      </c>
      <c r="BJ245" s="18" t="s">
        <v>77</v>
      </c>
      <c r="BK245" s="225">
        <f>ROUND(I245*H245,2)</f>
        <v>0</v>
      </c>
      <c r="BL245" s="18" t="s">
        <v>215</v>
      </c>
      <c r="BM245" s="224" t="s">
        <v>595</v>
      </c>
    </row>
    <row r="246" s="10" customFormat="1" ht="25.92" customHeight="1">
      <c r="B246" s="199"/>
      <c r="C246" s="200"/>
      <c r="D246" s="201" t="s">
        <v>69</v>
      </c>
      <c r="E246" s="202" t="s">
        <v>263</v>
      </c>
      <c r="F246" s="202" t="s">
        <v>3536</v>
      </c>
      <c r="G246" s="200"/>
      <c r="H246" s="200"/>
      <c r="I246" s="203"/>
      <c r="J246" s="204">
        <f>BK246</f>
        <v>0</v>
      </c>
      <c r="K246" s="200"/>
      <c r="L246" s="205"/>
      <c r="M246" s="206"/>
      <c r="N246" s="207"/>
      <c r="O246" s="207"/>
      <c r="P246" s="208">
        <f>SUM(P247:P249)</f>
        <v>0</v>
      </c>
      <c r="Q246" s="207"/>
      <c r="R246" s="208">
        <f>SUM(R247:R249)</f>
        <v>0</v>
      </c>
      <c r="S246" s="207"/>
      <c r="T246" s="209">
        <f>SUM(T247:T249)</f>
        <v>0</v>
      </c>
      <c r="AR246" s="210" t="s">
        <v>92</v>
      </c>
      <c r="AT246" s="211" t="s">
        <v>69</v>
      </c>
      <c r="AU246" s="211" t="s">
        <v>16</v>
      </c>
      <c r="AY246" s="210" t="s">
        <v>210</v>
      </c>
      <c r="BK246" s="212">
        <f>SUM(BK247:BK249)</f>
        <v>0</v>
      </c>
    </row>
    <row r="247" s="1" customFormat="1" ht="16.5" customHeight="1">
      <c r="B247" s="39"/>
      <c r="C247" s="213" t="s">
        <v>426</v>
      </c>
      <c r="D247" s="213" t="s">
        <v>211</v>
      </c>
      <c r="E247" s="214" t="s">
        <v>3537</v>
      </c>
      <c r="F247" s="215" t="s">
        <v>3538</v>
      </c>
      <c r="G247" s="216" t="s">
        <v>911</v>
      </c>
      <c r="H247" s="217">
        <v>2</v>
      </c>
      <c r="I247" s="218"/>
      <c r="J247" s="219">
        <f>ROUND(I247*H247,2)</f>
        <v>0</v>
      </c>
      <c r="K247" s="215" t="s">
        <v>1995</v>
      </c>
      <c r="L247" s="44"/>
      <c r="M247" s="220" t="s">
        <v>20</v>
      </c>
      <c r="N247" s="221" t="s">
        <v>41</v>
      </c>
      <c r="O247" s="84"/>
      <c r="P247" s="222">
        <f>O247*H247</f>
        <v>0</v>
      </c>
      <c r="Q247" s="222">
        <v>0</v>
      </c>
      <c r="R247" s="222">
        <f>Q247*H247</f>
        <v>0</v>
      </c>
      <c r="S247" s="222">
        <v>0</v>
      </c>
      <c r="T247" s="223">
        <f>S247*H247</f>
        <v>0</v>
      </c>
      <c r="AR247" s="224" t="s">
        <v>370</v>
      </c>
      <c r="AT247" s="224" t="s">
        <v>211</v>
      </c>
      <c r="AU247" s="224" t="s">
        <v>77</v>
      </c>
      <c r="AY247" s="18" t="s">
        <v>210</v>
      </c>
      <c r="BE247" s="225">
        <f>IF(N247="základní",J247,0)</f>
        <v>0</v>
      </c>
      <c r="BF247" s="225">
        <f>IF(N247="snížená",J247,0)</f>
        <v>0</v>
      </c>
      <c r="BG247" s="225">
        <f>IF(N247="zákl. přenesená",J247,0)</f>
        <v>0</v>
      </c>
      <c r="BH247" s="225">
        <f>IF(N247="sníž. přenesená",J247,0)</f>
        <v>0</v>
      </c>
      <c r="BI247" s="225">
        <f>IF(N247="nulová",J247,0)</f>
        <v>0</v>
      </c>
      <c r="BJ247" s="18" t="s">
        <v>77</v>
      </c>
      <c r="BK247" s="225">
        <f>ROUND(I247*H247,2)</f>
        <v>0</v>
      </c>
      <c r="BL247" s="18" t="s">
        <v>370</v>
      </c>
      <c r="BM247" s="224" t="s">
        <v>598</v>
      </c>
    </row>
    <row r="248" s="1" customFormat="1" ht="24" customHeight="1">
      <c r="B248" s="39"/>
      <c r="C248" s="213" t="s">
        <v>601</v>
      </c>
      <c r="D248" s="213" t="s">
        <v>211</v>
      </c>
      <c r="E248" s="214" t="s">
        <v>2177</v>
      </c>
      <c r="F248" s="215" t="s">
        <v>3716</v>
      </c>
      <c r="G248" s="216" t="s">
        <v>260</v>
      </c>
      <c r="H248" s="217">
        <v>0.10000000000000001</v>
      </c>
      <c r="I248" s="218"/>
      <c r="J248" s="219">
        <f>ROUND(I248*H248,2)</f>
        <v>0</v>
      </c>
      <c r="K248" s="215" t="s">
        <v>2001</v>
      </c>
      <c r="L248" s="44"/>
      <c r="M248" s="220" t="s">
        <v>20</v>
      </c>
      <c r="N248" s="221" t="s">
        <v>41</v>
      </c>
      <c r="O248" s="84"/>
      <c r="P248" s="222">
        <f>O248*H248</f>
        <v>0</v>
      </c>
      <c r="Q248" s="222">
        <v>0</v>
      </c>
      <c r="R248" s="222">
        <f>Q248*H248</f>
        <v>0</v>
      </c>
      <c r="S248" s="222">
        <v>0</v>
      </c>
      <c r="T248" s="223">
        <f>S248*H248</f>
        <v>0</v>
      </c>
      <c r="AR248" s="224" t="s">
        <v>370</v>
      </c>
      <c r="AT248" s="224" t="s">
        <v>211</v>
      </c>
      <c r="AU248" s="224" t="s">
        <v>77</v>
      </c>
      <c r="AY248" s="18" t="s">
        <v>210</v>
      </c>
      <c r="BE248" s="225">
        <f>IF(N248="základní",J248,0)</f>
        <v>0</v>
      </c>
      <c r="BF248" s="225">
        <f>IF(N248="snížená",J248,0)</f>
        <v>0</v>
      </c>
      <c r="BG248" s="225">
        <f>IF(N248="zákl. přenesená",J248,0)</f>
        <v>0</v>
      </c>
      <c r="BH248" s="225">
        <f>IF(N248="sníž. přenesená",J248,0)</f>
        <v>0</v>
      </c>
      <c r="BI248" s="225">
        <f>IF(N248="nulová",J248,0)</f>
        <v>0</v>
      </c>
      <c r="BJ248" s="18" t="s">
        <v>77</v>
      </c>
      <c r="BK248" s="225">
        <f>ROUND(I248*H248,2)</f>
        <v>0</v>
      </c>
      <c r="BL248" s="18" t="s">
        <v>370</v>
      </c>
      <c r="BM248" s="224" t="s">
        <v>604</v>
      </c>
    </row>
    <row r="249" s="1" customFormat="1" ht="16.5" customHeight="1">
      <c r="B249" s="39"/>
      <c r="C249" s="213" t="s">
        <v>430</v>
      </c>
      <c r="D249" s="213" t="s">
        <v>211</v>
      </c>
      <c r="E249" s="214" t="s">
        <v>3551</v>
      </c>
      <c r="F249" s="215" t="s">
        <v>3552</v>
      </c>
      <c r="G249" s="216" t="s">
        <v>911</v>
      </c>
      <c r="H249" s="217">
        <v>16.899999999999999</v>
      </c>
      <c r="I249" s="218"/>
      <c r="J249" s="219">
        <f>ROUND(I249*H249,2)</f>
        <v>0</v>
      </c>
      <c r="K249" s="215" t="s">
        <v>1995</v>
      </c>
      <c r="L249" s="44"/>
      <c r="M249" s="220" t="s">
        <v>20</v>
      </c>
      <c r="N249" s="221" t="s">
        <v>41</v>
      </c>
      <c r="O249" s="84"/>
      <c r="P249" s="222">
        <f>O249*H249</f>
        <v>0</v>
      </c>
      <c r="Q249" s="222">
        <v>0</v>
      </c>
      <c r="R249" s="222">
        <f>Q249*H249</f>
        <v>0</v>
      </c>
      <c r="S249" s="222">
        <v>0</v>
      </c>
      <c r="T249" s="223">
        <f>S249*H249</f>
        <v>0</v>
      </c>
      <c r="AR249" s="224" t="s">
        <v>370</v>
      </c>
      <c r="AT249" s="224" t="s">
        <v>211</v>
      </c>
      <c r="AU249" s="224" t="s">
        <v>77</v>
      </c>
      <c r="AY249" s="18" t="s">
        <v>210</v>
      </c>
      <c r="BE249" s="225">
        <f>IF(N249="základní",J249,0)</f>
        <v>0</v>
      </c>
      <c r="BF249" s="225">
        <f>IF(N249="snížená",J249,0)</f>
        <v>0</v>
      </c>
      <c r="BG249" s="225">
        <f>IF(N249="zákl. přenesená",J249,0)</f>
        <v>0</v>
      </c>
      <c r="BH249" s="225">
        <f>IF(N249="sníž. přenesená",J249,0)</f>
        <v>0</v>
      </c>
      <c r="BI249" s="225">
        <f>IF(N249="nulová",J249,0)</f>
        <v>0</v>
      </c>
      <c r="BJ249" s="18" t="s">
        <v>77</v>
      </c>
      <c r="BK249" s="225">
        <f>ROUND(I249*H249,2)</f>
        <v>0</v>
      </c>
      <c r="BL249" s="18" t="s">
        <v>370</v>
      </c>
      <c r="BM249" s="224" t="s">
        <v>607</v>
      </c>
    </row>
    <row r="250" s="10" customFormat="1" ht="25.92" customHeight="1">
      <c r="B250" s="199"/>
      <c r="C250" s="200"/>
      <c r="D250" s="201" t="s">
        <v>69</v>
      </c>
      <c r="E250" s="202" t="s">
        <v>3560</v>
      </c>
      <c r="F250" s="202" t="s">
        <v>3561</v>
      </c>
      <c r="G250" s="200"/>
      <c r="H250" s="200"/>
      <c r="I250" s="203"/>
      <c r="J250" s="204">
        <f>BK250</f>
        <v>0</v>
      </c>
      <c r="K250" s="200"/>
      <c r="L250" s="205"/>
      <c r="M250" s="206"/>
      <c r="N250" s="207"/>
      <c r="O250" s="207"/>
      <c r="P250" s="208">
        <f>SUM(P251:P254)</f>
        <v>0</v>
      </c>
      <c r="Q250" s="207"/>
      <c r="R250" s="208">
        <f>SUM(R251:R254)</f>
        <v>0</v>
      </c>
      <c r="S250" s="207"/>
      <c r="T250" s="209">
        <f>SUM(T251:T254)</f>
        <v>0</v>
      </c>
      <c r="AR250" s="210" t="s">
        <v>77</v>
      </c>
      <c r="AT250" s="211" t="s">
        <v>69</v>
      </c>
      <c r="AU250" s="211" t="s">
        <v>16</v>
      </c>
      <c r="AY250" s="210" t="s">
        <v>210</v>
      </c>
      <c r="BK250" s="212">
        <f>SUM(BK251:BK254)</f>
        <v>0</v>
      </c>
    </row>
    <row r="251" s="1" customFormat="1" ht="36" customHeight="1">
      <c r="B251" s="39"/>
      <c r="C251" s="213" t="s">
        <v>610</v>
      </c>
      <c r="D251" s="213" t="s">
        <v>211</v>
      </c>
      <c r="E251" s="214" t="s">
        <v>3562</v>
      </c>
      <c r="F251" s="215" t="s">
        <v>3563</v>
      </c>
      <c r="G251" s="216" t="s">
        <v>2000</v>
      </c>
      <c r="H251" s="217">
        <v>4534.5</v>
      </c>
      <c r="I251" s="218"/>
      <c r="J251" s="219">
        <f>ROUND(I251*H251,2)</f>
        <v>0</v>
      </c>
      <c r="K251" s="215" t="s">
        <v>2001</v>
      </c>
      <c r="L251" s="44"/>
      <c r="M251" s="220" t="s">
        <v>20</v>
      </c>
      <c r="N251" s="221" t="s">
        <v>41</v>
      </c>
      <c r="O251" s="84"/>
      <c r="P251" s="222">
        <f>O251*H251</f>
        <v>0</v>
      </c>
      <c r="Q251" s="222">
        <v>0</v>
      </c>
      <c r="R251" s="222">
        <f>Q251*H251</f>
        <v>0</v>
      </c>
      <c r="S251" s="222">
        <v>0</v>
      </c>
      <c r="T251" s="223">
        <f>S251*H251</f>
        <v>0</v>
      </c>
      <c r="AR251" s="224" t="s">
        <v>215</v>
      </c>
      <c r="AT251" s="224" t="s">
        <v>211</v>
      </c>
      <c r="AU251" s="224" t="s">
        <v>77</v>
      </c>
      <c r="AY251" s="18" t="s">
        <v>210</v>
      </c>
      <c r="BE251" s="225">
        <f>IF(N251="základní",J251,0)</f>
        <v>0</v>
      </c>
      <c r="BF251" s="225">
        <f>IF(N251="snížená",J251,0)</f>
        <v>0</v>
      </c>
      <c r="BG251" s="225">
        <f>IF(N251="zákl. přenesená",J251,0)</f>
        <v>0</v>
      </c>
      <c r="BH251" s="225">
        <f>IF(N251="sníž. přenesená",J251,0)</f>
        <v>0</v>
      </c>
      <c r="BI251" s="225">
        <f>IF(N251="nulová",J251,0)</f>
        <v>0</v>
      </c>
      <c r="BJ251" s="18" t="s">
        <v>77</v>
      </c>
      <c r="BK251" s="225">
        <f>ROUND(I251*H251,2)</f>
        <v>0</v>
      </c>
      <c r="BL251" s="18" t="s">
        <v>215</v>
      </c>
      <c r="BM251" s="224" t="s">
        <v>613</v>
      </c>
    </row>
    <row r="252" s="1" customFormat="1" ht="36" customHeight="1">
      <c r="B252" s="39"/>
      <c r="C252" s="213" t="s">
        <v>434</v>
      </c>
      <c r="D252" s="213" t="s">
        <v>211</v>
      </c>
      <c r="E252" s="214" t="s">
        <v>3581</v>
      </c>
      <c r="F252" s="215" t="s">
        <v>3582</v>
      </c>
      <c r="G252" s="216" t="s">
        <v>352</v>
      </c>
      <c r="H252" s="217">
        <v>9</v>
      </c>
      <c r="I252" s="218"/>
      <c r="J252" s="219">
        <f>ROUND(I252*H252,2)</f>
        <v>0</v>
      </c>
      <c r="K252" s="215" t="s">
        <v>2001</v>
      </c>
      <c r="L252" s="44"/>
      <c r="M252" s="220" t="s">
        <v>20</v>
      </c>
      <c r="N252" s="221" t="s">
        <v>41</v>
      </c>
      <c r="O252" s="84"/>
      <c r="P252" s="222">
        <f>O252*H252</f>
        <v>0</v>
      </c>
      <c r="Q252" s="222">
        <v>0</v>
      </c>
      <c r="R252" s="222">
        <f>Q252*H252</f>
        <v>0</v>
      </c>
      <c r="S252" s="222">
        <v>0</v>
      </c>
      <c r="T252" s="223">
        <f>S252*H252</f>
        <v>0</v>
      </c>
      <c r="AR252" s="224" t="s">
        <v>215</v>
      </c>
      <c r="AT252" s="224" t="s">
        <v>211</v>
      </c>
      <c r="AU252" s="224" t="s">
        <v>77</v>
      </c>
      <c r="AY252" s="18" t="s">
        <v>210</v>
      </c>
      <c r="BE252" s="225">
        <f>IF(N252="základní",J252,0)</f>
        <v>0</v>
      </c>
      <c r="BF252" s="225">
        <f>IF(N252="snížená",J252,0)</f>
        <v>0</v>
      </c>
      <c r="BG252" s="225">
        <f>IF(N252="zákl. přenesená",J252,0)</f>
        <v>0</v>
      </c>
      <c r="BH252" s="225">
        <f>IF(N252="sníž. přenesená",J252,0)</f>
        <v>0</v>
      </c>
      <c r="BI252" s="225">
        <f>IF(N252="nulová",J252,0)</f>
        <v>0</v>
      </c>
      <c r="BJ252" s="18" t="s">
        <v>77</v>
      </c>
      <c r="BK252" s="225">
        <f>ROUND(I252*H252,2)</f>
        <v>0</v>
      </c>
      <c r="BL252" s="18" t="s">
        <v>215</v>
      </c>
      <c r="BM252" s="224" t="s">
        <v>618</v>
      </c>
    </row>
    <row r="253" s="1" customFormat="1" ht="24" customHeight="1">
      <c r="B253" s="39"/>
      <c r="C253" s="213" t="s">
        <v>621</v>
      </c>
      <c r="D253" s="213" t="s">
        <v>211</v>
      </c>
      <c r="E253" s="214" t="s">
        <v>3573</v>
      </c>
      <c r="F253" s="215" t="s">
        <v>3574</v>
      </c>
      <c r="G253" s="216" t="s">
        <v>3575</v>
      </c>
      <c r="H253" s="217">
        <v>1</v>
      </c>
      <c r="I253" s="218"/>
      <c r="J253" s="219">
        <f>ROUND(I253*H253,2)</f>
        <v>0</v>
      </c>
      <c r="K253" s="215" t="s">
        <v>2001</v>
      </c>
      <c r="L253" s="44"/>
      <c r="M253" s="220" t="s">
        <v>20</v>
      </c>
      <c r="N253" s="221" t="s">
        <v>41</v>
      </c>
      <c r="O253" s="84"/>
      <c r="P253" s="222">
        <f>O253*H253</f>
        <v>0</v>
      </c>
      <c r="Q253" s="222">
        <v>0</v>
      </c>
      <c r="R253" s="222">
        <f>Q253*H253</f>
        <v>0</v>
      </c>
      <c r="S253" s="222">
        <v>0</v>
      </c>
      <c r="T253" s="223">
        <f>S253*H253</f>
        <v>0</v>
      </c>
      <c r="AR253" s="224" t="s">
        <v>215</v>
      </c>
      <c r="AT253" s="224" t="s">
        <v>211</v>
      </c>
      <c r="AU253" s="224" t="s">
        <v>77</v>
      </c>
      <c r="AY253" s="18" t="s">
        <v>210</v>
      </c>
      <c r="BE253" s="225">
        <f>IF(N253="základní",J253,0)</f>
        <v>0</v>
      </c>
      <c r="BF253" s="225">
        <f>IF(N253="snížená",J253,0)</f>
        <v>0</v>
      </c>
      <c r="BG253" s="225">
        <f>IF(N253="zákl. přenesená",J253,0)</f>
        <v>0</v>
      </c>
      <c r="BH253" s="225">
        <f>IF(N253="sníž. přenesená",J253,0)</f>
        <v>0</v>
      </c>
      <c r="BI253" s="225">
        <f>IF(N253="nulová",J253,0)</f>
        <v>0</v>
      </c>
      <c r="BJ253" s="18" t="s">
        <v>77</v>
      </c>
      <c r="BK253" s="225">
        <f>ROUND(I253*H253,2)</f>
        <v>0</v>
      </c>
      <c r="BL253" s="18" t="s">
        <v>215</v>
      </c>
      <c r="BM253" s="224" t="s">
        <v>624</v>
      </c>
    </row>
    <row r="254" s="1" customFormat="1" ht="36" customHeight="1">
      <c r="B254" s="39"/>
      <c r="C254" s="213" t="s">
        <v>437</v>
      </c>
      <c r="D254" s="213" t="s">
        <v>211</v>
      </c>
      <c r="E254" s="214" t="s">
        <v>3717</v>
      </c>
      <c r="F254" s="215" t="s">
        <v>3718</v>
      </c>
      <c r="G254" s="216" t="s">
        <v>352</v>
      </c>
      <c r="H254" s="217">
        <v>10</v>
      </c>
      <c r="I254" s="218"/>
      <c r="J254" s="219">
        <f>ROUND(I254*H254,2)</f>
        <v>0</v>
      </c>
      <c r="K254" s="215" t="s">
        <v>2001</v>
      </c>
      <c r="L254" s="44"/>
      <c r="M254" s="220" t="s">
        <v>20</v>
      </c>
      <c r="N254" s="221" t="s">
        <v>41</v>
      </c>
      <c r="O254" s="84"/>
      <c r="P254" s="222">
        <f>O254*H254</f>
        <v>0</v>
      </c>
      <c r="Q254" s="222">
        <v>0</v>
      </c>
      <c r="R254" s="222">
        <f>Q254*H254</f>
        <v>0</v>
      </c>
      <c r="S254" s="222">
        <v>0</v>
      </c>
      <c r="T254" s="223">
        <f>S254*H254</f>
        <v>0</v>
      </c>
      <c r="AR254" s="224" t="s">
        <v>215</v>
      </c>
      <c r="AT254" s="224" t="s">
        <v>211</v>
      </c>
      <c r="AU254" s="224" t="s">
        <v>77</v>
      </c>
      <c r="AY254" s="18" t="s">
        <v>210</v>
      </c>
      <c r="BE254" s="225">
        <f>IF(N254="základní",J254,0)</f>
        <v>0</v>
      </c>
      <c r="BF254" s="225">
        <f>IF(N254="snížená",J254,0)</f>
        <v>0</v>
      </c>
      <c r="BG254" s="225">
        <f>IF(N254="zákl. přenesená",J254,0)</f>
        <v>0</v>
      </c>
      <c r="BH254" s="225">
        <f>IF(N254="sníž. přenesená",J254,0)</f>
        <v>0</v>
      </c>
      <c r="BI254" s="225">
        <f>IF(N254="nulová",J254,0)</f>
        <v>0</v>
      </c>
      <c r="BJ254" s="18" t="s">
        <v>77</v>
      </c>
      <c r="BK254" s="225">
        <f>ROUND(I254*H254,2)</f>
        <v>0</v>
      </c>
      <c r="BL254" s="18" t="s">
        <v>215</v>
      </c>
      <c r="BM254" s="224" t="s">
        <v>627</v>
      </c>
    </row>
    <row r="255" s="10" customFormat="1" ht="25.92" customHeight="1">
      <c r="B255" s="199"/>
      <c r="C255" s="200"/>
      <c r="D255" s="201" t="s">
        <v>69</v>
      </c>
      <c r="E255" s="202" t="s">
        <v>3587</v>
      </c>
      <c r="F255" s="202" t="s">
        <v>3588</v>
      </c>
      <c r="G255" s="200"/>
      <c r="H255" s="200"/>
      <c r="I255" s="203"/>
      <c r="J255" s="204">
        <f>BK255</f>
        <v>0</v>
      </c>
      <c r="K255" s="200"/>
      <c r="L255" s="205"/>
      <c r="M255" s="206"/>
      <c r="N255" s="207"/>
      <c r="O255" s="207"/>
      <c r="P255" s="208">
        <f>SUM(P256:P261)</f>
        <v>0</v>
      </c>
      <c r="Q255" s="207"/>
      <c r="R255" s="208">
        <f>SUM(R256:R261)</f>
        <v>0</v>
      </c>
      <c r="S255" s="207"/>
      <c r="T255" s="209">
        <f>SUM(T256:T261)</f>
        <v>0</v>
      </c>
      <c r="AR255" s="210" t="s">
        <v>77</v>
      </c>
      <c r="AT255" s="211" t="s">
        <v>69</v>
      </c>
      <c r="AU255" s="211" t="s">
        <v>16</v>
      </c>
      <c r="AY255" s="210" t="s">
        <v>210</v>
      </c>
      <c r="BK255" s="212">
        <f>SUM(BK256:BK261)</f>
        <v>0</v>
      </c>
    </row>
    <row r="256" s="1" customFormat="1" ht="16.5" customHeight="1">
      <c r="B256" s="39"/>
      <c r="C256" s="213" t="s">
        <v>628</v>
      </c>
      <c r="D256" s="213" t="s">
        <v>211</v>
      </c>
      <c r="E256" s="214" t="s">
        <v>3597</v>
      </c>
      <c r="F256" s="215" t="s">
        <v>3598</v>
      </c>
      <c r="G256" s="216" t="s">
        <v>266</v>
      </c>
      <c r="H256" s="217">
        <v>75.989999999999995</v>
      </c>
      <c r="I256" s="218"/>
      <c r="J256" s="219">
        <f>ROUND(I256*H256,2)</f>
        <v>0</v>
      </c>
      <c r="K256" s="215" t="s">
        <v>1995</v>
      </c>
      <c r="L256" s="44"/>
      <c r="M256" s="220" t="s">
        <v>20</v>
      </c>
      <c r="N256" s="221" t="s">
        <v>41</v>
      </c>
      <c r="O256" s="84"/>
      <c r="P256" s="222">
        <f>O256*H256</f>
        <v>0</v>
      </c>
      <c r="Q256" s="222">
        <v>0</v>
      </c>
      <c r="R256" s="222">
        <f>Q256*H256</f>
        <v>0</v>
      </c>
      <c r="S256" s="222">
        <v>0</v>
      </c>
      <c r="T256" s="223">
        <f>S256*H256</f>
        <v>0</v>
      </c>
      <c r="AR256" s="224" t="s">
        <v>215</v>
      </c>
      <c r="AT256" s="224" t="s">
        <v>211</v>
      </c>
      <c r="AU256" s="224" t="s">
        <v>77</v>
      </c>
      <c r="AY256" s="18" t="s">
        <v>210</v>
      </c>
      <c r="BE256" s="225">
        <f>IF(N256="základní",J256,0)</f>
        <v>0</v>
      </c>
      <c r="BF256" s="225">
        <f>IF(N256="snížená",J256,0)</f>
        <v>0</v>
      </c>
      <c r="BG256" s="225">
        <f>IF(N256="zákl. přenesená",J256,0)</f>
        <v>0</v>
      </c>
      <c r="BH256" s="225">
        <f>IF(N256="sníž. přenesená",J256,0)</f>
        <v>0</v>
      </c>
      <c r="BI256" s="225">
        <f>IF(N256="nulová",J256,0)</f>
        <v>0</v>
      </c>
      <c r="BJ256" s="18" t="s">
        <v>77</v>
      </c>
      <c r="BK256" s="225">
        <f>ROUND(I256*H256,2)</f>
        <v>0</v>
      </c>
      <c r="BL256" s="18" t="s">
        <v>215</v>
      </c>
      <c r="BM256" s="224" t="s">
        <v>631</v>
      </c>
    </row>
    <row r="257" s="1" customFormat="1" ht="24" customHeight="1">
      <c r="B257" s="39"/>
      <c r="C257" s="213" t="s">
        <v>441</v>
      </c>
      <c r="D257" s="213" t="s">
        <v>211</v>
      </c>
      <c r="E257" s="214" t="s">
        <v>3607</v>
      </c>
      <c r="F257" s="215" t="s">
        <v>3608</v>
      </c>
      <c r="G257" s="216" t="s">
        <v>266</v>
      </c>
      <c r="H257" s="217">
        <v>75.989999999999995</v>
      </c>
      <c r="I257" s="218"/>
      <c r="J257" s="219">
        <f>ROUND(I257*H257,2)</f>
        <v>0</v>
      </c>
      <c r="K257" s="215" t="s">
        <v>1995</v>
      </c>
      <c r="L257" s="44"/>
      <c r="M257" s="220" t="s">
        <v>20</v>
      </c>
      <c r="N257" s="221" t="s">
        <v>41</v>
      </c>
      <c r="O257" s="84"/>
      <c r="P257" s="222">
        <f>O257*H257</f>
        <v>0</v>
      </c>
      <c r="Q257" s="222">
        <v>0</v>
      </c>
      <c r="R257" s="222">
        <f>Q257*H257</f>
        <v>0</v>
      </c>
      <c r="S257" s="222">
        <v>0</v>
      </c>
      <c r="T257" s="223">
        <f>S257*H257</f>
        <v>0</v>
      </c>
      <c r="AR257" s="224" t="s">
        <v>215</v>
      </c>
      <c r="AT257" s="224" t="s">
        <v>211</v>
      </c>
      <c r="AU257" s="224" t="s">
        <v>77</v>
      </c>
      <c r="AY257" s="18" t="s">
        <v>210</v>
      </c>
      <c r="BE257" s="225">
        <f>IF(N257="základní",J257,0)</f>
        <v>0</v>
      </c>
      <c r="BF257" s="225">
        <f>IF(N257="snížená",J257,0)</f>
        <v>0</v>
      </c>
      <c r="BG257" s="225">
        <f>IF(N257="zákl. přenesená",J257,0)</f>
        <v>0</v>
      </c>
      <c r="BH257" s="225">
        <f>IF(N257="sníž. přenesená",J257,0)</f>
        <v>0</v>
      </c>
      <c r="BI257" s="225">
        <f>IF(N257="nulová",J257,0)</f>
        <v>0</v>
      </c>
      <c r="BJ257" s="18" t="s">
        <v>77</v>
      </c>
      <c r="BK257" s="225">
        <f>ROUND(I257*H257,2)</f>
        <v>0</v>
      </c>
      <c r="BL257" s="18" t="s">
        <v>215</v>
      </c>
      <c r="BM257" s="224" t="s">
        <v>634</v>
      </c>
    </row>
    <row r="258" s="1" customFormat="1" ht="24" customHeight="1">
      <c r="B258" s="39"/>
      <c r="C258" s="213" t="s">
        <v>637</v>
      </c>
      <c r="D258" s="213" t="s">
        <v>211</v>
      </c>
      <c r="E258" s="214" t="s">
        <v>3611</v>
      </c>
      <c r="F258" s="215" t="s">
        <v>3612</v>
      </c>
      <c r="G258" s="216" t="s">
        <v>266</v>
      </c>
      <c r="H258" s="217">
        <v>1139.8499999999999</v>
      </c>
      <c r="I258" s="218"/>
      <c r="J258" s="219">
        <f>ROUND(I258*H258,2)</f>
        <v>0</v>
      </c>
      <c r="K258" s="215" t="s">
        <v>1995</v>
      </c>
      <c r="L258" s="44"/>
      <c r="M258" s="220" t="s">
        <v>20</v>
      </c>
      <c r="N258" s="221" t="s">
        <v>41</v>
      </c>
      <c r="O258" s="84"/>
      <c r="P258" s="222">
        <f>O258*H258</f>
        <v>0</v>
      </c>
      <c r="Q258" s="222">
        <v>0</v>
      </c>
      <c r="R258" s="222">
        <f>Q258*H258</f>
        <v>0</v>
      </c>
      <c r="S258" s="222">
        <v>0</v>
      </c>
      <c r="T258" s="223">
        <f>S258*H258</f>
        <v>0</v>
      </c>
      <c r="AR258" s="224" t="s">
        <v>215</v>
      </c>
      <c r="AT258" s="224" t="s">
        <v>211</v>
      </c>
      <c r="AU258" s="224" t="s">
        <v>77</v>
      </c>
      <c r="AY258" s="18" t="s">
        <v>210</v>
      </c>
      <c r="BE258" s="225">
        <f>IF(N258="základní",J258,0)</f>
        <v>0</v>
      </c>
      <c r="BF258" s="225">
        <f>IF(N258="snížená",J258,0)</f>
        <v>0</v>
      </c>
      <c r="BG258" s="225">
        <f>IF(N258="zákl. přenesená",J258,0)</f>
        <v>0</v>
      </c>
      <c r="BH258" s="225">
        <f>IF(N258="sníž. přenesená",J258,0)</f>
        <v>0</v>
      </c>
      <c r="BI258" s="225">
        <f>IF(N258="nulová",J258,0)</f>
        <v>0</v>
      </c>
      <c r="BJ258" s="18" t="s">
        <v>77</v>
      </c>
      <c r="BK258" s="225">
        <f>ROUND(I258*H258,2)</f>
        <v>0</v>
      </c>
      <c r="BL258" s="18" t="s">
        <v>215</v>
      </c>
      <c r="BM258" s="224" t="s">
        <v>642</v>
      </c>
    </row>
    <row r="259" s="1" customFormat="1" ht="16.5" customHeight="1">
      <c r="B259" s="39"/>
      <c r="C259" s="213" t="s">
        <v>444</v>
      </c>
      <c r="D259" s="213" t="s">
        <v>211</v>
      </c>
      <c r="E259" s="214" t="s">
        <v>3614</v>
      </c>
      <c r="F259" s="215" t="s">
        <v>3615</v>
      </c>
      <c r="G259" s="216" t="s">
        <v>266</v>
      </c>
      <c r="H259" s="217">
        <v>75.989999999999995</v>
      </c>
      <c r="I259" s="218"/>
      <c r="J259" s="219">
        <f>ROUND(I259*H259,2)</f>
        <v>0</v>
      </c>
      <c r="K259" s="215" t="s">
        <v>1995</v>
      </c>
      <c r="L259" s="44"/>
      <c r="M259" s="220" t="s">
        <v>20</v>
      </c>
      <c r="N259" s="221" t="s">
        <v>41</v>
      </c>
      <c r="O259" s="84"/>
      <c r="P259" s="222">
        <f>O259*H259</f>
        <v>0</v>
      </c>
      <c r="Q259" s="222">
        <v>0</v>
      </c>
      <c r="R259" s="222">
        <f>Q259*H259</f>
        <v>0</v>
      </c>
      <c r="S259" s="222">
        <v>0</v>
      </c>
      <c r="T259" s="223">
        <f>S259*H259</f>
        <v>0</v>
      </c>
      <c r="AR259" s="224" t="s">
        <v>215</v>
      </c>
      <c r="AT259" s="224" t="s">
        <v>211</v>
      </c>
      <c r="AU259" s="224" t="s">
        <v>77</v>
      </c>
      <c r="AY259" s="18" t="s">
        <v>210</v>
      </c>
      <c r="BE259" s="225">
        <f>IF(N259="základní",J259,0)</f>
        <v>0</v>
      </c>
      <c r="BF259" s="225">
        <f>IF(N259="snížená",J259,0)</f>
        <v>0</v>
      </c>
      <c r="BG259" s="225">
        <f>IF(N259="zákl. přenesená",J259,0)</f>
        <v>0</v>
      </c>
      <c r="BH259" s="225">
        <f>IF(N259="sníž. přenesená",J259,0)</f>
        <v>0</v>
      </c>
      <c r="BI259" s="225">
        <f>IF(N259="nulová",J259,0)</f>
        <v>0</v>
      </c>
      <c r="BJ259" s="18" t="s">
        <v>77</v>
      </c>
      <c r="BK259" s="225">
        <f>ROUND(I259*H259,2)</f>
        <v>0</v>
      </c>
      <c r="BL259" s="18" t="s">
        <v>215</v>
      </c>
      <c r="BM259" s="224" t="s">
        <v>645</v>
      </c>
    </row>
    <row r="260" s="1" customFormat="1" ht="24" customHeight="1">
      <c r="B260" s="39"/>
      <c r="C260" s="213" t="s">
        <v>646</v>
      </c>
      <c r="D260" s="213" t="s">
        <v>211</v>
      </c>
      <c r="E260" s="214" t="s">
        <v>3618</v>
      </c>
      <c r="F260" s="215" t="s">
        <v>3719</v>
      </c>
      <c r="G260" s="216" t="s">
        <v>266</v>
      </c>
      <c r="H260" s="217">
        <v>455.94</v>
      </c>
      <c r="I260" s="218"/>
      <c r="J260" s="219">
        <f>ROUND(I260*H260,2)</f>
        <v>0</v>
      </c>
      <c r="K260" s="215" t="s">
        <v>1995</v>
      </c>
      <c r="L260" s="44"/>
      <c r="M260" s="220" t="s">
        <v>20</v>
      </c>
      <c r="N260" s="221" t="s">
        <v>41</v>
      </c>
      <c r="O260" s="84"/>
      <c r="P260" s="222">
        <f>O260*H260</f>
        <v>0</v>
      </c>
      <c r="Q260" s="222">
        <v>0</v>
      </c>
      <c r="R260" s="222">
        <f>Q260*H260</f>
        <v>0</v>
      </c>
      <c r="S260" s="222">
        <v>0</v>
      </c>
      <c r="T260" s="223">
        <f>S260*H260</f>
        <v>0</v>
      </c>
      <c r="AR260" s="224" t="s">
        <v>215</v>
      </c>
      <c r="AT260" s="224" t="s">
        <v>211</v>
      </c>
      <c r="AU260" s="224" t="s">
        <v>77</v>
      </c>
      <c r="AY260" s="18" t="s">
        <v>210</v>
      </c>
      <c r="BE260" s="225">
        <f>IF(N260="základní",J260,0)</f>
        <v>0</v>
      </c>
      <c r="BF260" s="225">
        <f>IF(N260="snížená",J260,0)</f>
        <v>0</v>
      </c>
      <c r="BG260" s="225">
        <f>IF(N260="zákl. přenesená",J260,0)</f>
        <v>0</v>
      </c>
      <c r="BH260" s="225">
        <f>IF(N260="sníž. přenesená",J260,0)</f>
        <v>0</v>
      </c>
      <c r="BI260" s="225">
        <f>IF(N260="nulová",J260,0)</f>
        <v>0</v>
      </c>
      <c r="BJ260" s="18" t="s">
        <v>77</v>
      </c>
      <c r="BK260" s="225">
        <f>ROUND(I260*H260,2)</f>
        <v>0</v>
      </c>
      <c r="BL260" s="18" t="s">
        <v>215</v>
      </c>
      <c r="BM260" s="224" t="s">
        <v>649</v>
      </c>
    </row>
    <row r="261" s="1" customFormat="1" ht="16.5" customHeight="1">
      <c r="B261" s="39"/>
      <c r="C261" s="213" t="s">
        <v>448</v>
      </c>
      <c r="D261" s="213" t="s">
        <v>211</v>
      </c>
      <c r="E261" s="214" t="s">
        <v>3621</v>
      </c>
      <c r="F261" s="215" t="s">
        <v>3622</v>
      </c>
      <c r="G261" s="216" t="s">
        <v>266</v>
      </c>
      <c r="H261" s="217">
        <v>75.989999999999995</v>
      </c>
      <c r="I261" s="218"/>
      <c r="J261" s="219">
        <f>ROUND(I261*H261,2)</f>
        <v>0</v>
      </c>
      <c r="K261" s="215" t="s">
        <v>2001</v>
      </c>
      <c r="L261" s="44"/>
      <c r="M261" s="251" t="s">
        <v>20</v>
      </c>
      <c r="N261" s="252" t="s">
        <v>41</v>
      </c>
      <c r="O261" s="229"/>
      <c r="P261" s="253">
        <f>O261*H261</f>
        <v>0</v>
      </c>
      <c r="Q261" s="253">
        <v>0</v>
      </c>
      <c r="R261" s="253">
        <f>Q261*H261</f>
        <v>0</v>
      </c>
      <c r="S261" s="253">
        <v>0</v>
      </c>
      <c r="T261" s="254">
        <f>S261*H261</f>
        <v>0</v>
      </c>
      <c r="AR261" s="224" t="s">
        <v>215</v>
      </c>
      <c r="AT261" s="224" t="s">
        <v>211</v>
      </c>
      <c r="AU261" s="224" t="s">
        <v>77</v>
      </c>
      <c r="AY261" s="18" t="s">
        <v>210</v>
      </c>
      <c r="BE261" s="225">
        <f>IF(N261="základní",J261,0)</f>
        <v>0</v>
      </c>
      <c r="BF261" s="225">
        <f>IF(N261="snížená",J261,0)</f>
        <v>0</v>
      </c>
      <c r="BG261" s="225">
        <f>IF(N261="zákl. přenesená",J261,0)</f>
        <v>0</v>
      </c>
      <c r="BH261" s="225">
        <f>IF(N261="sníž. přenesená",J261,0)</f>
        <v>0</v>
      </c>
      <c r="BI261" s="225">
        <f>IF(N261="nulová",J261,0)</f>
        <v>0</v>
      </c>
      <c r="BJ261" s="18" t="s">
        <v>77</v>
      </c>
      <c r="BK261" s="225">
        <f>ROUND(I261*H261,2)</f>
        <v>0</v>
      </c>
      <c r="BL261" s="18" t="s">
        <v>215</v>
      </c>
      <c r="BM261" s="224" t="s">
        <v>652</v>
      </c>
    </row>
    <row r="262" s="1" customFormat="1" ht="6.96" customHeight="1">
      <c r="B262" s="59"/>
      <c r="C262" s="60"/>
      <c r="D262" s="60"/>
      <c r="E262" s="60"/>
      <c r="F262" s="60"/>
      <c r="G262" s="60"/>
      <c r="H262" s="60"/>
      <c r="I262" s="172"/>
      <c r="J262" s="60"/>
      <c r="K262" s="60"/>
      <c r="L262" s="44"/>
    </row>
  </sheetData>
  <sheetProtection sheet="1" autoFilter="0" formatColumns="0" formatRows="0" objects="1" scenarios="1" spinCount="100000" saltValue="HpA34I1fkkuAiSqKrlUvkgbjzShRLKGoyPXsQKlYJVryb+RAqpEdOxse/Edb1ef6eMwedn/GVNleMGmWfTKx9g==" hashValue="Pr2qDIE7+/8XkYxHA43225bPwVhiHJbcT4DEt0PfSCSs4Xxphft64k/PtuTMof3DEz8PUQsxcOvfo1sK5skX6g==" algorithmName="SHA-512" password="CC35"/>
  <autoFilter ref="C122:K261"/>
  <mergeCells count="15">
    <mergeCell ref="E7:H7"/>
    <mergeCell ref="E11:H11"/>
    <mergeCell ref="E9:H9"/>
    <mergeCell ref="E13:H13"/>
    <mergeCell ref="E22:H22"/>
    <mergeCell ref="E31:H31"/>
    <mergeCell ref="E52:H52"/>
    <mergeCell ref="E56:H56"/>
    <mergeCell ref="E54:H54"/>
    <mergeCell ref="E58:H58"/>
    <mergeCell ref="E109:H109"/>
    <mergeCell ref="E113:H113"/>
    <mergeCell ref="E111:H111"/>
    <mergeCell ref="E115:H11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162</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3720</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ROUNDUP(J116,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ROUNDUP((SUM(BE116:BE195)),  2)</f>
        <v>0</v>
      </c>
      <c r="I37" s="161">
        <v>0.20999999999999999</v>
      </c>
      <c r="J37" s="160">
        <f>ROUNDUP(((SUM(BE116:BE195))*I37),  2)</f>
        <v>0</v>
      </c>
      <c r="L37" s="44"/>
    </row>
    <row r="38" s="1" customFormat="1" ht="14.4" customHeight="1">
      <c r="B38" s="44"/>
      <c r="E38" s="145" t="s">
        <v>42</v>
      </c>
      <c r="F38" s="160">
        <f>ROUNDUP((SUM(BF116:BF195)),  2)</f>
        <v>0</v>
      </c>
      <c r="I38" s="161">
        <v>0.14999999999999999</v>
      </c>
      <c r="J38" s="160">
        <f>ROUNDUP(((SUM(BF116:BF195))*I38),  2)</f>
        <v>0</v>
      </c>
      <c r="L38" s="44"/>
    </row>
    <row r="39" hidden="1" s="1" customFormat="1" ht="14.4" customHeight="1">
      <c r="B39" s="44"/>
      <c r="E39" s="145" t="s">
        <v>43</v>
      </c>
      <c r="F39" s="160">
        <f>ROUNDUP((SUM(BG116:BG195)),  2)</f>
        <v>0</v>
      </c>
      <c r="I39" s="161">
        <v>0.20999999999999999</v>
      </c>
      <c r="J39" s="160">
        <f>0</f>
        <v>0</v>
      </c>
      <c r="L39" s="44"/>
    </row>
    <row r="40" hidden="1" s="1" customFormat="1" ht="14.4" customHeight="1">
      <c r="B40" s="44"/>
      <c r="E40" s="145" t="s">
        <v>44</v>
      </c>
      <c r="F40" s="160">
        <f>ROUNDUP((SUM(BH116:BH195)),  2)</f>
        <v>0</v>
      </c>
      <c r="I40" s="161">
        <v>0.14999999999999999</v>
      </c>
      <c r="J40" s="160">
        <f>0</f>
        <v>0</v>
      </c>
      <c r="L40" s="44"/>
    </row>
    <row r="41" hidden="1" s="1" customFormat="1" ht="14.4" customHeight="1">
      <c r="B41" s="44"/>
      <c r="E41" s="145" t="s">
        <v>45</v>
      </c>
      <c r="F41" s="160">
        <f>ROUNDUP((SUM(BI116:BI195)),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NN-Vnitřní silnoprou - NN-Vnitřní silnoprou - NN...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J116</f>
        <v>0</v>
      </c>
      <c r="K67" s="40"/>
      <c r="L67" s="44"/>
      <c r="AU67" s="18" t="s">
        <v>193</v>
      </c>
    </row>
    <row r="68" s="8" customFormat="1" ht="24.96" customHeight="1">
      <c r="B68" s="182"/>
      <c r="C68" s="183"/>
      <c r="D68" s="184" t="s">
        <v>243</v>
      </c>
      <c r="E68" s="185"/>
      <c r="F68" s="185"/>
      <c r="G68" s="185"/>
      <c r="H68" s="185"/>
      <c r="I68" s="186"/>
      <c r="J68" s="187">
        <f>J117</f>
        <v>0</v>
      </c>
      <c r="K68" s="183"/>
      <c r="L68" s="188"/>
    </row>
    <row r="69" s="11" customFormat="1" ht="19.92" customHeight="1">
      <c r="B69" s="233"/>
      <c r="C69" s="125"/>
      <c r="D69" s="234" t="s">
        <v>943</v>
      </c>
      <c r="E69" s="235"/>
      <c r="F69" s="235"/>
      <c r="G69" s="235"/>
      <c r="H69" s="235"/>
      <c r="I69" s="236"/>
      <c r="J69" s="237">
        <f>J118</f>
        <v>0</v>
      </c>
      <c r="K69" s="125"/>
      <c r="L69" s="238"/>
    </row>
    <row r="70" s="11" customFormat="1" ht="19.92" customHeight="1">
      <c r="B70" s="233"/>
      <c r="C70" s="125"/>
      <c r="D70" s="234" t="s">
        <v>947</v>
      </c>
      <c r="E70" s="235"/>
      <c r="F70" s="235"/>
      <c r="G70" s="235"/>
      <c r="H70" s="235"/>
      <c r="I70" s="236"/>
      <c r="J70" s="237">
        <f>J119</f>
        <v>0</v>
      </c>
      <c r="K70" s="125"/>
      <c r="L70" s="238"/>
    </row>
    <row r="71" s="11" customFormat="1" ht="19.92" customHeight="1">
      <c r="B71" s="233"/>
      <c r="C71" s="125"/>
      <c r="D71" s="234" t="s">
        <v>948</v>
      </c>
      <c r="E71" s="235"/>
      <c r="F71" s="235"/>
      <c r="G71" s="235"/>
      <c r="H71" s="235"/>
      <c r="I71" s="236"/>
      <c r="J71" s="237">
        <f>J121</f>
        <v>0</v>
      </c>
      <c r="K71" s="125"/>
      <c r="L71" s="238"/>
    </row>
    <row r="72" s="11" customFormat="1" ht="19.92" customHeight="1">
      <c r="B72" s="233"/>
      <c r="C72" s="125"/>
      <c r="D72" s="234" t="s">
        <v>949</v>
      </c>
      <c r="E72" s="235"/>
      <c r="F72" s="235"/>
      <c r="G72" s="235"/>
      <c r="H72" s="235"/>
      <c r="I72" s="236"/>
      <c r="J72" s="237">
        <f>J126</f>
        <v>0</v>
      </c>
      <c r="K72" s="125"/>
      <c r="L72" s="238"/>
    </row>
    <row r="73" s="11" customFormat="1" ht="19.92" customHeight="1">
      <c r="B73" s="233"/>
      <c r="C73" s="125"/>
      <c r="D73" s="234" t="s">
        <v>954</v>
      </c>
      <c r="E73" s="235"/>
      <c r="F73" s="235"/>
      <c r="G73" s="235"/>
      <c r="H73" s="235"/>
      <c r="I73" s="236"/>
      <c r="J73" s="237">
        <f>J129</f>
        <v>0</v>
      </c>
      <c r="K73" s="125"/>
      <c r="L73" s="238"/>
    </row>
    <row r="74" s="11" customFormat="1" ht="19.92" customHeight="1">
      <c r="B74" s="233"/>
      <c r="C74" s="125"/>
      <c r="D74" s="234" t="s">
        <v>955</v>
      </c>
      <c r="E74" s="235"/>
      <c r="F74" s="235"/>
      <c r="G74" s="235"/>
      <c r="H74" s="235"/>
      <c r="I74" s="236"/>
      <c r="J74" s="237">
        <f>J132</f>
        <v>0</v>
      </c>
      <c r="K74" s="125"/>
      <c r="L74" s="238"/>
    </row>
    <row r="75" s="11" customFormat="1" ht="19.92" customHeight="1">
      <c r="B75" s="233"/>
      <c r="C75" s="125"/>
      <c r="D75" s="234" t="s">
        <v>956</v>
      </c>
      <c r="E75" s="235"/>
      <c r="F75" s="235"/>
      <c r="G75" s="235"/>
      <c r="H75" s="235"/>
      <c r="I75" s="236"/>
      <c r="J75" s="237">
        <f>J135</f>
        <v>0</v>
      </c>
      <c r="K75" s="125"/>
      <c r="L75" s="238"/>
    </row>
    <row r="76" s="11" customFormat="1" ht="19.92" customHeight="1">
      <c r="B76" s="233"/>
      <c r="C76" s="125"/>
      <c r="D76" s="234" t="s">
        <v>957</v>
      </c>
      <c r="E76" s="235"/>
      <c r="F76" s="235"/>
      <c r="G76" s="235"/>
      <c r="H76" s="235"/>
      <c r="I76" s="236"/>
      <c r="J76" s="237">
        <f>J138</f>
        <v>0</v>
      </c>
      <c r="K76" s="125"/>
      <c r="L76" s="238"/>
    </row>
    <row r="77" s="11" customFormat="1" ht="19.92" customHeight="1">
      <c r="B77" s="233"/>
      <c r="C77" s="125"/>
      <c r="D77" s="234" t="s">
        <v>958</v>
      </c>
      <c r="E77" s="235"/>
      <c r="F77" s="235"/>
      <c r="G77" s="235"/>
      <c r="H77" s="235"/>
      <c r="I77" s="236"/>
      <c r="J77" s="237">
        <f>J141</f>
        <v>0</v>
      </c>
      <c r="K77" s="125"/>
      <c r="L77" s="238"/>
    </row>
    <row r="78" s="11" customFormat="1" ht="19.92" customHeight="1">
      <c r="B78" s="233"/>
      <c r="C78" s="125"/>
      <c r="D78" s="234" t="s">
        <v>959</v>
      </c>
      <c r="E78" s="235"/>
      <c r="F78" s="235"/>
      <c r="G78" s="235"/>
      <c r="H78" s="235"/>
      <c r="I78" s="236"/>
      <c r="J78" s="237">
        <f>J144</f>
        <v>0</v>
      </c>
      <c r="K78" s="125"/>
      <c r="L78" s="238"/>
    </row>
    <row r="79" s="11" customFormat="1" ht="19.92" customHeight="1">
      <c r="B79" s="233"/>
      <c r="C79" s="125"/>
      <c r="D79" s="234" t="s">
        <v>965</v>
      </c>
      <c r="E79" s="235"/>
      <c r="F79" s="235"/>
      <c r="G79" s="235"/>
      <c r="H79" s="235"/>
      <c r="I79" s="236"/>
      <c r="J79" s="237">
        <f>J147</f>
        <v>0</v>
      </c>
      <c r="K79" s="125"/>
      <c r="L79" s="238"/>
    </row>
    <row r="80" s="11" customFormat="1" ht="19.92" customHeight="1">
      <c r="B80" s="233"/>
      <c r="C80" s="125"/>
      <c r="D80" s="234" t="s">
        <v>967</v>
      </c>
      <c r="E80" s="235"/>
      <c r="F80" s="235"/>
      <c r="G80" s="235"/>
      <c r="H80" s="235"/>
      <c r="I80" s="236"/>
      <c r="J80" s="237">
        <f>J151</f>
        <v>0</v>
      </c>
      <c r="K80" s="125"/>
      <c r="L80" s="238"/>
    </row>
    <row r="81" s="11" customFormat="1" ht="19.92" customHeight="1">
      <c r="B81" s="233"/>
      <c r="C81" s="125"/>
      <c r="D81" s="234" t="s">
        <v>969</v>
      </c>
      <c r="E81" s="235"/>
      <c r="F81" s="235"/>
      <c r="G81" s="235"/>
      <c r="H81" s="235"/>
      <c r="I81" s="236"/>
      <c r="J81" s="237">
        <f>J155</f>
        <v>0</v>
      </c>
      <c r="K81" s="125"/>
      <c r="L81" s="238"/>
    </row>
    <row r="82" s="11" customFormat="1" ht="19.92" customHeight="1">
      <c r="B82" s="233"/>
      <c r="C82" s="125"/>
      <c r="D82" s="234" t="s">
        <v>973</v>
      </c>
      <c r="E82" s="235"/>
      <c r="F82" s="235"/>
      <c r="G82" s="235"/>
      <c r="H82" s="235"/>
      <c r="I82" s="236"/>
      <c r="J82" s="237">
        <f>J160</f>
        <v>0</v>
      </c>
      <c r="K82" s="125"/>
      <c r="L82" s="238"/>
    </row>
    <row r="83" s="11" customFormat="1" ht="19.92" customHeight="1">
      <c r="B83" s="233"/>
      <c r="C83" s="125"/>
      <c r="D83" s="234" t="s">
        <v>974</v>
      </c>
      <c r="E83" s="235"/>
      <c r="F83" s="235"/>
      <c r="G83" s="235"/>
      <c r="H83" s="235"/>
      <c r="I83" s="236"/>
      <c r="J83" s="237">
        <f>J163</f>
        <v>0</v>
      </c>
      <c r="K83" s="125"/>
      <c r="L83" s="238"/>
    </row>
    <row r="84" s="11" customFormat="1" ht="19.92" customHeight="1">
      <c r="B84" s="233"/>
      <c r="C84" s="125"/>
      <c r="D84" s="234" t="s">
        <v>975</v>
      </c>
      <c r="E84" s="235"/>
      <c r="F84" s="235"/>
      <c r="G84" s="235"/>
      <c r="H84" s="235"/>
      <c r="I84" s="236"/>
      <c r="J84" s="237">
        <f>J166</f>
        <v>0</v>
      </c>
      <c r="K84" s="125"/>
      <c r="L84" s="238"/>
    </row>
    <row r="85" s="11" customFormat="1" ht="19.92" customHeight="1">
      <c r="B85" s="233"/>
      <c r="C85" s="125"/>
      <c r="D85" s="234" t="s">
        <v>979</v>
      </c>
      <c r="E85" s="235"/>
      <c r="F85" s="235"/>
      <c r="G85" s="235"/>
      <c r="H85" s="235"/>
      <c r="I85" s="236"/>
      <c r="J85" s="237">
        <f>J168</f>
        <v>0</v>
      </c>
      <c r="K85" s="125"/>
      <c r="L85" s="238"/>
    </row>
    <row r="86" s="11" customFormat="1" ht="19.92" customHeight="1">
      <c r="B86" s="233"/>
      <c r="C86" s="125"/>
      <c r="D86" s="234" t="s">
        <v>980</v>
      </c>
      <c r="E86" s="235"/>
      <c r="F86" s="235"/>
      <c r="G86" s="235"/>
      <c r="H86" s="235"/>
      <c r="I86" s="236"/>
      <c r="J86" s="237">
        <f>J171</f>
        <v>0</v>
      </c>
      <c r="K86" s="125"/>
      <c r="L86" s="238"/>
    </row>
    <row r="87" s="11" customFormat="1" ht="19.92" customHeight="1">
      <c r="B87" s="233"/>
      <c r="C87" s="125"/>
      <c r="D87" s="234" t="s">
        <v>981</v>
      </c>
      <c r="E87" s="235"/>
      <c r="F87" s="235"/>
      <c r="G87" s="235"/>
      <c r="H87" s="235"/>
      <c r="I87" s="236"/>
      <c r="J87" s="237">
        <f>J174</f>
        <v>0</v>
      </c>
      <c r="K87" s="125"/>
      <c r="L87" s="238"/>
    </row>
    <row r="88" s="11" customFormat="1" ht="19.92" customHeight="1">
      <c r="B88" s="233"/>
      <c r="C88" s="125"/>
      <c r="D88" s="234" t="s">
        <v>982</v>
      </c>
      <c r="E88" s="235"/>
      <c r="F88" s="235"/>
      <c r="G88" s="235"/>
      <c r="H88" s="235"/>
      <c r="I88" s="236"/>
      <c r="J88" s="237">
        <f>J177</f>
        <v>0</v>
      </c>
      <c r="K88" s="125"/>
      <c r="L88" s="238"/>
    </row>
    <row r="89" s="11" customFormat="1" ht="19.92" customHeight="1">
      <c r="B89" s="233"/>
      <c r="C89" s="125"/>
      <c r="D89" s="234" t="s">
        <v>983</v>
      </c>
      <c r="E89" s="235"/>
      <c r="F89" s="235"/>
      <c r="G89" s="235"/>
      <c r="H89" s="235"/>
      <c r="I89" s="236"/>
      <c r="J89" s="237">
        <f>J180</f>
        <v>0</v>
      </c>
      <c r="K89" s="125"/>
      <c r="L89" s="238"/>
    </row>
    <row r="90" s="11" customFormat="1" ht="19.92" customHeight="1">
      <c r="B90" s="233"/>
      <c r="C90" s="125"/>
      <c r="D90" s="234" t="s">
        <v>984</v>
      </c>
      <c r="E90" s="235"/>
      <c r="F90" s="235"/>
      <c r="G90" s="235"/>
      <c r="H90" s="235"/>
      <c r="I90" s="236"/>
      <c r="J90" s="237">
        <f>J183</f>
        <v>0</v>
      </c>
      <c r="K90" s="125"/>
      <c r="L90" s="238"/>
    </row>
    <row r="91" s="11" customFormat="1" ht="19.92" customHeight="1">
      <c r="B91" s="233"/>
      <c r="C91" s="125"/>
      <c r="D91" s="234" t="s">
        <v>986</v>
      </c>
      <c r="E91" s="235"/>
      <c r="F91" s="235"/>
      <c r="G91" s="235"/>
      <c r="H91" s="235"/>
      <c r="I91" s="236"/>
      <c r="J91" s="237">
        <f>J191</f>
        <v>0</v>
      </c>
      <c r="K91" s="125"/>
      <c r="L91" s="238"/>
    </row>
    <row r="92" s="11" customFormat="1" ht="19.92" customHeight="1">
      <c r="B92" s="233"/>
      <c r="C92" s="125"/>
      <c r="D92" s="234" t="s">
        <v>987</v>
      </c>
      <c r="E92" s="235"/>
      <c r="F92" s="235"/>
      <c r="G92" s="235"/>
      <c r="H92" s="235"/>
      <c r="I92" s="236"/>
      <c r="J92" s="237">
        <f>J194</f>
        <v>0</v>
      </c>
      <c r="K92" s="125"/>
      <c r="L92" s="238"/>
    </row>
    <row r="93" s="1" customFormat="1" ht="21.84" customHeight="1">
      <c r="B93" s="39"/>
      <c r="C93" s="40"/>
      <c r="D93" s="40"/>
      <c r="E93" s="40"/>
      <c r="F93" s="40"/>
      <c r="G93" s="40"/>
      <c r="H93" s="40"/>
      <c r="I93" s="147"/>
      <c r="J93" s="40"/>
      <c r="K93" s="40"/>
      <c r="L93" s="44"/>
    </row>
    <row r="94" s="1" customFormat="1" ht="6.96" customHeight="1">
      <c r="B94" s="59"/>
      <c r="C94" s="60"/>
      <c r="D94" s="60"/>
      <c r="E94" s="60"/>
      <c r="F94" s="60"/>
      <c r="G94" s="60"/>
      <c r="H94" s="60"/>
      <c r="I94" s="172"/>
      <c r="J94" s="60"/>
      <c r="K94" s="60"/>
      <c r="L94" s="44"/>
    </row>
    <row r="98" s="1" customFormat="1" ht="6.96" customHeight="1">
      <c r="B98" s="61"/>
      <c r="C98" s="62"/>
      <c r="D98" s="62"/>
      <c r="E98" s="62"/>
      <c r="F98" s="62"/>
      <c r="G98" s="62"/>
      <c r="H98" s="62"/>
      <c r="I98" s="175"/>
      <c r="J98" s="62"/>
      <c r="K98" s="62"/>
      <c r="L98" s="44"/>
    </row>
    <row r="99" s="1" customFormat="1" ht="24.96" customHeight="1">
      <c r="B99" s="39"/>
      <c r="C99" s="24" t="s">
        <v>195</v>
      </c>
      <c r="D99" s="40"/>
      <c r="E99" s="40"/>
      <c r="F99" s="40"/>
      <c r="G99" s="40"/>
      <c r="H99" s="40"/>
      <c r="I99" s="147"/>
      <c r="J99" s="40"/>
      <c r="K99" s="40"/>
      <c r="L99" s="44"/>
    </row>
    <row r="100" s="1" customFormat="1" ht="6.96" customHeight="1">
      <c r="B100" s="39"/>
      <c r="C100" s="40"/>
      <c r="D100" s="40"/>
      <c r="E100" s="40"/>
      <c r="F100" s="40"/>
      <c r="G100" s="40"/>
      <c r="H100" s="40"/>
      <c r="I100" s="147"/>
      <c r="J100" s="40"/>
      <c r="K100" s="40"/>
      <c r="L100" s="44"/>
    </row>
    <row r="101" s="1" customFormat="1" ht="12" customHeight="1">
      <c r="B101" s="39"/>
      <c r="C101" s="33" t="s">
        <v>17</v>
      </c>
      <c r="D101" s="40"/>
      <c r="E101" s="40"/>
      <c r="F101" s="40"/>
      <c r="G101" s="40"/>
      <c r="H101" s="40"/>
      <c r="I101" s="147"/>
      <c r="J101" s="40"/>
      <c r="K101" s="40"/>
      <c r="L101" s="44"/>
    </row>
    <row r="102" s="1" customFormat="1" ht="16.5" customHeight="1">
      <c r="B102" s="39"/>
      <c r="C102" s="40"/>
      <c r="D102" s="40"/>
      <c r="E102" s="176" t="str">
        <f>E7</f>
        <v>Multifunkční centrum sociálních služeb</v>
      </c>
      <c r="F102" s="33"/>
      <c r="G102" s="33"/>
      <c r="H102" s="33"/>
      <c r="I102" s="147"/>
      <c r="J102" s="40"/>
      <c r="K102" s="40"/>
      <c r="L102" s="44"/>
    </row>
    <row r="103" ht="12" customHeight="1">
      <c r="B103" s="22"/>
      <c r="C103" s="33" t="s">
        <v>188</v>
      </c>
      <c r="D103" s="23"/>
      <c r="E103" s="23"/>
      <c r="F103" s="23"/>
      <c r="G103" s="23"/>
      <c r="H103" s="23"/>
      <c r="I103" s="139"/>
      <c r="J103" s="23"/>
      <c r="K103" s="23"/>
      <c r="L103" s="21"/>
    </row>
    <row r="104" ht="16.5" customHeight="1">
      <c r="B104" s="22"/>
      <c r="C104" s="23"/>
      <c r="D104" s="23"/>
      <c r="E104" s="176" t="s">
        <v>235</v>
      </c>
      <c r="F104" s="23"/>
      <c r="G104" s="23"/>
      <c r="H104" s="23"/>
      <c r="I104" s="139"/>
      <c r="J104" s="23"/>
      <c r="K104" s="23"/>
      <c r="L104" s="21"/>
    </row>
    <row r="105" ht="12" customHeight="1">
      <c r="B105" s="22"/>
      <c r="C105" s="33" t="s">
        <v>236</v>
      </c>
      <c r="D105" s="23"/>
      <c r="E105" s="23"/>
      <c r="F105" s="23"/>
      <c r="G105" s="23"/>
      <c r="H105" s="23"/>
      <c r="I105" s="139"/>
      <c r="J105" s="23"/>
      <c r="K105" s="23"/>
      <c r="L105" s="21"/>
    </row>
    <row r="106" s="1" customFormat="1" ht="16.5" customHeight="1">
      <c r="B106" s="39"/>
      <c r="C106" s="40"/>
      <c r="D106" s="40"/>
      <c r="E106" s="232" t="s">
        <v>3624</v>
      </c>
      <c r="F106" s="40"/>
      <c r="G106" s="40"/>
      <c r="H106" s="40"/>
      <c r="I106" s="147"/>
      <c r="J106" s="40"/>
      <c r="K106" s="40"/>
      <c r="L106" s="44"/>
    </row>
    <row r="107" s="1" customFormat="1" ht="12" customHeight="1">
      <c r="B107" s="39"/>
      <c r="C107" s="33" t="s">
        <v>238</v>
      </c>
      <c r="D107" s="40"/>
      <c r="E107" s="40"/>
      <c r="F107" s="40"/>
      <c r="G107" s="40"/>
      <c r="H107" s="40"/>
      <c r="I107" s="147"/>
      <c r="J107" s="40"/>
      <c r="K107" s="40"/>
      <c r="L107" s="44"/>
    </row>
    <row r="108" s="1" customFormat="1" ht="16.5" customHeight="1">
      <c r="B108" s="39"/>
      <c r="C108" s="40"/>
      <c r="D108" s="40"/>
      <c r="E108" s="69" t="str">
        <f>E13</f>
        <v>NN-Vnitřní silnoprou - NN-Vnitřní silnoprou - NN...</v>
      </c>
      <c r="F108" s="40"/>
      <c r="G108" s="40"/>
      <c r="H108" s="40"/>
      <c r="I108" s="147"/>
      <c r="J108" s="40"/>
      <c r="K108" s="40"/>
      <c r="L108" s="44"/>
    </row>
    <row r="109" s="1" customFormat="1" ht="6.96" customHeight="1">
      <c r="B109" s="39"/>
      <c r="C109" s="40"/>
      <c r="D109" s="40"/>
      <c r="E109" s="40"/>
      <c r="F109" s="40"/>
      <c r="G109" s="40"/>
      <c r="H109" s="40"/>
      <c r="I109" s="147"/>
      <c r="J109" s="40"/>
      <c r="K109" s="40"/>
      <c r="L109" s="44"/>
    </row>
    <row r="110" s="1" customFormat="1" ht="12" customHeight="1">
      <c r="B110" s="39"/>
      <c r="C110" s="33" t="s">
        <v>22</v>
      </c>
      <c r="D110" s="40"/>
      <c r="E110" s="40"/>
      <c r="F110" s="28" t="str">
        <f>F16</f>
        <v xml:space="preserve"> </v>
      </c>
      <c r="G110" s="40"/>
      <c r="H110" s="40"/>
      <c r="I110" s="149" t="s">
        <v>24</v>
      </c>
      <c r="J110" s="72" t="str">
        <f>IF(J16="","",J16)</f>
        <v>11.2.2019</v>
      </c>
      <c r="K110" s="40"/>
      <c r="L110" s="44"/>
    </row>
    <row r="111" s="1" customFormat="1" ht="6.96" customHeight="1">
      <c r="B111" s="39"/>
      <c r="C111" s="40"/>
      <c r="D111" s="40"/>
      <c r="E111" s="40"/>
      <c r="F111" s="40"/>
      <c r="G111" s="40"/>
      <c r="H111" s="40"/>
      <c r="I111" s="147"/>
      <c r="J111" s="40"/>
      <c r="K111" s="40"/>
      <c r="L111" s="44"/>
    </row>
    <row r="112" s="1" customFormat="1" ht="15.15" customHeight="1">
      <c r="B112" s="39"/>
      <c r="C112" s="33" t="s">
        <v>26</v>
      </c>
      <c r="D112" s="40"/>
      <c r="E112" s="40"/>
      <c r="F112" s="28" t="str">
        <f>E19</f>
        <v xml:space="preserve"> </v>
      </c>
      <c r="G112" s="40"/>
      <c r="H112" s="40"/>
      <c r="I112" s="149" t="s">
        <v>31</v>
      </c>
      <c r="J112" s="37" t="str">
        <f>E25</f>
        <v xml:space="preserve"> </v>
      </c>
      <c r="K112" s="40"/>
      <c r="L112" s="44"/>
    </row>
    <row r="113" s="1" customFormat="1" ht="15.15" customHeight="1">
      <c r="B113" s="39"/>
      <c r="C113" s="33" t="s">
        <v>29</v>
      </c>
      <c r="D113" s="40"/>
      <c r="E113" s="40"/>
      <c r="F113" s="28" t="str">
        <f>IF(E22="","",E22)</f>
        <v>Vyplň údaj</v>
      </c>
      <c r="G113" s="40"/>
      <c r="H113" s="40"/>
      <c r="I113" s="149" t="s">
        <v>32</v>
      </c>
      <c r="J113" s="37" t="str">
        <f>E28</f>
        <v xml:space="preserve"> </v>
      </c>
      <c r="K113" s="40"/>
      <c r="L113" s="44"/>
    </row>
    <row r="114" s="1" customFormat="1" ht="10.32" customHeight="1">
      <c r="B114" s="39"/>
      <c r="C114" s="40"/>
      <c r="D114" s="40"/>
      <c r="E114" s="40"/>
      <c r="F114" s="40"/>
      <c r="G114" s="40"/>
      <c r="H114" s="40"/>
      <c r="I114" s="147"/>
      <c r="J114" s="40"/>
      <c r="K114" s="40"/>
      <c r="L114" s="44"/>
    </row>
    <row r="115" s="9" customFormat="1" ht="29.28" customHeight="1">
      <c r="B115" s="189"/>
      <c r="C115" s="190" t="s">
        <v>196</v>
      </c>
      <c r="D115" s="191" t="s">
        <v>55</v>
      </c>
      <c r="E115" s="191" t="s">
        <v>51</v>
      </c>
      <c r="F115" s="191" t="s">
        <v>52</v>
      </c>
      <c r="G115" s="191" t="s">
        <v>197</v>
      </c>
      <c r="H115" s="191" t="s">
        <v>198</v>
      </c>
      <c r="I115" s="192" t="s">
        <v>199</v>
      </c>
      <c r="J115" s="191" t="s">
        <v>192</v>
      </c>
      <c r="K115" s="193" t="s">
        <v>200</v>
      </c>
      <c r="L115" s="194"/>
      <c r="M115" s="92" t="s">
        <v>20</v>
      </c>
      <c r="N115" s="93" t="s">
        <v>40</v>
      </c>
      <c r="O115" s="93" t="s">
        <v>201</v>
      </c>
      <c r="P115" s="93" t="s">
        <v>202</v>
      </c>
      <c r="Q115" s="93" t="s">
        <v>203</v>
      </c>
      <c r="R115" s="93" t="s">
        <v>204</v>
      </c>
      <c r="S115" s="93" t="s">
        <v>205</v>
      </c>
      <c r="T115" s="94" t="s">
        <v>206</v>
      </c>
    </row>
    <row r="116" s="1" customFormat="1" ht="22.8" customHeight="1">
      <c r="B116" s="39"/>
      <c r="C116" s="99" t="s">
        <v>207</v>
      </c>
      <c r="D116" s="40"/>
      <c r="E116" s="40"/>
      <c r="F116" s="40"/>
      <c r="G116" s="40"/>
      <c r="H116" s="40"/>
      <c r="I116" s="147"/>
      <c r="J116" s="195">
        <f>BK116</f>
        <v>0</v>
      </c>
      <c r="K116" s="40"/>
      <c r="L116" s="44"/>
      <c r="M116" s="95"/>
      <c r="N116" s="96"/>
      <c r="O116" s="96"/>
      <c r="P116" s="196">
        <f>P117</f>
        <v>0</v>
      </c>
      <c r="Q116" s="96"/>
      <c r="R116" s="196">
        <f>R117</f>
        <v>0</v>
      </c>
      <c r="S116" s="96"/>
      <c r="T116" s="197">
        <f>T117</f>
        <v>0</v>
      </c>
      <c r="AT116" s="18" t="s">
        <v>69</v>
      </c>
      <c r="AU116" s="18" t="s">
        <v>193</v>
      </c>
      <c r="BK116" s="198">
        <f>BK117</f>
        <v>0</v>
      </c>
    </row>
    <row r="117" s="10" customFormat="1" ht="25.92" customHeight="1">
      <c r="B117" s="199"/>
      <c r="C117" s="200"/>
      <c r="D117" s="201" t="s">
        <v>69</v>
      </c>
      <c r="E117" s="202" t="s">
        <v>296</v>
      </c>
      <c r="F117" s="202" t="s">
        <v>297</v>
      </c>
      <c r="G117" s="200"/>
      <c r="H117" s="200"/>
      <c r="I117" s="203"/>
      <c r="J117" s="204">
        <f>BK117</f>
        <v>0</v>
      </c>
      <c r="K117" s="200"/>
      <c r="L117" s="205"/>
      <c r="M117" s="206"/>
      <c r="N117" s="207"/>
      <c r="O117" s="207"/>
      <c r="P117" s="208">
        <f>P118+P119+P121+P126+P129+P132+P135+P138+P141+P144+P147+P151+P155+P160+P163+P166+P168+P171+P174+P177+P180+P183+P191+P194</f>
        <v>0</v>
      </c>
      <c r="Q117" s="207"/>
      <c r="R117" s="208">
        <f>R118+R119+R121+R126+R129+R132+R135+R138+R141+R144+R147+R151+R155+R160+R163+R166+R168+R171+R174+R177+R180+R183+R191+R194</f>
        <v>0</v>
      </c>
      <c r="S117" s="207"/>
      <c r="T117" s="209">
        <f>T118+T119+T121+T126+T129+T132+T135+T138+T141+T144+T147+T151+T155+T160+T163+T166+T168+T171+T174+T177+T180+T183+T191+T194</f>
        <v>0</v>
      </c>
      <c r="AR117" s="210" t="s">
        <v>79</v>
      </c>
      <c r="AT117" s="211" t="s">
        <v>69</v>
      </c>
      <c r="AU117" s="211" t="s">
        <v>16</v>
      </c>
      <c r="AY117" s="210" t="s">
        <v>210</v>
      </c>
      <c r="BK117" s="212">
        <f>BK118+BK119+BK121+BK126+BK129+BK132+BK135+BK138+BK141+BK144+BK147+BK151+BK155+BK160+BK163+BK166+BK168+BK171+BK174+BK177+BK180+BK183+BK191+BK194</f>
        <v>0</v>
      </c>
    </row>
    <row r="118" s="10" customFormat="1" ht="22.8" customHeight="1">
      <c r="B118" s="199"/>
      <c r="C118" s="200"/>
      <c r="D118" s="201" t="s">
        <v>69</v>
      </c>
      <c r="E118" s="239" t="s">
        <v>1001</v>
      </c>
      <c r="F118" s="239" t="s">
        <v>1002</v>
      </c>
      <c r="G118" s="200"/>
      <c r="H118" s="200"/>
      <c r="I118" s="203"/>
      <c r="J118" s="240">
        <f>BK118</f>
        <v>0</v>
      </c>
      <c r="K118" s="200"/>
      <c r="L118" s="205"/>
      <c r="M118" s="206"/>
      <c r="N118" s="207"/>
      <c r="O118" s="207"/>
      <c r="P118" s="208">
        <v>0</v>
      </c>
      <c r="Q118" s="207"/>
      <c r="R118" s="208">
        <v>0</v>
      </c>
      <c r="S118" s="207"/>
      <c r="T118" s="209">
        <v>0</v>
      </c>
      <c r="AR118" s="210" t="s">
        <v>79</v>
      </c>
      <c r="AT118" s="211" t="s">
        <v>69</v>
      </c>
      <c r="AU118" s="211" t="s">
        <v>77</v>
      </c>
      <c r="AY118" s="210" t="s">
        <v>210</v>
      </c>
      <c r="BK118" s="212">
        <v>0</v>
      </c>
    </row>
    <row r="119" s="10" customFormat="1" ht="22.8" customHeight="1">
      <c r="B119" s="199"/>
      <c r="C119" s="200"/>
      <c r="D119" s="201" t="s">
        <v>69</v>
      </c>
      <c r="E119" s="239" t="s">
        <v>1022</v>
      </c>
      <c r="F119" s="239" t="s">
        <v>1023</v>
      </c>
      <c r="G119" s="200"/>
      <c r="H119" s="200"/>
      <c r="I119" s="203"/>
      <c r="J119" s="240">
        <f>BK119</f>
        <v>0</v>
      </c>
      <c r="K119" s="200"/>
      <c r="L119" s="205"/>
      <c r="M119" s="206"/>
      <c r="N119" s="207"/>
      <c r="O119" s="207"/>
      <c r="P119" s="208">
        <f>P120</f>
        <v>0</v>
      </c>
      <c r="Q119" s="207"/>
      <c r="R119" s="208">
        <f>R120</f>
        <v>0</v>
      </c>
      <c r="S119" s="207"/>
      <c r="T119" s="209">
        <f>T120</f>
        <v>0</v>
      </c>
      <c r="AR119" s="210" t="s">
        <v>77</v>
      </c>
      <c r="AT119" s="211" t="s">
        <v>69</v>
      </c>
      <c r="AU119" s="211" t="s">
        <v>77</v>
      </c>
      <c r="AY119" s="210" t="s">
        <v>210</v>
      </c>
      <c r="BK119" s="212">
        <f>BK120</f>
        <v>0</v>
      </c>
    </row>
    <row r="120" s="1" customFormat="1" ht="48" customHeight="1">
      <c r="B120" s="39"/>
      <c r="C120" s="241" t="s">
        <v>77</v>
      </c>
      <c r="D120" s="241" t="s">
        <v>263</v>
      </c>
      <c r="E120" s="242" t="s">
        <v>1024</v>
      </c>
      <c r="F120" s="243" t="s">
        <v>1025</v>
      </c>
      <c r="G120" s="244" t="s">
        <v>1021</v>
      </c>
      <c r="H120" s="245">
        <v>1</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233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79</v>
      </c>
    </row>
    <row r="121" s="10" customFormat="1" ht="22.8" customHeight="1">
      <c r="B121" s="199"/>
      <c r="C121" s="200"/>
      <c r="D121" s="201" t="s">
        <v>69</v>
      </c>
      <c r="E121" s="239" t="s">
        <v>1026</v>
      </c>
      <c r="F121" s="239" t="s">
        <v>1027</v>
      </c>
      <c r="G121" s="200"/>
      <c r="H121" s="200"/>
      <c r="I121" s="203"/>
      <c r="J121" s="240">
        <f>BK121</f>
        <v>0</v>
      </c>
      <c r="K121" s="200"/>
      <c r="L121" s="205"/>
      <c r="M121" s="206"/>
      <c r="N121" s="207"/>
      <c r="O121" s="207"/>
      <c r="P121" s="208">
        <f>SUM(P122:P125)</f>
        <v>0</v>
      </c>
      <c r="Q121" s="207"/>
      <c r="R121" s="208">
        <f>SUM(R122:R125)</f>
        <v>0</v>
      </c>
      <c r="S121" s="207"/>
      <c r="T121" s="209">
        <f>SUM(T122:T125)</f>
        <v>0</v>
      </c>
      <c r="AR121" s="210" t="s">
        <v>77</v>
      </c>
      <c r="AT121" s="211" t="s">
        <v>69</v>
      </c>
      <c r="AU121" s="211" t="s">
        <v>77</v>
      </c>
      <c r="AY121" s="210" t="s">
        <v>210</v>
      </c>
      <c r="BK121" s="212">
        <f>SUM(BK122:BK125)</f>
        <v>0</v>
      </c>
    </row>
    <row r="122" s="1" customFormat="1" ht="16.5" customHeight="1">
      <c r="B122" s="39"/>
      <c r="C122" s="213" t="s">
        <v>79</v>
      </c>
      <c r="D122" s="213" t="s">
        <v>211</v>
      </c>
      <c r="E122" s="214" t="s">
        <v>1028</v>
      </c>
      <c r="F122" s="215" t="s">
        <v>1029</v>
      </c>
      <c r="G122" s="216" t="s">
        <v>291</v>
      </c>
      <c r="H122" s="217">
        <v>18</v>
      </c>
      <c r="I122" s="218"/>
      <c r="J122" s="219">
        <f>ROUND(I122*H122,2)</f>
        <v>0</v>
      </c>
      <c r="K122" s="215" t="s">
        <v>20</v>
      </c>
      <c r="L122" s="44"/>
      <c r="M122" s="220" t="s">
        <v>20</v>
      </c>
      <c r="N122" s="221" t="s">
        <v>41</v>
      </c>
      <c r="O122" s="84"/>
      <c r="P122" s="222">
        <f>O122*H122</f>
        <v>0</v>
      </c>
      <c r="Q122" s="222">
        <v>0</v>
      </c>
      <c r="R122" s="222">
        <f>Q122*H122</f>
        <v>0</v>
      </c>
      <c r="S122" s="222">
        <v>0</v>
      </c>
      <c r="T122" s="223">
        <f>S122*H122</f>
        <v>0</v>
      </c>
      <c r="AR122" s="224" t="s">
        <v>215</v>
      </c>
      <c r="AT122" s="224" t="s">
        <v>211</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215</v>
      </c>
    </row>
    <row r="123" s="1" customFormat="1" ht="36" customHeight="1">
      <c r="B123" s="39"/>
      <c r="C123" s="241" t="s">
        <v>92</v>
      </c>
      <c r="D123" s="241" t="s">
        <v>263</v>
      </c>
      <c r="E123" s="242" t="s">
        <v>1030</v>
      </c>
      <c r="F123" s="243" t="s">
        <v>1031</v>
      </c>
      <c r="G123" s="244" t="s">
        <v>263</v>
      </c>
      <c r="H123" s="245">
        <v>18</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233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229</v>
      </c>
    </row>
    <row r="124" s="1" customFormat="1" ht="16.5" customHeight="1">
      <c r="B124" s="39"/>
      <c r="C124" s="241" t="s">
        <v>215</v>
      </c>
      <c r="D124" s="241" t="s">
        <v>263</v>
      </c>
      <c r="E124" s="242" t="s">
        <v>1032</v>
      </c>
      <c r="F124" s="243" t="s">
        <v>1033</v>
      </c>
      <c r="G124" s="244" t="s">
        <v>263</v>
      </c>
      <c r="H124" s="245">
        <v>18</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233</v>
      </c>
    </row>
    <row r="125" s="1" customFormat="1" ht="36" customHeight="1">
      <c r="B125" s="39"/>
      <c r="C125" s="241" t="s">
        <v>269</v>
      </c>
      <c r="D125" s="241" t="s">
        <v>263</v>
      </c>
      <c r="E125" s="242" t="s">
        <v>1034</v>
      </c>
      <c r="F125" s="243" t="s">
        <v>1035</v>
      </c>
      <c r="G125" s="244" t="s">
        <v>1021</v>
      </c>
      <c r="H125" s="245">
        <v>18</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233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272</v>
      </c>
    </row>
    <row r="126" s="10" customFormat="1" ht="22.8" customHeight="1">
      <c r="B126" s="199"/>
      <c r="C126" s="200"/>
      <c r="D126" s="201" t="s">
        <v>69</v>
      </c>
      <c r="E126" s="239" t="s">
        <v>1036</v>
      </c>
      <c r="F126" s="239" t="s">
        <v>1037</v>
      </c>
      <c r="G126" s="200"/>
      <c r="H126" s="200"/>
      <c r="I126" s="203"/>
      <c r="J126" s="240">
        <f>BK126</f>
        <v>0</v>
      </c>
      <c r="K126" s="200"/>
      <c r="L126" s="205"/>
      <c r="M126" s="206"/>
      <c r="N126" s="207"/>
      <c r="O126" s="207"/>
      <c r="P126" s="208">
        <f>SUM(P127:P128)</f>
        <v>0</v>
      </c>
      <c r="Q126" s="207"/>
      <c r="R126" s="208">
        <f>SUM(R127:R128)</f>
        <v>0</v>
      </c>
      <c r="S126" s="207"/>
      <c r="T126" s="209">
        <f>SUM(T127:T128)</f>
        <v>0</v>
      </c>
      <c r="AR126" s="210" t="s">
        <v>77</v>
      </c>
      <c r="AT126" s="211" t="s">
        <v>69</v>
      </c>
      <c r="AU126" s="211" t="s">
        <v>77</v>
      </c>
      <c r="AY126" s="210" t="s">
        <v>210</v>
      </c>
      <c r="BK126" s="212">
        <f>SUM(BK127:BK128)</f>
        <v>0</v>
      </c>
    </row>
    <row r="127" s="1" customFormat="1" ht="16.5" customHeight="1">
      <c r="B127" s="39"/>
      <c r="C127" s="213" t="s">
        <v>229</v>
      </c>
      <c r="D127" s="213" t="s">
        <v>211</v>
      </c>
      <c r="E127" s="214" t="s">
        <v>918</v>
      </c>
      <c r="F127" s="215" t="s">
        <v>919</v>
      </c>
      <c r="G127" s="216" t="s">
        <v>640</v>
      </c>
      <c r="H127" s="217">
        <v>10</v>
      </c>
      <c r="I127" s="218"/>
      <c r="J127" s="219">
        <f>ROUND(I127*H127,2)</f>
        <v>0</v>
      </c>
      <c r="K127" s="215" t="s">
        <v>20</v>
      </c>
      <c r="L127" s="44"/>
      <c r="M127" s="220" t="s">
        <v>20</v>
      </c>
      <c r="N127" s="221" t="s">
        <v>41</v>
      </c>
      <c r="O127" s="84"/>
      <c r="P127" s="222">
        <f>O127*H127</f>
        <v>0</v>
      </c>
      <c r="Q127" s="222">
        <v>0</v>
      </c>
      <c r="R127" s="222">
        <f>Q127*H127</f>
        <v>0</v>
      </c>
      <c r="S127" s="222">
        <v>0</v>
      </c>
      <c r="T127" s="223">
        <f>S127*H127</f>
        <v>0</v>
      </c>
      <c r="AR127" s="224" t="s">
        <v>215</v>
      </c>
      <c r="AT127" s="224" t="s">
        <v>211</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275</v>
      </c>
    </row>
    <row r="128" s="1" customFormat="1" ht="24" customHeight="1">
      <c r="B128" s="39"/>
      <c r="C128" s="241" t="s">
        <v>276</v>
      </c>
      <c r="D128" s="241" t="s">
        <v>263</v>
      </c>
      <c r="E128" s="242" t="s">
        <v>1038</v>
      </c>
      <c r="F128" s="243" t="s">
        <v>1039</v>
      </c>
      <c r="G128" s="244" t="s">
        <v>1021</v>
      </c>
      <c r="H128" s="245">
        <v>1</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279</v>
      </c>
    </row>
    <row r="129" s="10" customFormat="1" ht="22.8" customHeight="1">
      <c r="B129" s="199"/>
      <c r="C129" s="200"/>
      <c r="D129" s="201" t="s">
        <v>69</v>
      </c>
      <c r="E129" s="239" t="s">
        <v>1062</v>
      </c>
      <c r="F129" s="239" t="s">
        <v>1063</v>
      </c>
      <c r="G129" s="200"/>
      <c r="H129" s="200"/>
      <c r="I129" s="203"/>
      <c r="J129" s="240">
        <f>BK129</f>
        <v>0</v>
      </c>
      <c r="K129" s="200"/>
      <c r="L129" s="205"/>
      <c r="M129" s="206"/>
      <c r="N129" s="207"/>
      <c r="O129" s="207"/>
      <c r="P129" s="208">
        <f>SUM(P130:P131)</f>
        <v>0</v>
      </c>
      <c r="Q129" s="207"/>
      <c r="R129" s="208">
        <f>SUM(R130:R131)</f>
        <v>0</v>
      </c>
      <c r="S129" s="207"/>
      <c r="T129" s="209">
        <f>SUM(T130:T131)</f>
        <v>0</v>
      </c>
      <c r="AR129" s="210" t="s">
        <v>77</v>
      </c>
      <c r="AT129" s="211" t="s">
        <v>69</v>
      </c>
      <c r="AU129" s="211" t="s">
        <v>77</v>
      </c>
      <c r="AY129" s="210" t="s">
        <v>210</v>
      </c>
      <c r="BK129" s="212">
        <f>SUM(BK130:BK131)</f>
        <v>0</v>
      </c>
    </row>
    <row r="130" s="1" customFormat="1" ht="24" customHeight="1">
      <c r="B130" s="39"/>
      <c r="C130" s="213" t="s">
        <v>233</v>
      </c>
      <c r="D130" s="213" t="s">
        <v>211</v>
      </c>
      <c r="E130" s="214" t="s">
        <v>1064</v>
      </c>
      <c r="F130" s="215" t="s">
        <v>1065</v>
      </c>
      <c r="G130" s="216" t="s">
        <v>291</v>
      </c>
      <c r="H130" s="217">
        <v>30</v>
      </c>
      <c r="I130" s="218"/>
      <c r="J130" s="219">
        <f>ROUND(I130*H130,2)</f>
        <v>0</v>
      </c>
      <c r="K130" s="215" t="s">
        <v>20</v>
      </c>
      <c r="L130" s="44"/>
      <c r="M130" s="220" t="s">
        <v>20</v>
      </c>
      <c r="N130" s="221" t="s">
        <v>41</v>
      </c>
      <c r="O130" s="84"/>
      <c r="P130" s="222">
        <f>O130*H130</f>
        <v>0</v>
      </c>
      <c r="Q130" s="222">
        <v>0</v>
      </c>
      <c r="R130" s="222">
        <f>Q130*H130</f>
        <v>0</v>
      </c>
      <c r="S130" s="222">
        <v>0</v>
      </c>
      <c r="T130" s="223">
        <f>S130*H130</f>
        <v>0</v>
      </c>
      <c r="AR130" s="224" t="s">
        <v>215</v>
      </c>
      <c r="AT130" s="224" t="s">
        <v>211</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215</v>
      </c>
      <c r="BM130" s="224" t="s">
        <v>282</v>
      </c>
    </row>
    <row r="131" s="1" customFormat="1" ht="16.5" customHeight="1">
      <c r="B131" s="39"/>
      <c r="C131" s="241" t="s">
        <v>283</v>
      </c>
      <c r="D131" s="241" t="s">
        <v>263</v>
      </c>
      <c r="E131" s="242" t="s">
        <v>1066</v>
      </c>
      <c r="F131" s="243" t="s">
        <v>1067</v>
      </c>
      <c r="G131" s="244" t="s">
        <v>263</v>
      </c>
      <c r="H131" s="245">
        <v>30</v>
      </c>
      <c r="I131" s="246"/>
      <c r="J131" s="247">
        <f>ROUND(I131*H131,2)</f>
        <v>0</v>
      </c>
      <c r="K131" s="243" t="s">
        <v>20</v>
      </c>
      <c r="L131" s="248"/>
      <c r="M131" s="249" t="s">
        <v>20</v>
      </c>
      <c r="N131" s="250" t="s">
        <v>41</v>
      </c>
      <c r="O131" s="84"/>
      <c r="P131" s="222">
        <f>O131*H131</f>
        <v>0</v>
      </c>
      <c r="Q131" s="222">
        <v>0</v>
      </c>
      <c r="R131" s="222">
        <f>Q131*H131</f>
        <v>0</v>
      </c>
      <c r="S131" s="222">
        <v>0</v>
      </c>
      <c r="T131" s="223">
        <f>S131*H131</f>
        <v>0</v>
      </c>
      <c r="AR131" s="224" t="s">
        <v>233</v>
      </c>
      <c r="AT131" s="224" t="s">
        <v>263</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285</v>
      </c>
    </row>
    <row r="132" s="10" customFormat="1" ht="22.8" customHeight="1">
      <c r="B132" s="199"/>
      <c r="C132" s="200"/>
      <c r="D132" s="201" t="s">
        <v>69</v>
      </c>
      <c r="E132" s="239" t="s">
        <v>1068</v>
      </c>
      <c r="F132" s="239" t="s">
        <v>1069</v>
      </c>
      <c r="G132" s="200"/>
      <c r="H132" s="200"/>
      <c r="I132" s="203"/>
      <c r="J132" s="240">
        <f>BK132</f>
        <v>0</v>
      </c>
      <c r="K132" s="200"/>
      <c r="L132" s="205"/>
      <c r="M132" s="206"/>
      <c r="N132" s="207"/>
      <c r="O132" s="207"/>
      <c r="P132" s="208">
        <f>SUM(P133:P134)</f>
        <v>0</v>
      </c>
      <c r="Q132" s="207"/>
      <c r="R132" s="208">
        <f>SUM(R133:R134)</f>
        <v>0</v>
      </c>
      <c r="S132" s="207"/>
      <c r="T132" s="209">
        <f>SUM(T133:T134)</f>
        <v>0</v>
      </c>
      <c r="AR132" s="210" t="s">
        <v>77</v>
      </c>
      <c r="AT132" s="211" t="s">
        <v>69</v>
      </c>
      <c r="AU132" s="211" t="s">
        <v>77</v>
      </c>
      <c r="AY132" s="210" t="s">
        <v>210</v>
      </c>
      <c r="BK132" s="212">
        <f>SUM(BK133:BK134)</f>
        <v>0</v>
      </c>
    </row>
    <row r="133" s="1" customFormat="1" ht="24" customHeight="1">
      <c r="B133" s="39"/>
      <c r="C133" s="213" t="s">
        <v>272</v>
      </c>
      <c r="D133" s="213" t="s">
        <v>211</v>
      </c>
      <c r="E133" s="214" t="s">
        <v>1070</v>
      </c>
      <c r="F133" s="215" t="s">
        <v>1071</v>
      </c>
      <c r="G133" s="216" t="s">
        <v>291</v>
      </c>
      <c r="H133" s="217">
        <v>70</v>
      </c>
      <c r="I133" s="218"/>
      <c r="J133" s="219">
        <f>ROUND(I133*H133,2)</f>
        <v>0</v>
      </c>
      <c r="K133" s="215" t="s">
        <v>20</v>
      </c>
      <c r="L133" s="44"/>
      <c r="M133" s="220" t="s">
        <v>20</v>
      </c>
      <c r="N133" s="221" t="s">
        <v>41</v>
      </c>
      <c r="O133" s="84"/>
      <c r="P133" s="222">
        <f>O133*H133</f>
        <v>0</v>
      </c>
      <c r="Q133" s="222">
        <v>0</v>
      </c>
      <c r="R133" s="222">
        <f>Q133*H133</f>
        <v>0</v>
      </c>
      <c r="S133" s="222">
        <v>0</v>
      </c>
      <c r="T133" s="223">
        <f>S133*H133</f>
        <v>0</v>
      </c>
      <c r="AR133" s="224" t="s">
        <v>215</v>
      </c>
      <c r="AT133" s="224" t="s">
        <v>211</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215</v>
      </c>
      <c r="BM133" s="224" t="s">
        <v>286</v>
      </c>
    </row>
    <row r="134" s="1" customFormat="1" ht="16.5" customHeight="1">
      <c r="B134" s="39"/>
      <c r="C134" s="241" t="s">
        <v>288</v>
      </c>
      <c r="D134" s="241" t="s">
        <v>263</v>
      </c>
      <c r="E134" s="242" t="s">
        <v>1072</v>
      </c>
      <c r="F134" s="243" t="s">
        <v>1073</v>
      </c>
      <c r="G134" s="244" t="s">
        <v>263</v>
      </c>
      <c r="H134" s="245">
        <v>70</v>
      </c>
      <c r="I134" s="246"/>
      <c r="J134" s="247">
        <f>ROUND(I134*H134,2)</f>
        <v>0</v>
      </c>
      <c r="K134" s="243" t="s">
        <v>20</v>
      </c>
      <c r="L134" s="248"/>
      <c r="M134" s="249" t="s">
        <v>20</v>
      </c>
      <c r="N134" s="250" t="s">
        <v>41</v>
      </c>
      <c r="O134" s="84"/>
      <c r="P134" s="222">
        <f>O134*H134</f>
        <v>0</v>
      </c>
      <c r="Q134" s="222">
        <v>0</v>
      </c>
      <c r="R134" s="222">
        <f>Q134*H134</f>
        <v>0</v>
      </c>
      <c r="S134" s="222">
        <v>0</v>
      </c>
      <c r="T134" s="223">
        <f>S134*H134</f>
        <v>0</v>
      </c>
      <c r="AR134" s="224" t="s">
        <v>233</v>
      </c>
      <c r="AT134" s="224" t="s">
        <v>263</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292</v>
      </c>
    </row>
    <row r="135" s="10" customFormat="1" ht="22.8" customHeight="1">
      <c r="B135" s="199"/>
      <c r="C135" s="200"/>
      <c r="D135" s="201" t="s">
        <v>69</v>
      </c>
      <c r="E135" s="239" t="s">
        <v>1074</v>
      </c>
      <c r="F135" s="239" t="s">
        <v>1075</v>
      </c>
      <c r="G135" s="200"/>
      <c r="H135" s="200"/>
      <c r="I135" s="203"/>
      <c r="J135" s="240">
        <f>BK135</f>
        <v>0</v>
      </c>
      <c r="K135" s="200"/>
      <c r="L135" s="205"/>
      <c r="M135" s="206"/>
      <c r="N135" s="207"/>
      <c r="O135" s="207"/>
      <c r="P135" s="208">
        <f>SUM(P136:P137)</f>
        <v>0</v>
      </c>
      <c r="Q135" s="207"/>
      <c r="R135" s="208">
        <f>SUM(R136:R137)</f>
        <v>0</v>
      </c>
      <c r="S135" s="207"/>
      <c r="T135" s="209">
        <f>SUM(T136:T137)</f>
        <v>0</v>
      </c>
      <c r="AR135" s="210" t="s">
        <v>77</v>
      </c>
      <c r="AT135" s="211" t="s">
        <v>69</v>
      </c>
      <c r="AU135" s="211" t="s">
        <v>77</v>
      </c>
      <c r="AY135" s="210" t="s">
        <v>210</v>
      </c>
      <c r="BK135" s="212">
        <f>SUM(BK136:BK137)</f>
        <v>0</v>
      </c>
    </row>
    <row r="136" s="1" customFormat="1" ht="24" customHeight="1">
      <c r="B136" s="39"/>
      <c r="C136" s="213" t="s">
        <v>275</v>
      </c>
      <c r="D136" s="213" t="s">
        <v>211</v>
      </c>
      <c r="E136" s="214" t="s">
        <v>1070</v>
      </c>
      <c r="F136" s="215" t="s">
        <v>1071</v>
      </c>
      <c r="G136" s="216" t="s">
        <v>291</v>
      </c>
      <c r="H136" s="217">
        <v>50</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215</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215</v>
      </c>
      <c r="BM136" s="224" t="s">
        <v>295</v>
      </c>
    </row>
    <row r="137" s="1" customFormat="1" ht="16.5" customHeight="1">
      <c r="B137" s="39"/>
      <c r="C137" s="241" t="s">
        <v>300</v>
      </c>
      <c r="D137" s="241" t="s">
        <v>263</v>
      </c>
      <c r="E137" s="242" t="s">
        <v>1076</v>
      </c>
      <c r="F137" s="243" t="s">
        <v>1077</v>
      </c>
      <c r="G137" s="244" t="s">
        <v>263</v>
      </c>
      <c r="H137" s="245">
        <v>50</v>
      </c>
      <c r="I137" s="246"/>
      <c r="J137" s="247">
        <f>ROUND(I137*H137,2)</f>
        <v>0</v>
      </c>
      <c r="K137" s="243" t="s">
        <v>20</v>
      </c>
      <c r="L137" s="248"/>
      <c r="M137" s="249" t="s">
        <v>20</v>
      </c>
      <c r="N137" s="250" t="s">
        <v>41</v>
      </c>
      <c r="O137" s="84"/>
      <c r="P137" s="222">
        <f>O137*H137</f>
        <v>0</v>
      </c>
      <c r="Q137" s="222">
        <v>0</v>
      </c>
      <c r="R137" s="222">
        <f>Q137*H137</f>
        <v>0</v>
      </c>
      <c r="S137" s="222">
        <v>0</v>
      </c>
      <c r="T137" s="223">
        <f>S137*H137</f>
        <v>0</v>
      </c>
      <c r="AR137" s="224" t="s">
        <v>233</v>
      </c>
      <c r="AT137" s="224" t="s">
        <v>263</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304</v>
      </c>
    </row>
    <row r="138" s="10" customFormat="1" ht="22.8" customHeight="1">
      <c r="B138" s="199"/>
      <c r="C138" s="200"/>
      <c r="D138" s="201" t="s">
        <v>69</v>
      </c>
      <c r="E138" s="239" t="s">
        <v>1078</v>
      </c>
      <c r="F138" s="239" t="s">
        <v>1079</v>
      </c>
      <c r="G138" s="200"/>
      <c r="H138" s="200"/>
      <c r="I138" s="203"/>
      <c r="J138" s="240">
        <f>BK138</f>
        <v>0</v>
      </c>
      <c r="K138" s="200"/>
      <c r="L138" s="205"/>
      <c r="M138" s="206"/>
      <c r="N138" s="207"/>
      <c r="O138" s="207"/>
      <c r="P138" s="208">
        <f>SUM(P139:P140)</f>
        <v>0</v>
      </c>
      <c r="Q138" s="207"/>
      <c r="R138" s="208">
        <f>SUM(R139:R140)</f>
        <v>0</v>
      </c>
      <c r="S138" s="207"/>
      <c r="T138" s="209">
        <f>SUM(T139:T140)</f>
        <v>0</v>
      </c>
      <c r="AR138" s="210" t="s">
        <v>77</v>
      </c>
      <c r="AT138" s="211" t="s">
        <v>69</v>
      </c>
      <c r="AU138" s="211" t="s">
        <v>77</v>
      </c>
      <c r="AY138" s="210" t="s">
        <v>210</v>
      </c>
      <c r="BK138" s="212">
        <f>SUM(BK139:BK140)</f>
        <v>0</v>
      </c>
    </row>
    <row r="139" s="1" customFormat="1" ht="24" customHeight="1">
      <c r="B139" s="39"/>
      <c r="C139" s="213" t="s">
        <v>279</v>
      </c>
      <c r="D139" s="213" t="s">
        <v>211</v>
      </c>
      <c r="E139" s="214" t="s">
        <v>1080</v>
      </c>
      <c r="F139" s="215" t="s">
        <v>1081</v>
      </c>
      <c r="G139" s="216" t="s">
        <v>291</v>
      </c>
      <c r="H139" s="217">
        <v>150</v>
      </c>
      <c r="I139" s="218"/>
      <c r="J139" s="219">
        <f>ROUND(I139*H139,2)</f>
        <v>0</v>
      </c>
      <c r="K139" s="215" t="s">
        <v>20</v>
      </c>
      <c r="L139" s="44"/>
      <c r="M139" s="220" t="s">
        <v>20</v>
      </c>
      <c r="N139" s="221" t="s">
        <v>41</v>
      </c>
      <c r="O139" s="84"/>
      <c r="P139" s="222">
        <f>O139*H139</f>
        <v>0</v>
      </c>
      <c r="Q139" s="222">
        <v>0</v>
      </c>
      <c r="R139" s="222">
        <f>Q139*H139</f>
        <v>0</v>
      </c>
      <c r="S139" s="222">
        <v>0</v>
      </c>
      <c r="T139" s="223">
        <f>S139*H139</f>
        <v>0</v>
      </c>
      <c r="AR139" s="224" t="s">
        <v>215</v>
      </c>
      <c r="AT139" s="224" t="s">
        <v>211</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215</v>
      </c>
      <c r="BM139" s="224" t="s">
        <v>307</v>
      </c>
    </row>
    <row r="140" s="1" customFormat="1" ht="16.5" customHeight="1">
      <c r="B140" s="39"/>
      <c r="C140" s="241" t="s">
        <v>9</v>
      </c>
      <c r="D140" s="241" t="s">
        <v>263</v>
      </c>
      <c r="E140" s="242" t="s">
        <v>1082</v>
      </c>
      <c r="F140" s="243" t="s">
        <v>1083</v>
      </c>
      <c r="G140" s="244" t="s">
        <v>263</v>
      </c>
      <c r="H140" s="245">
        <v>150</v>
      </c>
      <c r="I140" s="246"/>
      <c r="J140" s="247">
        <f>ROUND(I140*H140,2)</f>
        <v>0</v>
      </c>
      <c r="K140" s="243" t="s">
        <v>20</v>
      </c>
      <c r="L140" s="248"/>
      <c r="M140" s="249" t="s">
        <v>20</v>
      </c>
      <c r="N140" s="250" t="s">
        <v>41</v>
      </c>
      <c r="O140" s="84"/>
      <c r="P140" s="222">
        <f>O140*H140</f>
        <v>0</v>
      </c>
      <c r="Q140" s="222">
        <v>0</v>
      </c>
      <c r="R140" s="222">
        <f>Q140*H140</f>
        <v>0</v>
      </c>
      <c r="S140" s="222">
        <v>0</v>
      </c>
      <c r="T140" s="223">
        <f>S140*H140</f>
        <v>0</v>
      </c>
      <c r="AR140" s="224" t="s">
        <v>233</v>
      </c>
      <c r="AT140" s="224" t="s">
        <v>263</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310</v>
      </c>
    </row>
    <row r="141" s="10" customFormat="1" ht="22.8" customHeight="1">
      <c r="B141" s="199"/>
      <c r="C141" s="200"/>
      <c r="D141" s="201" t="s">
        <v>69</v>
      </c>
      <c r="E141" s="239" t="s">
        <v>1084</v>
      </c>
      <c r="F141" s="239" t="s">
        <v>1085</v>
      </c>
      <c r="G141" s="200"/>
      <c r="H141" s="200"/>
      <c r="I141" s="203"/>
      <c r="J141" s="240">
        <f>BK141</f>
        <v>0</v>
      </c>
      <c r="K141" s="200"/>
      <c r="L141" s="205"/>
      <c r="M141" s="206"/>
      <c r="N141" s="207"/>
      <c r="O141" s="207"/>
      <c r="P141" s="208">
        <f>SUM(P142:P143)</f>
        <v>0</v>
      </c>
      <c r="Q141" s="207"/>
      <c r="R141" s="208">
        <f>SUM(R142:R143)</f>
        <v>0</v>
      </c>
      <c r="S141" s="207"/>
      <c r="T141" s="209">
        <f>SUM(T142:T143)</f>
        <v>0</v>
      </c>
      <c r="AR141" s="210" t="s">
        <v>77</v>
      </c>
      <c r="AT141" s="211" t="s">
        <v>69</v>
      </c>
      <c r="AU141" s="211" t="s">
        <v>77</v>
      </c>
      <c r="AY141" s="210" t="s">
        <v>210</v>
      </c>
      <c r="BK141" s="212">
        <f>SUM(BK142:BK143)</f>
        <v>0</v>
      </c>
    </row>
    <row r="142" s="1" customFormat="1" ht="24" customHeight="1">
      <c r="B142" s="39"/>
      <c r="C142" s="213" t="s">
        <v>282</v>
      </c>
      <c r="D142" s="213" t="s">
        <v>211</v>
      </c>
      <c r="E142" s="214" t="s">
        <v>1080</v>
      </c>
      <c r="F142" s="215" t="s">
        <v>1081</v>
      </c>
      <c r="G142" s="216" t="s">
        <v>291</v>
      </c>
      <c r="H142" s="217">
        <v>450</v>
      </c>
      <c r="I142" s="218"/>
      <c r="J142" s="219">
        <f>ROUND(I142*H142,2)</f>
        <v>0</v>
      </c>
      <c r="K142" s="215" t="s">
        <v>20</v>
      </c>
      <c r="L142" s="44"/>
      <c r="M142" s="220" t="s">
        <v>20</v>
      </c>
      <c r="N142" s="221" t="s">
        <v>41</v>
      </c>
      <c r="O142" s="84"/>
      <c r="P142" s="222">
        <f>O142*H142</f>
        <v>0</v>
      </c>
      <c r="Q142" s="222">
        <v>0</v>
      </c>
      <c r="R142" s="222">
        <f>Q142*H142</f>
        <v>0</v>
      </c>
      <c r="S142" s="222">
        <v>0</v>
      </c>
      <c r="T142" s="223">
        <f>S142*H142</f>
        <v>0</v>
      </c>
      <c r="AR142" s="224" t="s">
        <v>215</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303</v>
      </c>
    </row>
    <row r="143" s="1" customFormat="1" ht="16.5" customHeight="1">
      <c r="B143" s="39"/>
      <c r="C143" s="241" t="s">
        <v>313</v>
      </c>
      <c r="D143" s="241" t="s">
        <v>263</v>
      </c>
      <c r="E143" s="242" t="s">
        <v>1086</v>
      </c>
      <c r="F143" s="243" t="s">
        <v>1087</v>
      </c>
      <c r="G143" s="244" t="s">
        <v>263</v>
      </c>
      <c r="H143" s="245">
        <v>450</v>
      </c>
      <c r="I143" s="246"/>
      <c r="J143" s="247">
        <f>ROUND(I143*H143,2)</f>
        <v>0</v>
      </c>
      <c r="K143" s="243" t="s">
        <v>20</v>
      </c>
      <c r="L143" s="248"/>
      <c r="M143" s="249" t="s">
        <v>20</v>
      </c>
      <c r="N143" s="250" t="s">
        <v>41</v>
      </c>
      <c r="O143" s="84"/>
      <c r="P143" s="222">
        <f>O143*H143</f>
        <v>0</v>
      </c>
      <c r="Q143" s="222">
        <v>0</v>
      </c>
      <c r="R143" s="222">
        <f>Q143*H143</f>
        <v>0</v>
      </c>
      <c r="S143" s="222">
        <v>0</v>
      </c>
      <c r="T143" s="223">
        <f>S143*H143</f>
        <v>0</v>
      </c>
      <c r="AR143" s="224" t="s">
        <v>233</v>
      </c>
      <c r="AT143" s="224" t="s">
        <v>263</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316</v>
      </c>
    </row>
    <row r="144" s="10" customFormat="1" ht="22.8" customHeight="1">
      <c r="B144" s="199"/>
      <c r="C144" s="200"/>
      <c r="D144" s="201" t="s">
        <v>69</v>
      </c>
      <c r="E144" s="239" t="s">
        <v>1088</v>
      </c>
      <c r="F144" s="239" t="s">
        <v>1089</v>
      </c>
      <c r="G144" s="200"/>
      <c r="H144" s="200"/>
      <c r="I144" s="203"/>
      <c r="J144" s="240">
        <f>BK144</f>
        <v>0</v>
      </c>
      <c r="K144" s="200"/>
      <c r="L144" s="205"/>
      <c r="M144" s="206"/>
      <c r="N144" s="207"/>
      <c r="O144" s="207"/>
      <c r="P144" s="208">
        <f>SUM(P145:P146)</f>
        <v>0</v>
      </c>
      <c r="Q144" s="207"/>
      <c r="R144" s="208">
        <f>SUM(R145:R146)</f>
        <v>0</v>
      </c>
      <c r="S144" s="207"/>
      <c r="T144" s="209">
        <f>SUM(T145:T146)</f>
        <v>0</v>
      </c>
      <c r="AR144" s="210" t="s">
        <v>77</v>
      </c>
      <c r="AT144" s="211" t="s">
        <v>69</v>
      </c>
      <c r="AU144" s="211" t="s">
        <v>77</v>
      </c>
      <c r="AY144" s="210" t="s">
        <v>210</v>
      </c>
      <c r="BK144" s="212">
        <f>SUM(BK145:BK146)</f>
        <v>0</v>
      </c>
    </row>
    <row r="145" s="1" customFormat="1" ht="24" customHeight="1">
      <c r="B145" s="39"/>
      <c r="C145" s="213" t="s">
        <v>285</v>
      </c>
      <c r="D145" s="213" t="s">
        <v>211</v>
      </c>
      <c r="E145" s="214" t="s">
        <v>1090</v>
      </c>
      <c r="F145" s="215" t="s">
        <v>1091</v>
      </c>
      <c r="G145" s="216" t="s">
        <v>291</v>
      </c>
      <c r="H145" s="217">
        <v>400</v>
      </c>
      <c r="I145" s="218"/>
      <c r="J145" s="219">
        <f>ROUND(I145*H145,2)</f>
        <v>0</v>
      </c>
      <c r="K145" s="215" t="s">
        <v>20</v>
      </c>
      <c r="L145" s="44"/>
      <c r="M145" s="220" t="s">
        <v>20</v>
      </c>
      <c r="N145" s="221" t="s">
        <v>41</v>
      </c>
      <c r="O145" s="84"/>
      <c r="P145" s="222">
        <f>O145*H145</f>
        <v>0</v>
      </c>
      <c r="Q145" s="222">
        <v>0</v>
      </c>
      <c r="R145" s="222">
        <f>Q145*H145</f>
        <v>0</v>
      </c>
      <c r="S145" s="222">
        <v>0</v>
      </c>
      <c r="T145" s="223">
        <f>S145*H145</f>
        <v>0</v>
      </c>
      <c r="AR145" s="224" t="s">
        <v>215</v>
      </c>
      <c r="AT145" s="224" t="s">
        <v>211</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319</v>
      </c>
    </row>
    <row r="146" s="1" customFormat="1" ht="16.5" customHeight="1">
      <c r="B146" s="39"/>
      <c r="C146" s="241" t="s">
        <v>322</v>
      </c>
      <c r="D146" s="241" t="s">
        <v>263</v>
      </c>
      <c r="E146" s="242" t="s">
        <v>1092</v>
      </c>
      <c r="F146" s="243" t="s">
        <v>1093</v>
      </c>
      <c r="G146" s="244" t="s">
        <v>263</v>
      </c>
      <c r="H146" s="245">
        <v>400</v>
      </c>
      <c r="I146" s="246"/>
      <c r="J146" s="247">
        <f>ROUND(I146*H146,2)</f>
        <v>0</v>
      </c>
      <c r="K146" s="243" t="s">
        <v>20</v>
      </c>
      <c r="L146" s="248"/>
      <c r="M146" s="249" t="s">
        <v>20</v>
      </c>
      <c r="N146" s="250" t="s">
        <v>41</v>
      </c>
      <c r="O146" s="84"/>
      <c r="P146" s="222">
        <f>O146*H146</f>
        <v>0</v>
      </c>
      <c r="Q146" s="222">
        <v>0</v>
      </c>
      <c r="R146" s="222">
        <f>Q146*H146</f>
        <v>0</v>
      </c>
      <c r="S146" s="222">
        <v>0</v>
      </c>
      <c r="T146" s="223">
        <f>S146*H146</f>
        <v>0</v>
      </c>
      <c r="AR146" s="224" t="s">
        <v>233</v>
      </c>
      <c r="AT146" s="224" t="s">
        <v>263</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215</v>
      </c>
      <c r="BM146" s="224" t="s">
        <v>325</v>
      </c>
    </row>
    <row r="147" s="10" customFormat="1" ht="22.8" customHeight="1">
      <c r="B147" s="199"/>
      <c r="C147" s="200"/>
      <c r="D147" s="201" t="s">
        <v>69</v>
      </c>
      <c r="E147" s="239" t="s">
        <v>1124</v>
      </c>
      <c r="F147" s="239" t="s">
        <v>1125</v>
      </c>
      <c r="G147" s="200"/>
      <c r="H147" s="200"/>
      <c r="I147" s="203"/>
      <c r="J147" s="240">
        <f>BK147</f>
        <v>0</v>
      </c>
      <c r="K147" s="200"/>
      <c r="L147" s="205"/>
      <c r="M147" s="206"/>
      <c r="N147" s="207"/>
      <c r="O147" s="207"/>
      <c r="P147" s="208">
        <f>SUM(P148:P150)</f>
        <v>0</v>
      </c>
      <c r="Q147" s="207"/>
      <c r="R147" s="208">
        <f>SUM(R148:R150)</f>
        <v>0</v>
      </c>
      <c r="S147" s="207"/>
      <c r="T147" s="209">
        <f>SUM(T148:T150)</f>
        <v>0</v>
      </c>
      <c r="AR147" s="210" t="s">
        <v>77</v>
      </c>
      <c r="AT147" s="211" t="s">
        <v>69</v>
      </c>
      <c r="AU147" s="211" t="s">
        <v>77</v>
      </c>
      <c r="AY147" s="210" t="s">
        <v>210</v>
      </c>
      <c r="BK147" s="212">
        <f>SUM(BK148:BK150)</f>
        <v>0</v>
      </c>
    </row>
    <row r="148" s="1" customFormat="1" ht="24" customHeight="1">
      <c r="B148" s="39"/>
      <c r="C148" s="213" t="s">
        <v>286</v>
      </c>
      <c r="D148" s="213" t="s">
        <v>211</v>
      </c>
      <c r="E148" s="214" t="s">
        <v>1126</v>
      </c>
      <c r="F148" s="215" t="s">
        <v>1127</v>
      </c>
      <c r="G148" s="216" t="s">
        <v>352</v>
      </c>
      <c r="H148" s="217">
        <v>5</v>
      </c>
      <c r="I148" s="218"/>
      <c r="J148" s="219">
        <f>ROUND(I148*H148,2)</f>
        <v>0</v>
      </c>
      <c r="K148" s="215" t="s">
        <v>20</v>
      </c>
      <c r="L148" s="44"/>
      <c r="M148" s="220" t="s">
        <v>20</v>
      </c>
      <c r="N148" s="221" t="s">
        <v>41</v>
      </c>
      <c r="O148" s="84"/>
      <c r="P148" s="222">
        <f>O148*H148</f>
        <v>0</v>
      </c>
      <c r="Q148" s="222">
        <v>0</v>
      </c>
      <c r="R148" s="222">
        <f>Q148*H148</f>
        <v>0</v>
      </c>
      <c r="S148" s="222">
        <v>0</v>
      </c>
      <c r="T148" s="223">
        <f>S148*H148</f>
        <v>0</v>
      </c>
      <c r="AR148" s="224" t="s">
        <v>215</v>
      </c>
      <c r="AT148" s="224" t="s">
        <v>211</v>
      </c>
      <c r="AU148" s="224" t="s">
        <v>79</v>
      </c>
      <c r="AY148" s="18" t="s">
        <v>210</v>
      </c>
      <c r="BE148" s="225">
        <f>IF(N148="základní",J148,0)</f>
        <v>0</v>
      </c>
      <c r="BF148" s="225">
        <f>IF(N148="snížená",J148,0)</f>
        <v>0</v>
      </c>
      <c r="BG148" s="225">
        <f>IF(N148="zákl. přenesená",J148,0)</f>
        <v>0</v>
      </c>
      <c r="BH148" s="225">
        <f>IF(N148="sníž. přenesená",J148,0)</f>
        <v>0</v>
      </c>
      <c r="BI148" s="225">
        <f>IF(N148="nulová",J148,0)</f>
        <v>0</v>
      </c>
      <c r="BJ148" s="18" t="s">
        <v>77</v>
      </c>
      <c r="BK148" s="225">
        <f>ROUND(I148*H148,2)</f>
        <v>0</v>
      </c>
      <c r="BL148" s="18" t="s">
        <v>215</v>
      </c>
      <c r="BM148" s="224" t="s">
        <v>328</v>
      </c>
    </row>
    <row r="149" s="1" customFormat="1" ht="24" customHeight="1">
      <c r="B149" s="39"/>
      <c r="C149" s="241" t="s">
        <v>7</v>
      </c>
      <c r="D149" s="241" t="s">
        <v>263</v>
      </c>
      <c r="E149" s="242" t="s">
        <v>1128</v>
      </c>
      <c r="F149" s="243" t="s">
        <v>1129</v>
      </c>
      <c r="G149" s="244" t="s">
        <v>1021</v>
      </c>
      <c r="H149" s="245">
        <v>5</v>
      </c>
      <c r="I149" s="246"/>
      <c r="J149" s="247">
        <f>ROUND(I149*H149,2)</f>
        <v>0</v>
      </c>
      <c r="K149" s="243" t="s">
        <v>20</v>
      </c>
      <c r="L149" s="248"/>
      <c r="M149" s="249" t="s">
        <v>20</v>
      </c>
      <c r="N149" s="250" t="s">
        <v>41</v>
      </c>
      <c r="O149" s="84"/>
      <c r="P149" s="222">
        <f>O149*H149</f>
        <v>0</v>
      </c>
      <c r="Q149" s="222">
        <v>0</v>
      </c>
      <c r="R149" s="222">
        <f>Q149*H149</f>
        <v>0</v>
      </c>
      <c r="S149" s="222">
        <v>0</v>
      </c>
      <c r="T149" s="223">
        <f>S149*H149</f>
        <v>0</v>
      </c>
      <c r="AR149" s="224" t="s">
        <v>233</v>
      </c>
      <c r="AT149" s="224" t="s">
        <v>263</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331</v>
      </c>
    </row>
    <row r="150" s="1" customFormat="1" ht="16.5" customHeight="1">
      <c r="B150" s="39"/>
      <c r="C150" s="241" t="s">
        <v>292</v>
      </c>
      <c r="D150" s="241" t="s">
        <v>263</v>
      </c>
      <c r="E150" s="242" t="s">
        <v>1130</v>
      </c>
      <c r="F150" s="243" t="s">
        <v>1131</v>
      </c>
      <c r="G150" s="244" t="s">
        <v>1021</v>
      </c>
      <c r="H150" s="245">
        <v>5</v>
      </c>
      <c r="I150" s="246"/>
      <c r="J150" s="247">
        <f>ROUND(I150*H150,2)</f>
        <v>0</v>
      </c>
      <c r="K150" s="243" t="s">
        <v>20</v>
      </c>
      <c r="L150" s="248"/>
      <c r="M150" s="249" t="s">
        <v>20</v>
      </c>
      <c r="N150" s="250" t="s">
        <v>41</v>
      </c>
      <c r="O150" s="84"/>
      <c r="P150" s="222">
        <f>O150*H150</f>
        <v>0</v>
      </c>
      <c r="Q150" s="222">
        <v>0</v>
      </c>
      <c r="R150" s="222">
        <f>Q150*H150</f>
        <v>0</v>
      </c>
      <c r="S150" s="222">
        <v>0</v>
      </c>
      <c r="T150" s="223">
        <f>S150*H150</f>
        <v>0</v>
      </c>
      <c r="AR150" s="224" t="s">
        <v>233</v>
      </c>
      <c r="AT150" s="224" t="s">
        <v>263</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334</v>
      </c>
    </row>
    <row r="151" s="10" customFormat="1" ht="22.8" customHeight="1">
      <c r="B151" s="199"/>
      <c r="C151" s="200"/>
      <c r="D151" s="201" t="s">
        <v>69</v>
      </c>
      <c r="E151" s="239" t="s">
        <v>1142</v>
      </c>
      <c r="F151" s="239" t="s">
        <v>1143</v>
      </c>
      <c r="G151" s="200"/>
      <c r="H151" s="200"/>
      <c r="I151" s="203"/>
      <c r="J151" s="240">
        <f>BK151</f>
        <v>0</v>
      </c>
      <c r="K151" s="200"/>
      <c r="L151" s="205"/>
      <c r="M151" s="206"/>
      <c r="N151" s="207"/>
      <c r="O151" s="207"/>
      <c r="P151" s="208">
        <f>SUM(P152:P154)</f>
        <v>0</v>
      </c>
      <c r="Q151" s="207"/>
      <c r="R151" s="208">
        <f>SUM(R152:R154)</f>
        <v>0</v>
      </c>
      <c r="S151" s="207"/>
      <c r="T151" s="209">
        <f>SUM(T152:T154)</f>
        <v>0</v>
      </c>
      <c r="AR151" s="210" t="s">
        <v>77</v>
      </c>
      <c r="AT151" s="211" t="s">
        <v>69</v>
      </c>
      <c r="AU151" s="211" t="s">
        <v>77</v>
      </c>
      <c r="AY151" s="210" t="s">
        <v>210</v>
      </c>
      <c r="BK151" s="212">
        <f>SUM(BK152:BK154)</f>
        <v>0</v>
      </c>
    </row>
    <row r="152" s="1" customFormat="1" ht="24" customHeight="1">
      <c r="B152" s="39"/>
      <c r="C152" s="213" t="s">
        <v>335</v>
      </c>
      <c r="D152" s="213" t="s">
        <v>211</v>
      </c>
      <c r="E152" s="214" t="s">
        <v>1144</v>
      </c>
      <c r="F152" s="215" t="s">
        <v>1145</v>
      </c>
      <c r="G152" s="216" t="s">
        <v>352</v>
      </c>
      <c r="H152" s="217">
        <v>4</v>
      </c>
      <c r="I152" s="218"/>
      <c r="J152" s="219">
        <f>ROUND(I152*H152,2)</f>
        <v>0</v>
      </c>
      <c r="K152" s="215" t="s">
        <v>20</v>
      </c>
      <c r="L152" s="44"/>
      <c r="M152" s="220" t="s">
        <v>20</v>
      </c>
      <c r="N152" s="221" t="s">
        <v>41</v>
      </c>
      <c r="O152" s="84"/>
      <c r="P152" s="222">
        <f>O152*H152</f>
        <v>0</v>
      </c>
      <c r="Q152" s="222">
        <v>0</v>
      </c>
      <c r="R152" s="222">
        <f>Q152*H152</f>
        <v>0</v>
      </c>
      <c r="S152" s="222">
        <v>0</v>
      </c>
      <c r="T152" s="223">
        <f>S152*H152</f>
        <v>0</v>
      </c>
      <c r="AR152" s="224" t="s">
        <v>215</v>
      </c>
      <c r="AT152" s="224" t="s">
        <v>211</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338</v>
      </c>
    </row>
    <row r="153" s="1" customFormat="1" ht="24" customHeight="1">
      <c r="B153" s="39"/>
      <c r="C153" s="241" t="s">
        <v>295</v>
      </c>
      <c r="D153" s="241" t="s">
        <v>263</v>
      </c>
      <c r="E153" s="242" t="s">
        <v>1146</v>
      </c>
      <c r="F153" s="243" t="s">
        <v>1147</v>
      </c>
      <c r="G153" s="244" t="s">
        <v>1021</v>
      </c>
      <c r="H153" s="245">
        <v>4</v>
      </c>
      <c r="I153" s="246"/>
      <c r="J153" s="247">
        <f>ROUND(I153*H153,2)</f>
        <v>0</v>
      </c>
      <c r="K153" s="243" t="s">
        <v>20</v>
      </c>
      <c r="L153" s="248"/>
      <c r="M153" s="249" t="s">
        <v>20</v>
      </c>
      <c r="N153" s="250" t="s">
        <v>41</v>
      </c>
      <c r="O153" s="84"/>
      <c r="P153" s="222">
        <f>O153*H153</f>
        <v>0</v>
      </c>
      <c r="Q153" s="222">
        <v>0</v>
      </c>
      <c r="R153" s="222">
        <f>Q153*H153</f>
        <v>0</v>
      </c>
      <c r="S153" s="222">
        <v>0</v>
      </c>
      <c r="T153" s="223">
        <f>S153*H153</f>
        <v>0</v>
      </c>
      <c r="AR153" s="224" t="s">
        <v>233</v>
      </c>
      <c r="AT153" s="224" t="s">
        <v>263</v>
      </c>
      <c r="AU153" s="224" t="s">
        <v>79</v>
      </c>
      <c r="AY153" s="18" t="s">
        <v>210</v>
      </c>
      <c r="BE153" s="225">
        <f>IF(N153="základní",J153,0)</f>
        <v>0</v>
      </c>
      <c r="BF153" s="225">
        <f>IF(N153="snížená",J153,0)</f>
        <v>0</v>
      </c>
      <c r="BG153" s="225">
        <f>IF(N153="zákl. přenesená",J153,0)</f>
        <v>0</v>
      </c>
      <c r="BH153" s="225">
        <f>IF(N153="sníž. přenesená",J153,0)</f>
        <v>0</v>
      </c>
      <c r="BI153" s="225">
        <f>IF(N153="nulová",J153,0)</f>
        <v>0</v>
      </c>
      <c r="BJ153" s="18" t="s">
        <v>77</v>
      </c>
      <c r="BK153" s="225">
        <f>ROUND(I153*H153,2)</f>
        <v>0</v>
      </c>
      <c r="BL153" s="18" t="s">
        <v>215</v>
      </c>
      <c r="BM153" s="224" t="s">
        <v>341</v>
      </c>
    </row>
    <row r="154" s="1" customFormat="1" ht="16.5" customHeight="1">
      <c r="B154" s="39"/>
      <c r="C154" s="241" t="s">
        <v>342</v>
      </c>
      <c r="D154" s="241" t="s">
        <v>263</v>
      </c>
      <c r="E154" s="242" t="s">
        <v>1148</v>
      </c>
      <c r="F154" s="243" t="s">
        <v>1149</v>
      </c>
      <c r="G154" s="244" t="s">
        <v>1021</v>
      </c>
      <c r="H154" s="245">
        <v>4</v>
      </c>
      <c r="I154" s="246"/>
      <c r="J154" s="247">
        <f>ROUND(I154*H154,2)</f>
        <v>0</v>
      </c>
      <c r="K154" s="243" t="s">
        <v>20</v>
      </c>
      <c r="L154" s="248"/>
      <c r="M154" s="249" t="s">
        <v>20</v>
      </c>
      <c r="N154" s="250" t="s">
        <v>41</v>
      </c>
      <c r="O154" s="84"/>
      <c r="P154" s="222">
        <f>O154*H154</f>
        <v>0</v>
      </c>
      <c r="Q154" s="222">
        <v>0</v>
      </c>
      <c r="R154" s="222">
        <f>Q154*H154</f>
        <v>0</v>
      </c>
      <c r="S154" s="222">
        <v>0</v>
      </c>
      <c r="T154" s="223">
        <f>S154*H154</f>
        <v>0</v>
      </c>
      <c r="AR154" s="224" t="s">
        <v>233</v>
      </c>
      <c r="AT154" s="224" t="s">
        <v>263</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345</v>
      </c>
    </row>
    <row r="155" s="10" customFormat="1" ht="22.8" customHeight="1">
      <c r="B155" s="199"/>
      <c r="C155" s="200"/>
      <c r="D155" s="201" t="s">
        <v>69</v>
      </c>
      <c r="E155" s="239" t="s">
        <v>1156</v>
      </c>
      <c r="F155" s="239" t="s">
        <v>1157</v>
      </c>
      <c r="G155" s="200"/>
      <c r="H155" s="200"/>
      <c r="I155" s="203"/>
      <c r="J155" s="240">
        <f>BK155</f>
        <v>0</v>
      </c>
      <c r="K155" s="200"/>
      <c r="L155" s="205"/>
      <c r="M155" s="206"/>
      <c r="N155" s="207"/>
      <c r="O155" s="207"/>
      <c r="P155" s="208">
        <f>SUM(P156:P159)</f>
        <v>0</v>
      </c>
      <c r="Q155" s="207"/>
      <c r="R155" s="208">
        <f>SUM(R156:R159)</f>
        <v>0</v>
      </c>
      <c r="S155" s="207"/>
      <c r="T155" s="209">
        <f>SUM(T156:T159)</f>
        <v>0</v>
      </c>
      <c r="AR155" s="210" t="s">
        <v>77</v>
      </c>
      <c r="AT155" s="211" t="s">
        <v>69</v>
      </c>
      <c r="AU155" s="211" t="s">
        <v>77</v>
      </c>
      <c r="AY155" s="210" t="s">
        <v>210</v>
      </c>
      <c r="BK155" s="212">
        <f>SUM(BK156:BK159)</f>
        <v>0</v>
      </c>
    </row>
    <row r="156" s="1" customFormat="1" ht="24" customHeight="1">
      <c r="B156" s="39"/>
      <c r="C156" s="213" t="s">
        <v>304</v>
      </c>
      <c r="D156" s="213" t="s">
        <v>211</v>
      </c>
      <c r="E156" s="214" t="s">
        <v>1158</v>
      </c>
      <c r="F156" s="215" t="s">
        <v>1159</v>
      </c>
      <c r="G156" s="216" t="s">
        <v>352</v>
      </c>
      <c r="H156" s="217">
        <v>1</v>
      </c>
      <c r="I156" s="218"/>
      <c r="J156" s="219">
        <f>ROUND(I156*H156,2)</f>
        <v>0</v>
      </c>
      <c r="K156" s="215" t="s">
        <v>20</v>
      </c>
      <c r="L156" s="44"/>
      <c r="M156" s="220" t="s">
        <v>20</v>
      </c>
      <c r="N156" s="221" t="s">
        <v>41</v>
      </c>
      <c r="O156" s="84"/>
      <c r="P156" s="222">
        <f>O156*H156</f>
        <v>0</v>
      </c>
      <c r="Q156" s="222">
        <v>0</v>
      </c>
      <c r="R156" s="222">
        <f>Q156*H156</f>
        <v>0</v>
      </c>
      <c r="S156" s="222">
        <v>0</v>
      </c>
      <c r="T156" s="223">
        <f>S156*H156</f>
        <v>0</v>
      </c>
      <c r="AR156" s="224" t="s">
        <v>215</v>
      </c>
      <c r="AT156" s="224" t="s">
        <v>211</v>
      </c>
      <c r="AU156" s="224" t="s">
        <v>79</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215</v>
      </c>
      <c r="BM156" s="224" t="s">
        <v>348</v>
      </c>
    </row>
    <row r="157" s="1" customFormat="1" ht="24" customHeight="1">
      <c r="B157" s="39"/>
      <c r="C157" s="241" t="s">
        <v>349</v>
      </c>
      <c r="D157" s="241" t="s">
        <v>263</v>
      </c>
      <c r="E157" s="242" t="s">
        <v>1160</v>
      </c>
      <c r="F157" s="243" t="s">
        <v>1161</v>
      </c>
      <c r="G157" s="244" t="s">
        <v>1021</v>
      </c>
      <c r="H157" s="245">
        <v>1</v>
      </c>
      <c r="I157" s="246"/>
      <c r="J157" s="247">
        <f>ROUND(I157*H157,2)</f>
        <v>0</v>
      </c>
      <c r="K157" s="243" t="s">
        <v>20</v>
      </c>
      <c r="L157" s="248"/>
      <c r="M157" s="249" t="s">
        <v>20</v>
      </c>
      <c r="N157" s="250" t="s">
        <v>41</v>
      </c>
      <c r="O157" s="84"/>
      <c r="P157" s="222">
        <f>O157*H157</f>
        <v>0</v>
      </c>
      <c r="Q157" s="222">
        <v>0</v>
      </c>
      <c r="R157" s="222">
        <f>Q157*H157</f>
        <v>0</v>
      </c>
      <c r="S157" s="222">
        <v>0</v>
      </c>
      <c r="T157" s="223">
        <f>S157*H157</f>
        <v>0</v>
      </c>
      <c r="AR157" s="224" t="s">
        <v>233</v>
      </c>
      <c r="AT157" s="224" t="s">
        <v>263</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215</v>
      </c>
      <c r="BM157" s="224" t="s">
        <v>353</v>
      </c>
    </row>
    <row r="158" s="1" customFormat="1" ht="24" customHeight="1">
      <c r="B158" s="39"/>
      <c r="C158" s="241" t="s">
        <v>307</v>
      </c>
      <c r="D158" s="241" t="s">
        <v>263</v>
      </c>
      <c r="E158" s="242" t="s">
        <v>1162</v>
      </c>
      <c r="F158" s="243" t="s">
        <v>1163</v>
      </c>
      <c r="G158" s="244" t="s">
        <v>1021</v>
      </c>
      <c r="H158" s="245">
        <v>1</v>
      </c>
      <c r="I158" s="246"/>
      <c r="J158" s="247">
        <f>ROUND(I158*H158,2)</f>
        <v>0</v>
      </c>
      <c r="K158" s="243" t="s">
        <v>20</v>
      </c>
      <c r="L158" s="248"/>
      <c r="M158" s="249" t="s">
        <v>20</v>
      </c>
      <c r="N158" s="250" t="s">
        <v>41</v>
      </c>
      <c r="O158" s="84"/>
      <c r="P158" s="222">
        <f>O158*H158</f>
        <v>0</v>
      </c>
      <c r="Q158" s="222">
        <v>0</v>
      </c>
      <c r="R158" s="222">
        <f>Q158*H158</f>
        <v>0</v>
      </c>
      <c r="S158" s="222">
        <v>0</v>
      </c>
      <c r="T158" s="223">
        <f>S158*H158</f>
        <v>0</v>
      </c>
      <c r="AR158" s="224" t="s">
        <v>233</v>
      </c>
      <c r="AT158" s="224" t="s">
        <v>263</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356</v>
      </c>
    </row>
    <row r="159" s="1" customFormat="1" ht="24" customHeight="1">
      <c r="B159" s="39"/>
      <c r="C159" s="241" t="s">
        <v>357</v>
      </c>
      <c r="D159" s="241" t="s">
        <v>263</v>
      </c>
      <c r="E159" s="242" t="s">
        <v>1164</v>
      </c>
      <c r="F159" s="243" t="s">
        <v>1165</v>
      </c>
      <c r="G159" s="244" t="s">
        <v>1021</v>
      </c>
      <c r="H159" s="245">
        <v>1</v>
      </c>
      <c r="I159" s="246"/>
      <c r="J159" s="247">
        <f>ROUND(I159*H159,2)</f>
        <v>0</v>
      </c>
      <c r="K159" s="243" t="s">
        <v>20</v>
      </c>
      <c r="L159" s="248"/>
      <c r="M159" s="249" t="s">
        <v>20</v>
      </c>
      <c r="N159" s="250" t="s">
        <v>41</v>
      </c>
      <c r="O159" s="84"/>
      <c r="P159" s="222">
        <f>O159*H159</f>
        <v>0</v>
      </c>
      <c r="Q159" s="222">
        <v>0</v>
      </c>
      <c r="R159" s="222">
        <f>Q159*H159</f>
        <v>0</v>
      </c>
      <c r="S159" s="222">
        <v>0</v>
      </c>
      <c r="T159" s="223">
        <f>S159*H159</f>
        <v>0</v>
      </c>
      <c r="AR159" s="224" t="s">
        <v>233</v>
      </c>
      <c r="AT159" s="224" t="s">
        <v>263</v>
      </c>
      <c r="AU159" s="224" t="s">
        <v>79</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215</v>
      </c>
      <c r="BM159" s="224" t="s">
        <v>360</v>
      </c>
    </row>
    <row r="160" s="10" customFormat="1" ht="22.8" customHeight="1">
      <c r="B160" s="199"/>
      <c r="C160" s="200"/>
      <c r="D160" s="201" t="s">
        <v>69</v>
      </c>
      <c r="E160" s="239" t="s">
        <v>1186</v>
      </c>
      <c r="F160" s="239" t="s">
        <v>1187</v>
      </c>
      <c r="G160" s="200"/>
      <c r="H160" s="200"/>
      <c r="I160" s="203"/>
      <c r="J160" s="240">
        <f>BK160</f>
        <v>0</v>
      </c>
      <c r="K160" s="200"/>
      <c r="L160" s="205"/>
      <c r="M160" s="206"/>
      <c r="N160" s="207"/>
      <c r="O160" s="207"/>
      <c r="P160" s="208">
        <f>SUM(P161:P162)</f>
        <v>0</v>
      </c>
      <c r="Q160" s="207"/>
      <c r="R160" s="208">
        <f>SUM(R161:R162)</f>
        <v>0</v>
      </c>
      <c r="S160" s="207"/>
      <c r="T160" s="209">
        <f>SUM(T161:T162)</f>
        <v>0</v>
      </c>
      <c r="AR160" s="210" t="s">
        <v>77</v>
      </c>
      <c r="AT160" s="211" t="s">
        <v>69</v>
      </c>
      <c r="AU160" s="211" t="s">
        <v>77</v>
      </c>
      <c r="AY160" s="210" t="s">
        <v>210</v>
      </c>
      <c r="BK160" s="212">
        <f>SUM(BK161:BK162)</f>
        <v>0</v>
      </c>
    </row>
    <row r="161" s="1" customFormat="1" ht="24" customHeight="1">
      <c r="B161" s="39"/>
      <c r="C161" s="213" t="s">
        <v>310</v>
      </c>
      <c r="D161" s="213" t="s">
        <v>211</v>
      </c>
      <c r="E161" s="214" t="s">
        <v>1188</v>
      </c>
      <c r="F161" s="215" t="s">
        <v>1189</v>
      </c>
      <c r="G161" s="216" t="s">
        <v>352</v>
      </c>
      <c r="H161" s="217">
        <v>42</v>
      </c>
      <c r="I161" s="218"/>
      <c r="J161" s="219">
        <f>ROUND(I161*H161,2)</f>
        <v>0</v>
      </c>
      <c r="K161" s="215" t="s">
        <v>20</v>
      </c>
      <c r="L161" s="44"/>
      <c r="M161" s="220" t="s">
        <v>20</v>
      </c>
      <c r="N161" s="221" t="s">
        <v>41</v>
      </c>
      <c r="O161" s="84"/>
      <c r="P161" s="222">
        <f>O161*H161</f>
        <v>0</v>
      </c>
      <c r="Q161" s="222">
        <v>0</v>
      </c>
      <c r="R161" s="222">
        <f>Q161*H161</f>
        <v>0</v>
      </c>
      <c r="S161" s="222">
        <v>0</v>
      </c>
      <c r="T161" s="223">
        <f>S161*H161</f>
        <v>0</v>
      </c>
      <c r="AR161" s="224" t="s">
        <v>215</v>
      </c>
      <c r="AT161" s="224" t="s">
        <v>211</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215</v>
      </c>
      <c r="BM161" s="224" t="s">
        <v>363</v>
      </c>
    </row>
    <row r="162" s="1" customFormat="1" ht="24" customHeight="1">
      <c r="B162" s="39"/>
      <c r="C162" s="241" t="s">
        <v>364</v>
      </c>
      <c r="D162" s="241" t="s">
        <v>263</v>
      </c>
      <c r="E162" s="242" t="s">
        <v>1190</v>
      </c>
      <c r="F162" s="243" t="s">
        <v>1191</v>
      </c>
      <c r="G162" s="244" t="s">
        <v>1021</v>
      </c>
      <c r="H162" s="245">
        <v>42</v>
      </c>
      <c r="I162" s="246"/>
      <c r="J162" s="247">
        <f>ROUND(I162*H162,2)</f>
        <v>0</v>
      </c>
      <c r="K162" s="243" t="s">
        <v>20</v>
      </c>
      <c r="L162" s="248"/>
      <c r="M162" s="249" t="s">
        <v>20</v>
      </c>
      <c r="N162" s="250" t="s">
        <v>41</v>
      </c>
      <c r="O162" s="84"/>
      <c r="P162" s="222">
        <f>O162*H162</f>
        <v>0</v>
      </c>
      <c r="Q162" s="222">
        <v>0</v>
      </c>
      <c r="R162" s="222">
        <f>Q162*H162</f>
        <v>0</v>
      </c>
      <c r="S162" s="222">
        <v>0</v>
      </c>
      <c r="T162" s="223">
        <f>S162*H162</f>
        <v>0</v>
      </c>
      <c r="AR162" s="224" t="s">
        <v>233</v>
      </c>
      <c r="AT162" s="224" t="s">
        <v>263</v>
      </c>
      <c r="AU162" s="224" t="s">
        <v>79</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215</v>
      </c>
      <c r="BM162" s="224" t="s">
        <v>367</v>
      </c>
    </row>
    <row r="163" s="10" customFormat="1" ht="22.8" customHeight="1">
      <c r="B163" s="199"/>
      <c r="C163" s="200"/>
      <c r="D163" s="201" t="s">
        <v>69</v>
      </c>
      <c r="E163" s="239" t="s">
        <v>1192</v>
      </c>
      <c r="F163" s="239" t="s">
        <v>1193</v>
      </c>
      <c r="G163" s="200"/>
      <c r="H163" s="200"/>
      <c r="I163" s="203"/>
      <c r="J163" s="240">
        <f>BK163</f>
        <v>0</v>
      </c>
      <c r="K163" s="200"/>
      <c r="L163" s="205"/>
      <c r="M163" s="206"/>
      <c r="N163" s="207"/>
      <c r="O163" s="207"/>
      <c r="P163" s="208">
        <f>SUM(P164:P165)</f>
        <v>0</v>
      </c>
      <c r="Q163" s="207"/>
      <c r="R163" s="208">
        <f>SUM(R164:R165)</f>
        <v>0</v>
      </c>
      <c r="S163" s="207"/>
      <c r="T163" s="209">
        <f>SUM(T164:T165)</f>
        <v>0</v>
      </c>
      <c r="AR163" s="210" t="s">
        <v>77</v>
      </c>
      <c r="AT163" s="211" t="s">
        <v>69</v>
      </c>
      <c r="AU163" s="211" t="s">
        <v>77</v>
      </c>
      <c r="AY163" s="210" t="s">
        <v>210</v>
      </c>
      <c r="BK163" s="212">
        <f>SUM(BK164:BK165)</f>
        <v>0</v>
      </c>
    </row>
    <row r="164" s="1" customFormat="1" ht="24" customHeight="1">
      <c r="B164" s="39"/>
      <c r="C164" s="213" t="s">
        <v>303</v>
      </c>
      <c r="D164" s="213" t="s">
        <v>211</v>
      </c>
      <c r="E164" s="214" t="s">
        <v>1194</v>
      </c>
      <c r="F164" s="215" t="s">
        <v>1195</v>
      </c>
      <c r="G164" s="216" t="s">
        <v>352</v>
      </c>
      <c r="H164" s="217">
        <v>8</v>
      </c>
      <c r="I164" s="218"/>
      <c r="J164" s="219">
        <f>ROUND(I164*H164,2)</f>
        <v>0</v>
      </c>
      <c r="K164" s="215" t="s">
        <v>20</v>
      </c>
      <c r="L164" s="44"/>
      <c r="M164" s="220" t="s">
        <v>20</v>
      </c>
      <c r="N164" s="221" t="s">
        <v>41</v>
      </c>
      <c r="O164" s="84"/>
      <c r="P164" s="222">
        <f>O164*H164</f>
        <v>0</v>
      </c>
      <c r="Q164" s="222">
        <v>0</v>
      </c>
      <c r="R164" s="222">
        <f>Q164*H164</f>
        <v>0</v>
      </c>
      <c r="S164" s="222">
        <v>0</v>
      </c>
      <c r="T164" s="223">
        <f>S164*H164</f>
        <v>0</v>
      </c>
      <c r="AR164" s="224" t="s">
        <v>215</v>
      </c>
      <c r="AT164" s="224" t="s">
        <v>211</v>
      </c>
      <c r="AU164" s="224" t="s">
        <v>79</v>
      </c>
      <c r="AY164" s="18" t="s">
        <v>210</v>
      </c>
      <c r="BE164" s="225">
        <f>IF(N164="základní",J164,0)</f>
        <v>0</v>
      </c>
      <c r="BF164" s="225">
        <f>IF(N164="snížená",J164,0)</f>
        <v>0</v>
      </c>
      <c r="BG164" s="225">
        <f>IF(N164="zákl. přenesená",J164,0)</f>
        <v>0</v>
      </c>
      <c r="BH164" s="225">
        <f>IF(N164="sníž. přenesená",J164,0)</f>
        <v>0</v>
      </c>
      <c r="BI164" s="225">
        <f>IF(N164="nulová",J164,0)</f>
        <v>0</v>
      </c>
      <c r="BJ164" s="18" t="s">
        <v>77</v>
      </c>
      <c r="BK164" s="225">
        <f>ROUND(I164*H164,2)</f>
        <v>0</v>
      </c>
      <c r="BL164" s="18" t="s">
        <v>215</v>
      </c>
      <c r="BM164" s="224" t="s">
        <v>370</v>
      </c>
    </row>
    <row r="165" s="1" customFormat="1" ht="36" customHeight="1">
      <c r="B165" s="39"/>
      <c r="C165" s="241" t="s">
        <v>371</v>
      </c>
      <c r="D165" s="241" t="s">
        <v>263</v>
      </c>
      <c r="E165" s="242" t="s">
        <v>1196</v>
      </c>
      <c r="F165" s="243" t="s">
        <v>1197</v>
      </c>
      <c r="G165" s="244" t="s">
        <v>1021</v>
      </c>
      <c r="H165" s="245">
        <v>8</v>
      </c>
      <c r="I165" s="246"/>
      <c r="J165" s="247">
        <f>ROUND(I165*H165,2)</f>
        <v>0</v>
      </c>
      <c r="K165" s="243" t="s">
        <v>20</v>
      </c>
      <c r="L165" s="248"/>
      <c r="M165" s="249" t="s">
        <v>20</v>
      </c>
      <c r="N165" s="250" t="s">
        <v>41</v>
      </c>
      <c r="O165" s="84"/>
      <c r="P165" s="222">
        <f>O165*H165</f>
        <v>0</v>
      </c>
      <c r="Q165" s="222">
        <v>0</v>
      </c>
      <c r="R165" s="222">
        <f>Q165*H165</f>
        <v>0</v>
      </c>
      <c r="S165" s="222">
        <v>0</v>
      </c>
      <c r="T165" s="223">
        <f>S165*H165</f>
        <v>0</v>
      </c>
      <c r="AR165" s="224" t="s">
        <v>233</v>
      </c>
      <c r="AT165" s="224" t="s">
        <v>263</v>
      </c>
      <c r="AU165" s="224" t="s">
        <v>79</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215</v>
      </c>
      <c r="BM165" s="224" t="s">
        <v>374</v>
      </c>
    </row>
    <row r="166" s="10" customFormat="1" ht="22.8" customHeight="1">
      <c r="B166" s="199"/>
      <c r="C166" s="200"/>
      <c r="D166" s="201" t="s">
        <v>69</v>
      </c>
      <c r="E166" s="239" t="s">
        <v>1198</v>
      </c>
      <c r="F166" s="239" t="s">
        <v>1199</v>
      </c>
      <c r="G166" s="200"/>
      <c r="H166" s="200"/>
      <c r="I166" s="203"/>
      <c r="J166" s="240">
        <f>BK166</f>
        <v>0</v>
      </c>
      <c r="K166" s="200"/>
      <c r="L166" s="205"/>
      <c r="M166" s="206"/>
      <c r="N166" s="207"/>
      <c r="O166" s="207"/>
      <c r="P166" s="208">
        <f>P167</f>
        <v>0</v>
      </c>
      <c r="Q166" s="207"/>
      <c r="R166" s="208">
        <f>R167</f>
        <v>0</v>
      </c>
      <c r="S166" s="207"/>
      <c r="T166" s="209">
        <f>T167</f>
        <v>0</v>
      </c>
      <c r="AR166" s="210" t="s">
        <v>77</v>
      </c>
      <c r="AT166" s="211" t="s">
        <v>69</v>
      </c>
      <c r="AU166" s="211" t="s">
        <v>77</v>
      </c>
      <c r="AY166" s="210" t="s">
        <v>210</v>
      </c>
      <c r="BK166" s="212">
        <f>BK167</f>
        <v>0</v>
      </c>
    </row>
    <row r="167" s="1" customFormat="1" ht="24" customHeight="1">
      <c r="B167" s="39"/>
      <c r="C167" s="241" t="s">
        <v>316</v>
      </c>
      <c r="D167" s="241" t="s">
        <v>263</v>
      </c>
      <c r="E167" s="242" t="s">
        <v>1200</v>
      </c>
      <c r="F167" s="243" t="s">
        <v>1201</v>
      </c>
      <c r="G167" s="244" t="s">
        <v>1021</v>
      </c>
      <c r="H167" s="245">
        <v>60</v>
      </c>
      <c r="I167" s="246"/>
      <c r="J167" s="247">
        <f>ROUND(I167*H167,2)</f>
        <v>0</v>
      </c>
      <c r="K167" s="243" t="s">
        <v>20</v>
      </c>
      <c r="L167" s="248"/>
      <c r="M167" s="249" t="s">
        <v>20</v>
      </c>
      <c r="N167" s="250" t="s">
        <v>41</v>
      </c>
      <c r="O167" s="84"/>
      <c r="P167" s="222">
        <f>O167*H167</f>
        <v>0</v>
      </c>
      <c r="Q167" s="222">
        <v>0</v>
      </c>
      <c r="R167" s="222">
        <f>Q167*H167</f>
        <v>0</v>
      </c>
      <c r="S167" s="222">
        <v>0</v>
      </c>
      <c r="T167" s="223">
        <f>S167*H167</f>
        <v>0</v>
      </c>
      <c r="AR167" s="224" t="s">
        <v>233</v>
      </c>
      <c r="AT167" s="224" t="s">
        <v>263</v>
      </c>
      <c r="AU167" s="224" t="s">
        <v>79</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215</v>
      </c>
      <c r="BM167" s="224" t="s">
        <v>377</v>
      </c>
    </row>
    <row r="168" s="10" customFormat="1" ht="22.8" customHeight="1">
      <c r="B168" s="199"/>
      <c r="C168" s="200"/>
      <c r="D168" s="201" t="s">
        <v>69</v>
      </c>
      <c r="E168" s="239" t="s">
        <v>1212</v>
      </c>
      <c r="F168" s="239" t="s">
        <v>1213</v>
      </c>
      <c r="G168" s="200"/>
      <c r="H168" s="200"/>
      <c r="I168" s="203"/>
      <c r="J168" s="240">
        <f>BK168</f>
        <v>0</v>
      </c>
      <c r="K168" s="200"/>
      <c r="L168" s="205"/>
      <c r="M168" s="206"/>
      <c r="N168" s="207"/>
      <c r="O168" s="207"/>
      <c r="P168" s="208">
        <f>SUM(P169:P170)</f>
        <v>0</v>
      </c>
      <c r="Q168" s="207"/>
      <c r="R168" s="208">
        <f>SUM(R169:R170)</f>
        <v>0</v>
      </c>
      <c r="S168" s="207"/>
      <c r="T168" s="209">
        <f>SUM(T169:T170)</f>
        <v>0</v>
      </c>
      <c r="AR168" s="210" t="s">
        <v>77</v>
      </c>
      <c r="AT168" s="211" t="s">
        <v>69</v>
      </c>
      <c r="AU168" s="211" t="s">
        <v>77</v>
      </c>
      <c r="AY168" s="210" t="s">
        <v>210</v>
      </c>
      <c r="BK168" s="212">
        <f>SUM(BK169:BK170)</f>
        <v>0</v>
      </c>
    </row>
    <row r="169" s="1" customFormat="1" ht="24" customHeight="1">
      <c r="B169" s="39"/>
      <c r="C169" s="213" t="s">
        <v>378</v>
      </c>
      <c r="D169" s="213" t="s">
        <v>211</v>
      </c>
      <c r="E169" s="214" t="s">
        <v>1188</v>
      </c>
      <c r="F169" s="215" t="s">
        <v>1189</v>
      </c>
      <c r="G169" s="216" t="s">
        <v>352</v>
      </c>
      <c r="H169" s="217">
        <v>27</v>
      </c>
      <c r="I169" s="218"/>
      <c r="J169" s="219">
        <f>ROUND(I169*H169,2)</f>
        <v>0</v>
      </c>
      <c r="K169" s="215" t="s">
        <v>20</v>
      </c>
      <c r="L169" s="44"/>
      <c r="M169" s="220" t="s">
        <v>20</v>
      </c>
      <c r="N169" s="221" t="s">
        <v>41</v>
      </c>
      <c r="O169" s="84"/>
      <c r="P169" s="222">
        <f>O169*H169</f>
        <v>0</v>
      </c>
      <c r="Q169" s="222">
        <v>0</v>
      </c>
      <c r="R169" s="222">
        <f>Q169*H169</f>
        <v>0</v>
      </c>
      <c r="S169" s="222">
        <v>0</v>
      </c>
      <c r="T169" s="223">
        <f>S169*H169</f>
        <v>0</v>
      </c>
      <c r="AR169" s="224" t="s">
        <v>215</v>
      </c>
      <c r="AT169" s="224" t="s">
        <v>211</v>
      </c>
      <c r="AU169" s="224" t="s">
        <v>79</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215</v>
      </c>
      <c r="BM169" s="224" t="s">
        <v>381</v>
      </c>
    </row>
    <row r="170" s="1" customFormat="1" ht="24" customHeight="1">
      <c r="B170" s="39"/>
      <c r="C170" s="241" t="s">
        <v>319</v>
      </c>
      <c r="D170" s="241" t="s">
        <v>263</v>
      </c>
      <c r="E170" s="242" t="s">
        <v>1214</v>
      </c>
      <c r="F170" s="243" t="s">
        <v>1215</v>
      </c>
      <c r="G170" s="244" t="s">
        <v>1021</v>
      </c>
      <c r="H170" s="245">
        <v>27</v>
      </c>
      <c r="I170" s="246"/>
      <c r="J170" s="247">
        <f>ROUND(I170*H170,2)</f>
        <v>0</v>
      </c>
      <c r="K170" s="243" t="s">
        <v>20</v>
      </c>
      <c r="L170" s="248"/>
      <c r="M170" s="249" t="s">
        <v>20</v>
      </c>
      <c r="N170" s="250" t="s">
        <v>41</v>
      </c>
      <c r="O170" s="84"/>
      <c r="P170" s="222">
        <f>O170*H170</f>
        <v>0</v>
      </c>
      <c r="Q170" s="222">
        <v>0</v>
      </c>
      <c r="R170" s="222">
        <f>Q170*H170</f>
        <v>0</v>
      </c>
      <c r="S170" s="222">
        <v>0</v>
      </c>
      <c r="T170" s="223">
        <f>S170*H170</f>
        <v>0</v>
      </c>
      <c r="AR170" s="224" t="s">
        <v>233</v>
      </c>
      <c r="AT170" s="224" t="s">
        <v>263</v>
      </c>
      <c r="AU170" s="224" t="s">
        <v>79</v>
      </c>
      <c r="AY170" s="18" t="s">
        <v>210</v>
      </c>
      <c r="BE170" s="225">
        <f>IF(N170="základní",J170,0)</f>
        <v>0</v>
      </c>
      <c r="BF170" s="225">
        <f>IF(N170="snížená",J170,0)</f>
        <v>0</v>
      </c>
      <c r="BG170" s="225">
        <f>IF(N170="zákl. přenesená",J170,0)</f>
        <v>0</v>
      </c>
      <c r="BH170" s="225">
        <f>IF(N170="sníž. přenesená",J170,0)</f>
        <v>0</v>
      </c>
      <c r="BI170" s="225">
        <f>IF(N170="nulová",J170,0)</f>
        <v>0</v>
      </c>
      <c r="BJ170" s="18" t="s">
        <v>77</v>
      </c>
      <c r="BK170" s="225">
        <f>ROUND(I170*H170,2)</f>
        <v>0</v>
      </c>
      <c r="BL170" s="18" t="s">
        <v>215</v>
      </c>
      <c r="BM170" s="224" t="s">
        <v>386</v>
      </c>
    </row>
    <row r="171" s="10" customFormat="1" ht="22.8" customHeight="1">
      <c r="B171" s="199"/>
      <c r="C171" s="200"/>
      <c r="D171" s="201" t="s">
        <v>69</v>
      </c>
      <c r="E171" s="239" t="s">
        <v>1216</v>
      </c>
      <c r="F171" s="239" t="s">
        <v>1217</v>
      </c>
      <c r="G171" s="200"/>
      <c r="H171" s="200"/>
      <c r="I171" s="203"/>
      <c r="J171" s="240">
        <f>BK171</f>
        <v>0</v>
      </c>
      <c r="K171" s="200"/>
      <c r="L171" s="205"/>
      <c r="M171" s="206"/>
      <c r="N171" s="207"/>
      <c r="O171" s="207"/>
      <c r="P171" s="208">
        <f>SUM(P172:P173)</f>
        <v>0</v>
      </c>
      <c r="Q171" s="207"/>
      <c r="R171" s="208">
        <f>SUM(R172:R173)</f>
        <v>0</v>
      </c>
      <c r="S171" s="207"/>
      <c r="T171" s="209">
        <f>SUM(T172:T173)</f>
        <v>0</v>
      </c>
      <c r="AR171" s="210" t="s">
        <v>77</v>
      </c>
      <c r="AT171" s="211" t="s">
        <v>69</v>
      </c>
      <c r="AU171" s="211" t="s">
        <v>77</v>
      </c>
      <c r="AY171" s="210" t="s">
        <v>210</v>
      </c>
      <c r="BK171" s="212">
        <f>SUM(BK172:BK173)</f>
        <v>0</v>
      </c>
    </row>
    <row r="172" s="1" customFormat="1" ht="24" customHeight="1">
      <c r="B172" s="39"/>
      <c r="C172" s="213" t="s">
        <v>387</v>
      </c>
      <c r="D172" s="213" t="s">
        <v>211</v>
      </c>
      <c r="E172" s="214" t="s">
        <v>1188</v>
      </c>
      <c r="F172" s="215" t="s">
        <v>1189</v>
      </c>
      <c r="G172" s="216" t="s">
        <v>352</v>
      </c>
      <c r="H172" s="217">
        <v>7</v>
      </c>
      <c r="I172" s="218"/>
      <c r="J172" s="219">
        <f>ROUND(I172*H172,2)</f>
        <v>0</v>
      </c>
      <c r="K172" s="215" t="s">
        <v>20</v>
      </c>
      <c r="L172" s="44"/>
      <c r="M172" s="220" t="s">
        <v>20</v>
      </c>
      <c r="N172" s="221" t="s">
        <v>41</v>
      </c>
      <c r="O172" s="84"/>
      <c r="P172" s="222">
        <f>O172*H172</f>
        <v>0</v>
      </c>
      <c r="Q172" s="222">
        <v>0</v>
      </c>
      <c r="R172" s="222">
        <f>Q172*H172</f>
        <v>0</v>
      </c>
      <c r="S172" s="222">
        <v>0</v>
      </c>
      <c r="T172" s="223">
        <f>S172*H172</f>
        <v>0</v>
      </c>
      <c r="AR172" s="224" t="s">
        <v>215</v>
      </c>
      <c r="AT172" s="224" t="s">
        <v>211</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390</v>
      </c>
    </row>
    <row r="173" s="1" customFormat="1" ht="24" customHeight="1">
      <c r="B173" s="39"/>
      <c r="C173" s="241" t="s">
        <v>325</v>
      </c>
      <c r="D173" s="241" t="s">
        <v>263</v>
      </c>
      <c r="E173" s="242" t="s">
        <v>1218</v>
      </c>
      <c r="F173" s="243" t="s">
        <v>1219</v>
      </c>
      <c r="G173" s="244" t="s">
        <v>1021</v>
      </c>
      <c r="H173" s="245">
        <v>7</v>
      </c>
      <c r="I173" s="246"/>
      <c r="J173" s="247">
        <f>ROUND(I173*H173,2)</f>
        <v>0</v>
      </c>
      <c r="K173" s="243" t="s">
        <v>20</v>
      </c>
      <c r="L173" s="248"/>
      <c r="M173" s="249" t="s">
        <v>20</v>
      </c>
      <c r="N173" s="250" t="s">
        <v>41</v>
      </c>
      <c r="O173" s="84"/>
      <c r="P173" s="222">
        <f>O173*H173</f>
        <v>0</v>
      </c>
      <c r="Q173" s="222">
        <v>0</v>
      </c>
      <c r="R173" s="222">
        <f>Q173*H173</f>
        <v>0</v>
      </c>
      <c r="S173" s="222">
        <v>0</v>
      </c>
      <c r="T173" s="223">
        <f>S173*H173</f>
        <v>0</v>
      </c>
      <c r="AR173" s="224" t="s">
        <v>233</v>
      </c>
      <c r="AT173" s="224" t="s">
        <v>263</v>
      </c>
      <c r="AU173" s="224" t="s">
        <v>79</v>
      </c>
      <c r="AY173" s="18" t="s">
        <v>210</v>
      </c>
      <c r="BE173" s="225">
        <f>IF(N173="základní",J173,0)</f>
        <v>0</v>
      </c>
      <c r="BF173" s="225">
        <f>IF(N173="snížená",J173,0)</f>
        <v>0</v>
      </c>
      <c r="BG173" s="225">
        <f>IF(N173="zákl. přenesená",J173,0)</f>
        <v>0</v>
      </c>
      <c r="BH173" s="225">
        <f>IF(N173="sníž. přenesená",J173,0)</f>
        <v>0</v>
      </c>
      <c r="BI173" s="225">
        <f>IF(N173="nulová",J173,0)</f>
        <v>0</v>
      </c>
      <c r="BJ173" s="18" t="s">
        <v>77</v>
      </c>
      <c r="BK173" s="225">
        <f>ROUND(I173*H173,2)</f>
        <v>0</v>
      </c>
      <c r="BL173" s="18" t="s">
        <v>215</v>
      </c>
      <c r="BM173" s="224" t="s">
        <v>393</v>
      </c>
    </row>
    <row r="174" s="10" customFormat="1" ht="22.8" customHeight="1">
      <c r="B174" s="199"/>
      <c r="C174" s="200"/>
      <c r="D174" s="201" t="s">
        <v>69</v>
      </c>
      <c r="E174" s="239" t="s">
        <v>1220</v>
      </c>
      <c r="F174" s="239" t="s">
        <v>1221</v>
      </c>
      <c r="G174" s="200"/>
      <c r="H174" s="200"/>
      <c r="I174" s="203"/>
      <c r="J174" s="240">
        <f>BK174</f>
        <v>0</v>
      </c>
      <c r="K174" s="200"/>
      <c r="L174" s="205"/>
      <c r="M174" s="206"/>
      <c r="N174" s="207"/>
      <c r="O174" s="207"/>
      <c r="P174" s="208">
        <f>SUM(P175:P176)</f>
        <v>0</v>
      </c>
      <c r="Q174" s="207"/>
      <c r="R174" s="208">
        <f>SUM(R175:R176)</f>
        <v>0</v>
      </c>
      <c r="S174" s="207"/>
      <c r="T174" s="209">
        <f>SUM(T175:T176)</f>
        <v>0</v>
      </c>
      <c r="AR174" s="210" t="s">
        <v>77</v>
      </c>
      <c r="AT174" s="211" t="s">
        <v>69</v>
      </c>
      <c r="AU174" s="211" t="s">
        <v>77</v>
      </c>
      <c r="AY174" s="210" t="s">
        <v>210</v>
      </c>
      <c r="BK174" s="212">
        <f>SUM(BK175:BK176)</f>
        <v>0</v>
      </c>
    </row>
    <row r="175" s="1" customFormat="1" ht="16.5" customHeight="1">
      <c r="B175" s="39"/>
      <c r="C175" s="213" t="s">
        <v>394</v>
      </c>
      <c r="D175" s="213" t="s">
        <v>211</v>
      </c>
      <c r="E175" s="214" t="s">
        <v>1222</v>
      </c>
      <c r="F175" s="215" t="s">
        <v>1223</v>
      </c>
      <c r="G175" s="216" t="s">
        <v>352</v>
      </c>
      <c r="H175" s="217">
        <v>60</v>
      </c>
      <c r="I175" s="218"/>
      <c r="J175" s="219">
        <f>ROUND(I175*H175,2)</f>
        <v>0</v>
      </c>
      <c r="K175" s="215" t="s">
        <v>20</v>
      </c>
      <c r="L175" s="44"/>
      <c r="M175" s="220" t="s">
        <v>20</v>
      </c>
      <c r="N175" s="221" t="s">
        <v>41</v>
      </c>
      <c r="O175" s="84"/>
      <c r="P175" s="222">
        <f>O175*H175</f>
        <v>0</v>
      </c>
      <c r="Q175" s="222">
        <v>0</v>
      </c>
      <c r="R175" s="222">
        <f>Q175*H175</f>
        <v>0</v>
      </c>
      <c r="S175" s="222">
        <v>0</v>
      </c>
      <c r="T175" s="223">
        <f>S175*H175</f>
        <v>0</v>
      </c>
      <c r="AR175" s="224" t="s">
        <v>215</v>
      </c>
      <c r="AT175" s="224" t="s">
        <v>211</v>
      </c>
      <c r="AU175" s="224" t="s">
        <v>79</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215</v>
      </c>
      <c r="BM175" s="224" t="s">
        <v>397</v>
      </c>
    </row>
    <row r="176" s="1" customFormat="1" ht="36" customHeight="1">
      <c r="B176" s="39"/>
      <c r="C176" s="241" t="s">
        <v>328</v>
      </c>
      <c r="D176" s="241" t="s">
        <v>263</v>
      </c>
      <c r="E176" s="242" t="s">
        <v>1224</v>
      </c>
      <c r="F176" s="243" t="s">
        <v>1225</v>
      </c>
      <c r="G176" s="244" t="s">
        <v>1021</v>
      </c>
      <c r="H176" s="245">
        <v>60</v>
      </c>
      <c r="I176" s="246"/>
      <c r="J176" s="247">
        <f>ROUND(I176*H176,2)</f>
        <v>0</v>
      </c>
      <c r="K176" s="243" t="s">
        <v>20</v>
      </c>
      <c r="L176" s="248"/>
      <c r="M176" s="249" t="s">
        <v>20</v>
      </c>
      <c r="N176" s="250" t="s">
        <v>41</v>
      </c>
      <c r="O176" s="84"/>
      <c r="P176" s="222">
        <f>O176*H176</f>
        <v>0</v>
      </c>
      <c r="Q176" s="222">
        <v>0</v>
      </c>
      <c r="R176" s="222">
        <f>Q176*H176</f>
        <v>0</v>
      </c>
      <c r="S176" s="222">
        <v>0</v>
      </c>
      <c r="T176" s="223">
        <f>S176*H176</f>
        <v>0</v>
      </c>
      <c r="AR176" s="224" t="s">
        <v>233</v>
      </c>
      <c r="AT176" s="224" t="s">
        <v>263</v>
      </c>
      <c r="AU176" s="224" t="s">
        <v>79</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215</v>
      </c>
      <c r="BM176" s="224" t="s">
        <v>400</v>
      </c>
    </row>
    <row r="177" s="10" customFormat="1" ht="22.8" customHeight="1">
      <c r="B177" s="199"/>
      <c r="C177" s="200"/>
      <c r="D177" s="201" t="s">
        <v>69</v>
      </c>
      <c r="E177" s="239" t="s">
        <v>1226</v>
      </c>
      <c r="F177" s="239" t="s">
        <v>1227</v>
      </c>
      <c r="G177" s="200"/>
      <c r="H177" s="200"/>
      <c r="I177" s="203"/>
      <c r="J177" s="240">
        <f>BK177</f>
        <v>0</v>
      </c>
      <c r="K177" s="200"/>
      <c r="L177" s="205"/>
      <c r="M177" s="206"/>
      <c r="N177" s="207"/>
      <c r="O177" s="207"/>
      <c r="P177" s="208">
        <f>SUM(P178:P179)</f>
        <v>0</v>
      </c>
      <c r="Q177" s="207"/>
      <c r="R177" s="208">
        <f>SUM(R178:R179)</f>
        <v>0</v>
      </c>
      <c r="S177" s="207"/>
      <c r="T177" s="209">
        <f>SUM(T178:T179)</f>
        <v>0</v>
      </c>
      <c r="AR177" s="210" t="s">
        <v>77</v>
      </c>
      <c r="AT177" s="211" t="s">
        <v>69</v>
      </c>
      <c r="AU177" s="211" t="s">
        <v>77</v>
      </c>
      <c r="AY177" s="210" t="s">
        <v>210</v>
      </c>
      <c r="BK177" s="212">
        <f>SUM(BK178:BK179)</f>
        <v>0</v>
      </c>
    </row>
    <row r="178" s="1" customFormat="1" ht="16.5" customHeight="1">
      <c r="B178" s="39"/>
      <c r="C178" s="213" t="s">
        <v>401</v>
      </c>
      <c r="D178" s="213" t="s">
        <v>211</v>
      </c>
      <c r="E178" s="214" t="s">
        <v>1228</v>
      </c>
      <c r="F178" s="215" t="s">
        <v>1229</v>
      </c>
      <c r="G178" s="216" t="s">
        <v>352</v>
      </c>
      <c r="H178" s="217">
        <v>20</v>
      </c>
      <c r="I178" s="218"/>
      <c r="J178" s="219">
        <f>ROUND(I178*H178,2)</f>
        <v>0</v>
      </c>
      <c r="K178" s="215" t="s">
        <v>20</v>
      </c>
      <c r="L178" s="44"/>
      <c r="M178" s="220" t="s">
        <v>20</v>
      </c>
      <c r="N178" s="221" t="s">
        <v>41</v>
      </c>
      <c r="O178" s="84"/>
      <c r="P178" s="222">
        <f>O178*H178</f>
        <v>0</v>
      </c>
      <c r="Q178" s="222">
        <v>0</v>
      </c>
      <c r="R178" s="222">
        <f>Q178*H178</f>
        <v>0</v>
      </c>
      <c r="S178" s="222">
        <v>0</v>
      </c>
      <c r="T178" s="223">
        <f>S178*H178</f>
        <v>0</v>
      </c>
      <c r="AR178" s="224" t="s">
        <v>215</v>
      </c>
      <c r="AT178" s="224" t="s">
        <v>211</v>
      </c>
      <c r="AU178" s="224" t="s">
        <v>79</v>
      </c>
      <c r="AY178" s="18" t="s">
        <v>210</v>
      </c>
      <c r="BE178" s="225">
        <f>IF(N178="základní",J178,0)</f>
        <v>0</v>
      </c>
      <c r="BF178" s="225">
        <f>IF(N178="snížená",J178,0)</f>
        <v>0</v>
      </c>
      <c r="BG178" s="225">
        <f>IF(N178="zákl. přenesená",J178,0)</f>
        <v>0</v>
      </c>
      <c r="BH178" s="225">
        <f>IF(N178="sníž. přenesená",J178,0)</f>
        <v>0</v>
      </c>
      <c r="BI178" s="225">
        <f>IF(N178="nulová",J178,0)</f>
        <v>0</v>
      </c>
      <c r="BJ178" s="18" t="s">
        <v>77</v>
      </c>
      <c r="BK178" s="225">
        <f>ROUND(I178*H178,2)</f>
        <v>0</v>
      </c>
      <c r="BL178" s="18" t="s">
        <v>215</v>
      </c>
      <c r="BM178" s="224" t="s">
        <v>404</v>
      </c>
    </row>
    <row r="179" s="1" customFormat="1" ht="24" customHeight="1">
      <c r="B179" s="39"/>
      <c r="C179" s="241" t="s">
        <v>331</v>
      </c>
      <c r="D179" s="241" t="s">
        <v>263</v>
      </c>
      <c r="E179" s="242" t="s">
        <v>1230</v>
      </c>
      <c r="F179" s="243" t="s">
        <v>1231</v>
      </c>
      <c r="G179" s="244" t="s">
        <v>1021</v>
      </c>
      <c r="H179" s="245">
        <v>20</v>
      </c>
      <c r="I179" s="246"/>
      <c r="J179" s="247">
        <f>ROUND(I179*H179,2)</f>
        <v>0</v>
      </c>
      <c r="K179" s="243" t="s">
        <v>20</v>
      </c>
      <c r="L179" s="248"/>
      <c r="M179" s="249" t="s">
        <v>20</v>
      </c>
      <c r="N179" s="250" t="s">
        <v>41</v>
      </c>
      <c r="O179" s="84"/>
      <c r="P179" s="222">
        <f>O179*H179</f>
        <v>0</v>
      </c>
      <c r="Q179" s="222">
        <v>0</v>
      </c>
      <c r="R179" s="222">
        <f>Q179*H179</f>
        <v>0</v>
      </c>
      <c r="S179" s="222">
        <v>0</v>
      </c>
      <c r="T179" s="223">
        <f>S179*H179</f>
        <v>0</v>
      </c>
      <c r="AR179" s="224" t="s">
        <v>233</v>
      </c>
      <c r="AT179" s="224" t="s">
        <v>263</v>
      </c>
      <c r="AU179" s="224" t="s">
        <v>79</v>
      </c>
      <c r="AY179" s="18" t="s">
        <v>210</v>
      </c>
      <c r="BE179" s="225">
        <f>IF(N179="základní",J179,0)</f>
        <v>0</v>
      </c>
      <c r="BF179" s="225">
        <f>IF(N179="snížená",J179,0)</f>
        <v>0</v>
      </c>
      <c r="BG179" s="225">
        <f>IF(N179="zákl. přenesená",J179,0)</f>
        <v>0</v>
      </c>
      <c r="BH179" s="225">
        <f>IF(N179="sníž. přenesená",J179,0)</f>
        <v>0</v>
      </c>
      <c r="BI179" s="225">
        <f>IF(N179="nulová",J179,0)</f>
        <v>0</v>
      </c>
      <c r="BJ179" s="18" t="s">
        <v>77</v>
      </c>
      <c r="BK179" s="225">
        <f>ROUND(I179*H179,2)</f>
        <v>0</v>
      </c>
      <c r="BL179" s="18" t="s">
        <v>215</v>
      </c>
      <c r="BM179" s="224" t="s">
        <v>407</v>
      </c>
    </row>
    <row r="180" s="10" customFormat="1" ht="22.8" customHeight="1">
      <c r="B180" s="199"/>
      <c r="C180" s="200"/>
      <c r="D180" s="201" t="s">
        <v>69</v>
      </c>
      <c r="E180" s="239" t="s">
        <v>1232</v>
      </c>
      <c r="F180" s="239" t="s">
        <v>1233</v>
      </c>
      <c r="G180" s="200"/>
      <c r="H180" s="200"/>
      <c r="I180" s="203"/>
      <c r="J180" s="240">
        <f>BK180</f>
        <v>0</v>
      </c>
      <c r="K180" s="200"/>
      <c r="L180" s="205"/>
      <c r="M180" s="206"/>
      <c r="N180" s="207"/>
      <c r="O180" s="207"/>
      <c r="P180" s="208">
        <f>SUM(P181:P182)</f>
        <v>0</v>
      </c>
      <c r="Q180" s="207"/>
      <c r="R180" s="208">
        <f>SUM(R181:R182)</f>
        <v>0</v>
      </c>
      <c r="S180" s="207"/>
      <c r="T180" s="209">
        <f>SUM(T181:T182)</f>
        <v>0</v>
      </c>
      <c r="AR180" s="210" t="s">
        <v>77</v>
      </c>
      <c r="AT180" s="211" t="s">
        <v>69</v>
      </c>
      <c r="AU180" s="211" t="s">
        <v>77</v>
      </c>
      <c r="AY180" s="210" t="s">
        <v>210</v>
      </c>
      <c r="BK180" s="212">
        <f>SUM(BK181:BK182)</f>
        <v>0</v>
      </c>
    </row>
    <row r="181" s="1" customFormat="1" ht="16.5" customHeight="1">
      <c r="B181" s="39"/>
      <c r="C181" s="213" t="s">
        <v>408</v>
      </c>
      <c r="D181" s="213" t="s">
        <v>211</v>
      </c>
      <c r="E181" s="214" t="s">
        <v>1234</v>
      </c>
      <c r="F181" s="215" t="s">
        <v>1235</v>
      </c>
      <c r="G181" s="216" t="s">
        <v>352</v>
      </c>
      <c r="H181" s="217">
        <v>6</v>
      </c>
      <c r="I181" s="218"/>
      <c r="J181" s="219">
        <f>ROUND(I181*H181,2)</f>
        <v>0</v>
      </c>
      <c r="K181" s="215" t="s">
        <v>20</v>
      </c>
      <c r="L181" s="44"/>
      <c r="M181" s="220" t="s">
        <v>20</v>
      </c>
      <c r="N181" s="221" t="s">
        <v>41</v>
      </c>
      <c r="O181" s="84"/>
      <c r="P181" s="222">
        <f>O181*H181</f>
        <v>0</v>
      </c>
      <c r="Q181" s="222">
        <v>0</v>
      </c>
      <c r="R181" s="222">
        <f>Q181*H181</f>
        <v>0</v>
      </c>
      <c r="S181" s="222">
        <v>0</v>
      </c>
      <c r="T181" s="223">
        <f>S181*H181</f>
        <v>0</v>
      </c>
      <c r="AR181" s="224" t="s">
        <v>215</v>
      </c>
      <c r="AT181" s="224" t="s">
        <v>211</v>
      </c>
      <c r="AU181" s="224" t="s">
        <v>79</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215</v>
      </c>
      <c r="BM181" s="224" t="s">
        <v>411</v>
      </c>
    </row>
    <row r="182" s="1" customFormat="1" ht="24" customHeight="1">
      <c r="B182" s="39"/>
      <c r="C182" s="241" t="s">
        <v>334</v>
      </c>
      <c r="D182" s="241" t="s">
        <v>263</v>
      </c>
      <c r="E182" s="242" t="s">
        <v>1236</v>
      </c>
      <c r="F182" s="243" t="s">
        <v>1237</v>
      </c>
      <c r="G182" s="244" t="s">
        <v>1021</v>
      </c>
      <c r="H182" s="245">
        <v>6</v>
      </c>
      <c r="I182" s="246"/>
      <c r="J182" s="247">
        <f>ROUND(I182*H182,2)</f>
        <v>0</v>
      </c>
      <c r="K182" s="243" t="s">
        <v>20</v>
      </c>
      <c r="L182" s="248"/>
      <c r="M182" s="249" t="s">
        <v>20</v>
      </c>
      <c r="N182" s="250" t="s">
        <v>41</v>
      </c>
      <c r="O182" s="84"/>
      <c r="P182" s="222">
        <f>O182*H182</f>
        <v>0</v>
      </c>
      <c r="Q182" s="222">
        <v>0</v>
      </c>
      <c r="R182" s="222">
        <f>Q182*H182</f>
        <v>0</v>
      </c>
      <c r="S182" s="222">
        <v>0</v>
      </c>
      <c r="T182" s="223">
        <f>S182*H182</f>
        <v>0</v>
      </c>
      <c r="AR182" s="224" t="s">
        <v>233</v>
      </c>
      <c r="AT182" s="224" t="s">
        <v>263</v>
      </c>
      <c r="AU182" s="224" t="s">
        <v>79</v>
      </c>
      <c r="AY182" s="18" t="s">
        <v>210</v>
      </c>
      <c r="BE182" s="225">
        <f>IF(N182="základní",J182,0)</f>
        <v>0</v>
      </c>
      <c r="BF182" s="225">
        <f>IF(N182="snížená",J182,0)</f>
        <v>0</v>
      </c>
      <c r="BG182" s="225">
        <f>IF(N182="zákl. přenesená",J182,0)</f>
        <v>0</v>
      </c>
      <c r="BH182" s="225">
        <f>IF(N182="sníž. přenesená",J182,0)</f>
        <v>0</v>
      </c>
      <c r="BI182" s="225">
        <f>IF(N182="nulová",J182,0)</f>
        <v>0</v>
      </c>
      <c r="BJ182" s="18" t="s">
        <v>77</v>
      </c>
      <c r="BK182" s="225">
        <f>ROUND(I182*H182,2)</f>
        <v>0</v>
      </c>
      <c r="BL182" s="18" t="s">
        <v>215</v>
      </c>
      <c r="BM182" s="224" t="s">
        <v>414</v>
      </c>
    </row>
    <row r="183" s="10" customFormat="1" ht="22.8" customHeight="1">
      <c r="B183" s="199"/>
      <c r="C183" s="200"/>
      <c r="D183" s="201" t="s">
        <v>69</v>
      </c>
      <c r="E183" s="239" t="s">
        <v>1238</v>
      </c>
      <c r="F183" s="239" t="s">
        <v>1239</v>
      </c>
      <c r="G183" s="200"/>
      <c r="H183" s="200"/>
      <c r="I183" s="203"/>
      <c r="J183" s="240">
        <f>BK183</f>
        <v>0</v>
      </c>
      <c r="K183" s="200"/>
      <c r="L183" s="205"/>
      <c r="M183" s="206"/>
      <c r="N183" s="207"/>
      <c r="O183" s="207"/>
      <c r="P183" s="208">
        <f>SUM(P184:P190)</f>
        <v>0</v>
      </c>
      <c r="Q183" s="207"/>
      <c r="R183" s="208">
        <f>SUM(R184:R190)</f>
        <v>0</v>
      </c>
      <c r="S183" s="207"/>
      <c r="T183" s="209">
        <f>SUM(T184:T190)</f>
        <v>0</v>
      </c>
      <c r="AR183" s="210" t="s">
        <v>77</v>
      </c>
      <c r="AT183" s="211" t="s">
        <v>69</v>
      </c>
      <c r="AU183" s="211" t="s">
        <v>77</v>
      </c>
      <c r="AY183" s="210" t="s">
        <v>210</v>
      </c>
      <c r="BK183" s="212">
        <f>SUM(BK184:BK190)</f>
        <v>0</v>
      </c>
    </row>
    <row r="184" s="1" customFormat="1" ht="24" customHeight="1">
      <c r="B184" s="39"/>
      <c r="C184" s="213" t="s">
        <v>415</v>
      </c>
      <c r="D184" s="213" t="s">
        <v>211</v>
      </c>
      <c r="E184" s="214" t="s">
        <v>1240</v>
      </c>
      <c r="F184" s="215" t="s">
        <v>1241</v>
      </c>
      <c r="G184" s="216" t="s">
        <v>352</v>
      </c>
      <c r="H184" s="217">
        <v>314</v>
      </c>
      <c r="I184" s="218"/>
      <c r="J184" s="219">
        <f>ROUND(I184*H184,2)</f>
        <v>0</v>
      </c>
      <c r="K184" s="215" t="s">
        <v>20</v>
      </c>
      <c r="L184" s="44"/>
      <c r="M184" s="220" t="s">
        <v>20</v>
      </c>
      <c r="N184" s="221" t="s">
        <v>41</v>
      </c>
      <c r="O184" s="84"/>
      <c r="P184" s="222">
        <f>O184*H184</f>
        <v>0</v>
      </c>
      <c r="Q184" s="222">
        <v>0</v>
      </c>
      <c r="R184" s="222">
        <f>Q184*H184</f>
        <v>0</v>
      </c>
      <c r="S184" s="222">
        <v>0</v>
      </c>
      <c r="T184" s="223">
        <f>S184*H184</f>
        <v>0</v>
      </c>
      <c r="AR184" s="224" t="s">
        <v>215</v>
      </c>
      <c r="AT184" s="224" t="s">
        <v>211</v>
      </c>
      <c r="AU184" s="224" t="s">
        <v>79</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215</v>
      </c>
      <c r="BM184" s="224" t="s">
        <v>418</v>
      </c>
    </row>
    <row r="185" s="1" customFormat="1" ht="36" customHeight="1">
      <c r="B185" s="39"/>
      <c r="C185" s="241" t="s">
        <v>338</v>
      </c>
      <c r="D185" s="241" t="s">
        <v>263</v>
      </c>
      <c r="E185" s="242" t="s">
        <v>1250</v>
      </c>
      <c r="F185" s="243" t="s">
        <v>1251</v>
      </c>
      <c r="G185" s="244" t="s">
        <v>1021</v>
      </c>
      <c r="H185" s="245">
        <v>8</v>
      </c>
      <c r="I185" s="246"/>
      <c r="J185" s="247">
        <f>ROUND(I185*H185,2)</f>
        <v>0</v>
      </c>
      <c r="K185" s="243" t="s">
        <v>20</v>
      </c>
      <c r="L185" s="248"/>
      <c r="M185" s="249" t="s">
        <v>20</v>
      </c>
      <c r="N185" s="250" t="s">
        <v>41</v>
      </c>
      <c r="O185" s="84"/>
      <c r="P185" s="222">
        <f>O185*H185</f>
        <v>0</v>
      </c>
      <c r="Q185" s="222">
        <v>0</v>
      </c>
      <c r="R185" s="222">
        <f>Q185*H185</f>
        <v>0</v>
      </c>
      <c r="S185" s="222">
        <v>0</v>
      </c>
      <c r="T185" s="223">
        <f>S185*H185</f>
        <v>0</v>
      </c>
      <c r="AR185" s="224" t="s">
        <v>233</v>
      </c>
      <c r="AT185" s="224" t="s">
        <v>263</v>
      </c>
      <c r="AU185" s="224" t="s">
        <v>79</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215</v>
      </c>
      <c r="BM185" s="224" t="s">
        <v>421</v>
      </c>
    </row>
    <row r="186" s="1" customFormat="1" ht="48" customHeight="1">
      <c r="B186" s="39"/>
      <c r="C186" s="241" t="s">
        <v>422</v>
      </c>
      <c r="D186" s="241" t="s">
        <v>263</v>
      </c>
      <c r="E186" s="242" t="s">
        <v>1252</v>
      </c>
      <c r="F186" s="243" t="s">
        <v>1253</v>
      </c>
      <c r="G186" s="244" t="s">
        <v>1021</v>
      </c>
      <c r="H186" s="245">
        <v>3</v>
      </c>
      <c r="I186" s="246"/>
      <c r="J186" s="247">
        <f>ROUND(I186*H186,2)</f>
        <v>0</v>
      </c>
      <c r="K186" s="243" t="s">
        <v>20</v>
      </c>
      <c r="L186" s="248"/>
      <c r="M186" s="249" t="s">
        <v>20</v>
      </c>
      <c r="N186" s="250" t="s">
        <v>41</v>
      </c>
      <c r="O186" s="84"/>
      <c r="P186" s="222">
        <f>O186*H186</f>
        <v>0</v>
      </c>
      <c r="Q186" s="222">
        <v>0</v>
      </c>
      <c r="R186" s="222">
        <f>Q186*H186</f>
        <v>0</v>
      </c>
      <c r="S186" s="222">
        <v>0</v>
      </c>
      <c r="T186" s="223">
        <f>S186*H186</f>
        <v>0</v>
      </c>
      <c r="AR186" s="224" t="s">
        <v>233</v>
      </c>
      <c r="AT186" s="224" t="s">
        <v>263</v>
      </c>
      <c r="AU186" s="224" t="s">
        <v>79</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215</v>
      </c>
      <c r="BM186" s="224" t="s">
        <v>426</v>
      </c>
    </row>
    <row r="187" s="1" customFormat="1" ht="16.5" customHeight="1">
      <c r="B187" s="39"/>
      <c r="C187" s="241" t="s">
        <v>341</v>
      </c>
      <c r="D187" s="241" t="s">
        <v>263</v>
      </c>
      <c r="E187" s="242" t="s">
        <v>1254</v>
      </c>
      <c r="F187" s="243" t="s">
        <v>1255</v>
      </c>
      <c r="G187" s="244" t="s">
        <v>1021</v>
      </c>
      <c r="H187" s="245">
        <v>1</v>
      </c>
      <c r="I187" s="246"/>
      <c r="J187" s="247">
        <f>ROUND(I187*H187,2)</f>
        <v>0</v>
      </c>
      <c r="K187" s="243" t="s">
        <v>20</v>
      </c>
      <c r="L187" s="248"/>
      <c r="M187" s="249" t="s">
        <v>20</v>
      </c>
      <c r="N187" s="250" t="s">
        <v>41</v>
      </c>
      <c r="O187" s="84"/>
      <c r="P187" s="222">
        <f>O187*H187</f>
        <v>0</v>
      </c>
      <c r="Q187" s="222">
        <v>0</v>
      </c>
      <c r="R187" s="222">
        <f>Q187*H187</f>
        <v>0</v>
      </c>
      <c r="S187" s="222">
        <v>0</v>
      </c>
      <c r="T187" s="223">
        <f>S187*H187</f>
        <v>0</v>
      </c>
      <c r="AR187" s="224" t="s">
        <v>233</v>
      </c>
      <c r="AT187" s="224" t="s">
        <v>263</v>
      </c>
      <c r="AU187" s="224" t="s">
        <v>79</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215</v>
      </c>
      <c r="BM187" s="224" t="s">
        <v>430</v>
      </c>
    </row>
    <row r="188" s="1" customFormat="1" ht="36" customHeight="1">
      <c r="B188" s="39"/>
      <c r="C188" s="241" t="s">
        <v>431</v>
      </c>
      <c r="D188" s="241" t="s">
        <v>263</v>
      </c>
      <c r="E188" s="242" t="s">
        <v>1258</v>
      </c>
      <c r="F188" s="243" t="s">
        <v>1259</v>
      </c>
      <c r="G188" s="244" t="s">
        <v>1021</v>
      </c>
      <c r="H188" s="245">
        <v>6</v>
      </c>
      <c r="I188" s="246"/>
      <c r="J188" s="247">
        <f>ROUND(I188*H188,2)</f>
        <v>0</v>
      </c>
      <c r="K188" s="243" t="s">
        <v>20</v>
      </c>
      <c r="L188" s="248"/>
      <c r="M188" s="249" t="s">
        <v>20</v>
      </c>
      <c r="N188" s="250" t="s">
        <v>41</v>
      </c>
      <c r="O188" s="84"/>
      <c r="P188" s="222">
        <f>O188*H188</f>
        <v>0</v>
      </c>
      <c r="Q188" s="222">
        <v>0</v>
      </c>
      <c r="R188" s="222">
        <f>Q188*H188</f>
        <v>0</v>
      </c>
      <c r="S188" s="222">
        <v>0</v>
      </c>
      <c r="T188" s="223">
        <f>S188*H188</f>
        <v>0</v>
      </c>
      <c r="AR188" s="224" t="s">
        <v>233</v>
      </c>
      <c r="AT188" s="224" t="s">
        <v>263</v>
      </c>
      <c r="AU188" s="224" t="s">
        <v>79</v>
      </c>
      <c r="AY188" s="18" t="s">
        <v>210</v>
      </c>
      <c r="BE188" s="225">
        <f>IF(N188="základní",J188,0)</f>
        <v>0</v>
      </c>
      <c r="BF188" s="225">
        <f>IF(N188="snížená",J188,0)</f>
        <v>0</v>
      </c>
      <c r="BG188" s="225">
        <f>IF(N188="zákl. přenesená",J188,0)</f>
        <v>0</v>
      </c>
      <c r="BH188" s="225">
        <f>IF(N188="sníž. přenesená",J188,0)</f>
        <v>0</v>
      </c>
      <c r="BI188" s="225">
        <f>IF(N188="nulová",J188,0)</f>
        <v>0</v>
      </c>
      <c r="BJ188" s="18" t="s">
        <v>77</v>
      </c>
      <c r="BK188" s="225">
        <f>ROUND(I188*H188,2)</f>
        <v>0</v>
      </c>
      <c r="BL188" s="18" t="s">
        <v>215</v>
      </c>
      <c r="BM188" s="224" t="s">
        <v>434</v>
      </c>
    </row>
    <row r="189" s="1" customFormat="1" ht="48" customHeight="1">
      <c r="B189" s="39"/>
      <c r="C189" s="241" t="s">
        <v>345</v>
      </c>
      <c r="D189" s="241" t="s">
        <v>263</v>
      </c>
      <c r="E189" s="242" t="s">
        <v>1266</v>
      </c>
      <c r="F189" s="243" t="s">
        <v>1267</v>
      </c>
      <c r="G189" s="244" t="s">
        <v>1021</v>
      </c>
      <c r="H189" s="245">
        <v>4</v>
      </c>
      <c r="I189" s="246"/>
      <c r="J189" s="247">
        <f>ROUND(I189*H189,2)</f>
        <v>0</v>
      </c>
      <c r="K189" s="243" t="s">
        <v>20</v>
      </c>
      <c r="L189" s="248"/>
      <c r="M189" s="249" t="s">
        <v>20</v>
      </c>
      <c r="N189" s="250" t="s">
        <v>41</v>
      </c>
      <c r="O189" s="84"/>
      <c r="P189" s="222">
        <f>O189*H189</f>
        <v>0</v>
      </c>
      <c r="Q189" s="222">
        <v>0</v>
      </c>
      <c r="R189" s="222">
        <f>Q189*H189</f>
        <v>0</v>
      </c>
      <c r="S189" s="222">
        <v>0</v>
      </c>
      <c r="T189" s="223">
        <f>S189*H189</f>
        <v>0</v>
      </c>
      <c r="AR189" s="224" t="s">
        <v>233</v>
      </c>
      <c r="AT189" s="224" t="s">
        <v>263</v>
      </c>
      <c r="AU189" s="224" t="s">
        <v>79</v>
      </c>
      <c r="AY189" s="18" t="s">
        <v>210</v>
      </c>
      <c r="BE189" s="225">
        <f>IF(N189="základní",J189,0)</f>
        <v>0</v>
      </c>
      <c r="BF189" s="225">
        <f>IF(N189="snížená",J189,0)</f>
        <v>0</v>
      </c>
      <c r="BG189" s="225">
        <f>IF(N189="zákl. přenesená",J189,0)</f>
        <v>0</v>
      </c>
      <c r="BH189" s="225">
        <f>IF(N189="sníž. přenesená",J189,0)</f>
        <v>0</v>
      </c>
      <c r="BI189" s="225">
        <f>IF(N189="nulová",J189,0)</f>
        <v>0</v>
      </c>
      <c r="BJ189" s="18" t="s">
        <v>77</v>
      </c>
      <c r="BK189" s="225">
        <f>ROUND(I189*H189,2)</f>
        <v>0</v>
      </c>
      <c r="BL189" s="18" t="s">
        <v>215</v>
      </c>
      <c r="BM189" s="224" t="s">
        <v>437</v>
      </c>
    </row>
    <row r="190" s="1" customFormat="1" ht="60" customHeight="1">
      <c r="B190" s="39"/>
      <c r="C190" s="241" t="s">
        <v>438</v>
      </c>
      <c r="D190" s="241" t="s">
        <v>263</v>
      </c>
      <c r="E190" s="242" t="s">
        <v>1268</v>
      </c>
      <c r="F190" s="243" t="s">
        <v>1269</v>
      </c>
      <c r="G190" s="244" t="s">
        <v>1021</v>
      </c>
      <c r="H190" s="245">
        <v>11</v>
      </c>
      <c r="I190" s="246"/>
      <c r="J190" s="247">
        <f>ROUND(I190*H190,2)</f>
        <v>0</v>
      </c>
      <c r="K190" s="243" t="s">
        <v>20</v>
      </c>
      <c r="L190" s="248"/>
      <c r="M190" s="249" t="s">
        <v>20</v>
      </c>
      <c r="N190" s="250" t="s">
        <v>41</v>
      </c>
      <c r="O190" s="84"/>
      <c r="P190" s="222">
        <f>O190*H190</f>
        <v>0</v>
      </c>
      <c r="Q190" s="222">
        <v>0</v>
      </c>
      <c r="R190" s="222">
        <f>Q190*H190</f>
        <v>0</v>
      </c>
      <c r="S190" s="222">
        <v>0</v>
      </c>
      <c r="T190" s="223">
        <f>S190*H190</f>
        <v>0</v>
      </c>
      <c r="AR190" s="224" t="s">
        <v>233</v>
      </c>
      <c r="AT190" s="224" t="s">
        <v>263</v>
      </c>
      <c r="AU190" s="224" t="s">
        <v>79</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215</v>
      </c>
      <c r="BM190" s="224" t="s">
        <v>441</v>
      </c>
    </row>
    <row r="191" s="10" customFormat="1" ht="22.8" customHeight="1">
      <c r="B191" s="199"/>
      <c r="C191" s="200"/>
      <c r="D191" s="201" t="s">
        <v>69</v>
      </c>
      <c r="E191" s="239" t="s">
        <v>1298</v>
      </c>
      <c r="F191" s="239" t="s">
        <v>1299</v>
      </c>
      <c r="G191" s="200"/>
      <c r="H191" s="200"/>
      <c r="I191" s="203"/>
      <c r="J191" s="240">
        <f>BK191</f>
        <v>0</v>
      </c>
      <c r="K191" s="200"/>
      <c r="L191" s="205"/>
      <c r="M191" s="206"/>
      <c r="N191" s="207"/>
      <c r="O191" s="207"/>
      <c r="P191" s="208">
        <f>SUM(P192:P193)</f>
        <v>0</v>
      </c>
      <c r="Q191" s="207"/>
      <c r="R191" s="208">
        <f>SUM(R192:R193)</f>
        <v>0</v>
      </c>
      <c r="S191" s="207"/>
      <c r="T191" s="209">
        <f>SUM(T192:T193)</f>
        <v>0</v>
      </c>
      <c r="AR191" s="210" t="s">
        <v>77</v>
      </c>
      <c r="AT191" s="211" t="s">
        <v>69</v>
      </c>
      <c r="AU191" s="211" t="s">
        <v>77</v>
      </c>
      <c r="AY191" s="210" t="s">
        <v>210</v>
      </c>
      <c r="BK191" s="212">
        <f>SUM(BK192:BK193)</f>
        <v>0</v>
      </c>
    </row>
    <row r="192" s="1" customFormat="1" ht="24" customHeight="1">
      <c r="B192" s="39"/>
      <c r="C192" s="213" t="s">
        <v>348</v>
      </c>
      <c r="D192" s="213" t="s">
        <v>211</v>
      </c>
      <c r="E192" s="214" t="s">
        <v>1301</v>
      </c>
      <c r="F192" s="215" t="s">
        <v>1302</v>
      </c>
      <c r="G192" s="216" t="s">
        <v>291</v>
      </c>
      <c r="H192" s="217">
        <v>180</v>
      </c>
      <c r="I192" s="218"/>
      <c r="J192" s="219">
        <f>ROUND(I192*H192,2)</f>
        <v>0</v>
      </c>
      <c r="K192" s="215" t="s">
        <v>20</v>
      </c>
      <c r="L192" s="44"/>
      <c r="M192" s="220" t="s">
        <v>20</v>
      </c>
      <c r="N192" s="221" t="s">
        <v>41</v>
      </c>
      <c r="O192" s="84"/>
      <c r="P192" s="222">
        <f>O192*H192</f>
        <v>0</v>
      </c>
      <c r="Q192" s="222">
        <v>0</v>
      </c>
      <c r="R192" s="222">
        <f>Q192*H192</f>
        <v>0</v>
      </c>
      <c r="S192" s="222">
        <v>0</v>
      </c>
      <c r="T192" s="223">
        <f>S192*H192</f>
        <v>0</v>
      </c>
      <c r="AR192" s="224" t="s">
        <v>215</v>
      </c>
      <c r="AT192" s="224" t="s">
        <v>211</v>
      </c>
      <c r="AU192" s="224" t="s">
        <v>79</v>
      </c>
      <c r="AY192" s="18" t="s">
        <v>210</v>
      </c>
      <c r="BE192" s="225">
        <f>IF(N192="základní",J192,0)</f>
        <v>0</v>
      </c>
      <c r="BF192" s="225">
        <f>IF(N192="snížená",J192,0)</f>
        <v>0</v>
      </c>
      <c r="BG192" s="225">
        <f>IF(N192="zákl. přenesená",J192,0)</f>
        <v>0</v>
      </c>
      <c r="BH192" s="225">
        <f>IF(N192="sníž. přenesená",J192,0)</f>
        <v>0</v>
      </c>
      <c r="BI192" s="225">
        <f>IF(N192="nulová",J192,0)</f>
        <v>0</v>
      </c>
      <c r="BJ192" s="18" t="s">
        <v>77</v>
      </c>
      <c r="BK192" s="225">
        <f>ROUND(I192*H192,2)</f>
        <v>0</v>
      </c>
      <c r="BL192" s="18" t="s">
        <v>215</v>
      </c>
      <c r="BM192" s="224" t="s">
        <v>444</v>
      </c>
    </row>
    <row r="193" s="1" customFormat="1" ht="48" customHeight="1">
      <c r="B193" s="39"/>
      <c r="C193" s="241" t="s">
        <v>445</v>
      </c>
      <c r="D193" s="241" t="s">
        <v>263</v>
      </c>
      <c r="E193" s="242" t="s">
        <v>1304</v>
      </c>
      <c r="F193" s="243" t="s">
        <v>1305</v>
      </c>
      <c r="G193" s="244" t="s">
        <v>263</v>
      </c>
      <c r="H193" s="245">
        <v>180</v>
      </c>
      <c r="I193" s="246"/>
      <c r="J193" s="247">
        <f>ROUND(I193*H193,2)</f>
        <v>0</v>
      </c>
      <c r="K193" s="243" t="s">
        <v>20</v>
      </c>
      <c r="L193" s="248"/>
      <c r="M193" s="249" t="s">
        <v>20</v>
      </c>
      <c r="N193" s="250" t="s">
        <v>41</v>
      </c>
      <c r="O193" s="84"/>
      <c r="P193" s="222">
        <f>O193*H193</f>
        <v>0</v>
      </c>
      <c r="Q193" s="222">
        <v>0</v>
      </c>
      <c r="R193" s="222">
        <f>Q193*H193</f>
        <v>0</v>
      </c>
      <c r="S193" s="222">
        <v>0</v>
      </c>
      <c r="T193" s="223">
        <f>S193*H193</f>
        <v>0</v>
      </c>
      <c r="AR193" s="224" t="s">
        <v>233</v>
      </c>
      <c r="AT193" s="224" t="s">
        <v>263</v>
      </c>
      <c r="AU193" s="224" t="s">
        <v>79</v>
      </c>
      <c r="AY193" s="18" t="s">
        <v>210</v>
      </c>
      <c r="BE193" s="225">
        <f>IF(N193="základní",J193,0)</f>
        <v>0</v>
      </c>
      <c r="BF193" s="225">
        <f>IF(N193="snížená",J193,0)</f>
        <v>0</v>
      </c>
      <c r="BG193" s="225">
        <f>IF(N193="zákl. přenesená",J193,0)</f>
        <v>0</v>
      </c>
      <c r="BH193" s="225">
        <f>IF(N193="sníž. přenesená",J193,0)</f>
        <v>0</v>
      </c>
      <c r="BI193" s="225">
        <f>IF(N193="nulová",J193,0)</f>
        <v>0</v>
      </c>
      <c r="BJ193" s="18" t="s">
        <v>77</v>
      </c>
      <c r="BK193" s="225">
        <f>ROUND(I193*H193,2)</f>
        <v>0</v>
      </c>
      <c r="BL193" s="18" t="s">
        <v>215</v>
      </c>
      <c r="BM193" s="224" t="s">
        <v>448</v>
      </c>
    </row>
    <row r="194" s="10" customFormat="1" ht="22.8" customHeight="1">
      <c r="B194" s="199"/>
      <c r="C194" s="200"/>
      <c r="D194" s="201" t="s">
        <v>69</v>
      </c>
      <c r="E194" s="239" t="s">
        <v>1307</v>
      </c>
      <c r="F194" s="239" t="s">
        <v>1308</v>
      </c>
      <c r="G194" s="200"/>
      <c r="H194" s="200"/>
      <c r="I194" s="203"/>
      <c r="J194" s="240">
        <f>BK194</f>
        <v>0</v>
      </c>
      <c r="K194" s="200"/>
      <c r="L194" s="205"/>
      <c r="M194" s="206"/>
      <c r="N194" s="207"/>
      <c r="O194" s="207"/>
      <c r="P194" s="208">
        <f>P195</f>
        <v>0</v>
      </c>
      <c r="Q194" s="207"/>
      <c r="R194" s="208">
        <f>R195</f>
        <v>0</v>
      </c>
      <c r="S194" s="207"/>
      <c r="T194" s="209">
        <f>T195</f>
        <v>0</v>
      </c>
      <c r="AR194" s="210" t="s">
        <v>77</v>
      </c>
      <c r="AT194" s="211" t="s">
        <v>69</v>
      </c>
      <c r="AU194" s="211" t="s">
        <v>77</v>
      </c>
      <c r="AY194" s="210" t="s">
        <v>210</v>
      </c>
      <c r="BK194" s="212">
        <f>BK195</f>
        <v>0</v>
      </c>
    </row>
    <row r="195" s="1" customFormat="1" ht="24" customHeight="1">
      <c r="B195" s="39"/>
      <c r="C195" s="213" t="s">
        <v>353</v>
      </c>
      <c r="D195" s="213" t="s">
        <v>211</v>
      </c>
      <c r="E195" s="214" t="s">
        <v>1017</v>
      </c>
      <c r="F195" s="215" t="s">
        <v>1018</v>
      </c>
      <c r="G195" s="216" t="s">
        <v>352</v>
      </c>
      <c r="H195" s="217">
        <v>60</v>
      </c>
      <c r="I195" s="218"/>
      <c r="J195" s="219">
        <f>ROUND(I195*H195,2)</f>
        <v>0</v>
      </c>
      <c r="K195" s="215" t="s">
        <v>20</v>
      </c>
      <c r="L195" s="44"/>
      <c r="M195" s="251" t="s">
        <v>20</v>
      </c>
      <c r="N195" s="252" t="s">
        <v>41</v>
      </c>
      <c r="O195" s="229"/>
      <c r="P195" s="253">
        <f>O195*H195</f>
        <v>0</v>
      </c>
      <c r="Q195" s="253">
        <v>0</v>
      </c>
      <c r="R195" s="253">
        <f>Q195*H195</f>
        <v>0</v>
      </c>
      <c r="S195" s="253">
        <v>0</v>
      </c>
      <c r="T195" s="254">
        <f>S195*H195</f>
        <v>0</v>
      </c>
      <c r="AR195" s="224" t="s">
        <v>215</v>
      </c>
      <c r="AT195" s="224" t="s">
        <v>211</v>
      </c>
      <c r="AU195" s="224" t="s">
        <v>79</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215</v>
      </c>
      <c r="BM195" s="224" t="s">
        <v>451</v>
      </c>
    </row>
    <row r="196" s="1" customFormat="1" ht="6.96" customHeight="1">
      <c r="B196" s="59"/>
      <c r="C196" s="60"/>
      <c r="D196" s="60"/>
      <c r="E196" s="60"/>
      <c r="F196" s="60"/>
      <c r="G196" s="60"/>
      <c r="H196" s="60"/>
      <c r="I196" s="172"/>
      <c r="J196" s="60"/>
      <c r="K196" s="60"/>
      <c r="L196" s="44"/>
    </row>
  </sheetData>
  <sheetProtection sheet="1" autoFilter="0" formatColumns="0" formatRows="0" objects="1" scenarios="1" spinCount="100000" saltValue="QAI46MoaZrD14oSeUYNoJrGgyEHEPQzqv8o2qua1r0GRnsLzCgxzVylYgOp8YN/xraaxht7qvinmTn3rpYXrbQ==" hashValue="aFSsk8BkQzkwfr08OJNPvvtQHquLKIes6WunnVOt8aJUVroUv3I0GCiwAwe89V5ajpUsWSVMNtoE8hOrLac3zA==" algorithmName="SHA-512" password="CC35"/>
  <autoFilter ref="C115:K195"/>
  <mergeCells count="15">
    <mergeCell ref="E7:H7"/>
    <mergeCell ref="E11:H11"/>
    <mergeCell ref="E9:H9"/>
    <mergeCell ref="E13:H13"/>
    <mergeCell ref="E22:H22"/>
    <mergeCell ref="E31:H31"/>
    <mergeCell ref="E52:H52"/>
    <mergeCell ref="E56:H56"/>
    <mergeCell ref="E54:H54"/>
    <mergeCell ref="E58:H58"/>
    <mergeCell ref="E102:H102"/>
    <mergeCell ref="E106:H106"/>
    <mergeCell ref="E104:H104"/>
    <mergeCell ref="E108:H108"/>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165</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3624</v>
      </c>
      <c r="F11" s="1"/>
      <c r="G11" s="1"/>
      <c r="H11" s="1"/>
      <c r="I11" s="147"/>
      <c r="L11" s="44"/>
    </row>
    <row r="12" s="1" customFormat="1" ht="12" customHeight="1">
      <c r="B12" s="44"/>
      <c r="D12" s="145" t="s">
        <v>238</v>
      </c>
      <c r="I12" s="147"/>
      <c r="L12" s="44"/>
    </row>
    <row r="13" s="1" customFormat="1" ht="36.96" customHeight="1">
      <c r="B13" s="44"/>
      <c r="E13" s="148" t="s">
        <v>3721</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ROUNDUP(J98,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ROUNDUP((SUM(BE98:BE121)),  2)</f>
        <v>0</v>
      </c>
      <c r="I37" s="161">
        <v>0.20999999999999999</v>
      </c>
      <c r="J37" s="160">
        <f>ROUNDUP(((SUM(BE98:BE121))*I37),  2)</f>
        <v>0</v>
      </c>
      <c r="L37" s="44"/>
    </row>
    <row r="38" s="1" customFormat="1" ht="14.4" customHeight="1">
      <c r="B38" s="44"/>
      <c r="E38" s="145" t="s">
        <v>42</v>
      </c>
      <c r="F38" s="160">
        <f>ROUNDUP((SUM(BF98:BF121)),  2)</f>
        <v>0</v>
      </c>
      <c r="I38" s="161">
        <v>0.14999999999999999</v>
      </c>
      <c r="J38" s="160">
        <f>ROUNDUP(((SUM(BF98:BF121))*I38),  2)</f>
        <v>0</v>
      </c>
      <c r="L38" s="44"/>
    </row>
    <row r="39" hidden="1" s="1" customFormat="1" ht="14.4" customHeight="1">
      <c r="B39" s="44"/>
      <c r="E39" s="145" t="s">
        <v>43</v>
      </c>
      <c r="F39" s="160">
        <f>ROUNDUP((SUM(BG98:BG121)),  2)</f>
        <v>0</v>
      </c>
      <c r="I39" s="161">
        <v>0.20999999999999999</v>
      </c>
      <c r="J39" s="160">
        <f>0</f>
        <v>0</v>
      </c>
      <c r="L39" s="44"/>
    </row>
    <row r="40" hidden="1" s="1" customFormat="1" ht="14.4" customHeight="1">
      <c r="B40" s="44"/>
      <c r="E40" s="145" t="s">
        <v>44</v>
      </c>
      <c r="F40" s="160">
        <f>ROUNDUP((SUM(BH98:BH121)),  2)</f>
        <v>0</v>
      </c>
      <c r="I40" s="161">
        <v>0.14999999999999999</v>
      </c>
      <c r="J40" s="160">
        <f>0</f>
        <v>0</v>
      </c>
      <c r="L40" s="44"/>
    </row>
    <row r="41" hidden="1" s="1" customFormat="1" ht="14.4" customHeight="1">
      <c r="B41" s="44"/>
      <c r="E41" s="145" t="s">
        <v>45</v>
      </c>
      <c r="F41" s="160">
        <f>ROUNDUP((SUM(BI98:BI121)),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3624</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NN-Vytápění - NN-Vyt - NN-Vytápění - NN-Vytápění</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J98</f>
        <v>0</v>
      </c>
      <c r="K67" s="40"/>
      <c r="L67" s="44"/>
      <c r="AU67" s="18" t="s">
        <v>193</v>
      </c>
    </row>
    <row r="68" s="8" customFormat="1" ht="24.96" customHeight="1">
      <c r="B68" s="182"/>
      <c r="C68" s="183"/>
      <c r="D68" s="184" t="s">
        <v>243</v>
      </c>
      <c r="E68" s="185"/>
      <c r="F68" s="185"/>
      <c r="G68" s="185"/>
      <c r="H68" s="185"/>
      <c r="I68" s="186"/>
      <c r="J68" s="187">
        <f>J99</f>
        <v>0</v>
      </c>
      <c r="K68" s="183"/>
      <c r="L68" s="188"/>
    </row>
    <row r="69" s="11" customFormat="1" ht="19.92" customHeight="1">
      <c r="B69" s="233"/>
      <c r="C69" s="125"/>
      <c r="D69" s="234" t="s">
        <v>244</v>
      </c>
      <c r="E69" s="235"/>
      <c r="F69" s="235"/>
      <c r="G69" s="235"/>
      <c r="H69" s="235"/>
      <c r="I69" s="236"/>
      <c r="J69" s="237">
        <f>J100</f>
        <v>0</v>
      </c>
      <c r="K69" s="125"/>
      <c r="L69" s="238"/>
    </row>
    <row r="70" s="11" customFormat="1" ht="19.92" customHeight="1">
      <c r="B70" s="233"/>
      <c r="C70" s="125"/>
      <c r="D70" s="234" t="s">
        <v>659</v>
      </c>
      <c r="E70" s="235"/>
      <c r="F70" s="235"/>
      <c r="G70" s="235"/>
      <c r="H70" s="235"/>
      <c r="I70" s="236"/>
      <c r="J70" s="237">
        <f>J103</f>
        <v>0</v>
      </c>
      <c r="K70" s="125"/>
      <c r="L70" s="238"/>
    </row>
    <row r="71" s="11" customFormat="1" ht="19.92" customHeight="1">
      <c r="B71" s="233"/>
      <c r="C71" s="125"/>
      <c r="D71" s="234" t="s">
        <v>252</v>
      </c>
      <c r="E71" s="235"/>
      <c r="F71" s="235"/>
      <c r="G71" s="235"/>
      <c r="H71" s="235"/>
      <c r="I71" s="236"/>
      <c r="J71" s="237">
        <f>J107</f>
        <v>0</v>
      </c>
      <c r="K71" s="125"/>
      <c r="L71" s="238"/>
    </row>
    <row r="72" s="11" customFormat="1" ht="19.92" customHeight="1">
      <c r="B72" s="233"/>
      <c r="C72" s="125"/>
      <c r="D72" s="234" t="s">
        <v>660</v>
      </c>
      <c r="E72" s="235"/>
      <c r="F72" s="235"/>
      <c r="G72" s="235"/>
      <c r="H72" s="235"/>
      <c r="I72" s="236"/>
      <c r="J72" s="237">
        <f>J110</f>
        <v>0</v>
      </c>
      <c r="K72" s="125"/>
      <c r="L72" s="238"/>
    </row>
    <row r="73" s="11" customFormat="1" ht="19.92" customHeight="1">
      <c r="B73" s="233"/>
      <c r="C73" s="125"/>
      <c r="D73" s="234" t="s">
        <v>253</v>
      </c>
      <c r="E73" s="235"/>
      <c r="F73" s="235"/>
      <c r="G73" s="235"/>
      <c r="H73" s="235"/>
      <c r="I73" s="236"/>
      <c r="J73" s="237">
        <f>J115</f>
        <v>0</v>
      </c>
      <c r="K73" s="125"/>
      <c r="L73" s="238"/>
    </row>
    <row r="74" s="8" customFormat="1" ht="24.96" customHeight="1">
      <c r="B74" s="182"/>
      <c r="C74" s="183"/>
      <c r="D74" s="184" t="s">
        <v>254</v>
      </c>
      <c r="E74" s="185"/>
      <c r="F74" s="185"/>
      <c r="G74" s="185"/>
      <c r="H74" s="185"/>
      <c r="I74" s="186"/>
      <c r="J74" s="187">
        <f>J119</f>
        <v>0</v>
      </c>
      <c r="K74" s="183"/>
      <c r="L74" s="188"/>
    </row>
    <row r="75" s="1" customFormat="1" ht="21.84" customHeight="1">
      <c r="B75" s="39"/>
      <c r="C75" s="40"/>
      <c r="D75" s="40"/>
      <c r="E75" s="40"/>
      <c r="F75" s="40"/>
      <c r="G75" s="40"/>
      <c r="H75" s="40"/>
      <c r="I75" s="147"/>
      <c r="J75" s="40"/>
      <c r="K75" s="40"/>
      <c r="L75" s="44"/>
    </row>
    <row r="76" s="1" customFormat="1" ht="6.96" customHeight="1">
      <c r="B76" s="59"/>
      <c r="C76" s="60"/>
      <c r="D76" s="60"/>
      <c r="E76" s="60"/>
      <c r="F76" s="60"/>
      <c r="G76" s="60"/>
      <c r="H76" s="60"/>
      <c r="I76" s="172"/>
      <c r="J76" s="60"/>
      <c r="K76" s="60"/>
      <c r="L76" s="44"/>
    </row>
    <row r="80" s="1" customFormat="1" ht="6.96" customHeight="1">
      <c r="B80" s="61"/>
      <c r="C80" s="62"/>
      <c r="D80" s="62"/>
      <c r="E80" s="62"/>
      <c r="F80" s="62"/>
      <c r="G80" s="62"/>
      <c r="H80" s="62"/>
      <c r="I80" s="175"/>
      <c r="J80" s="62"/>
      <c r="K80" s="62"/>
      <c r="L80" s="44"/>
    </row>
    <row r="81" s="1" customFormat="1" ht="24.96" customHeight="1">
      <c r="B81" s="39"/>
      <c r="C81" s="24" t="s">
        <v>195</v>
      </c>
      <c r="D81" s="40"/>
      <c r="E81" s="40"/>
      <c r="F81" s="40"/>
      <c r="G81" s="40"/>
      <c r="H81" s="40"/>
      <c r="I81" s="147"/>
      <c r="J81" s="40"/>
      <c r="K81" s="40"/>
      <c r="L81" s="44"/>
    </row>
    <row r="82" s="1" customFormat="1" ht="6.96" customHeight="1">
      <c r="B82" s="39"/>
      <c r="C82" s="40"/>
      <c r="D82" s="40"/>
      <c r="E82" s="40"/>
      <c r="F82" s="40"/>
      <c r="G82" s="40"/>
      <c r="H82" s="40"/>
      <c r="I82" s="147"/>
      <c r="J82" s="40"/>
      <c r="K82" s="40"/>
      <c r="L82" s="44"/>
    </row>
    <row r="83" s="1" customFormat="1" ht="12" customHeight="1">
      <c r="B83" s="39"/>
      <c r="C83" s="33" t="s">
        <v>17</v>
      </c>
      <c r="D83" s="40"/>
      <c r="E83" s="40"/>
      <c r="F83" s="40"/>
      <c r="G83" s="40"/>
      <c r="H83" s="40"/>
      <c r="I83" s="147"/>
      <c r="J83" s="40"/>
      <c r="K83" s="40"/>
      <c r="L83" s="44"/>
    </row>
    <row r="84" s="1" customFormat="1" ht="16.5" customHeight="1">
      <c r="B84" s="39"/>
      <c r="C84" s="40"/>
      <c r="D84" s="40"/>
      <c r="E84" s="176" t="str">
        <f>E7</f>
        <v>Multifunkční centrum sociálních služeb</v>
      </c>
      <c r="F84" s="33"/>
      <c r="G84" s="33"/>
      <c r="H84" s="33"/>
      <c r="I84" s="147"/>
      <c r="J84" s="40"/>
      <c r="K84" s="40"/>
      <c r="L84" s="44"/>
    </row>
    <row r="85" ht="12" customHeight="1">
      <c r="B85" s="22"/>
      <c r="C85" s="33" t="s">
        <v>188</v>
      </c>
      <c r="D85" s="23"/>
      <c r="E85" s="23"/>
      <c r="F85" s="23"/>
      <c r="G85" s="23"/>
      <c r="H85" s="23"/>
      <c r="I85" s="139"/>
      <c r="J85" s="23"/>
      <c r="K85" s="23"/>
      <c r="L85" s="21"/>
    </row>
    <row r="86" ht="16.5" customHeight="1">
      <c r="B86" s="22"/>
      <c r="C86" s="23"/>
      <c r="D86" s="23"/>
      <c r="E86" s="176" t="s">
        <v>235</v>
      </c>
      <c r="F86" s="23"/>
      <c r="G86" s="23"/>
      <c r="H86" s="23"/>
      <c r="I86" s="139"/>
      <c r="J86" s="23"/>
      <c r="K86" s="23"/>
      <c r="L86" s="21"/>
    </row>
    <row r="87" ht="12" customHeight="1">
      <c r="B87" s="22"/>
      <c r="C87" s="33" t="s">
        <v>236</v>
      </c>
      <c r="D87" s="23"/>
      <c r="E87" s="23"/>
      <c r="F87" s="23"/>
      <c r="G87" s="23"/>
      <c r="H87" s="23"/>
      <c r="I87" s="139"/>
      <c r="J87" s="23"/>
      <c r="K87" s="23"/>
      <c r="L87" s="21"/>
    </row>
    <row r="88" s="1" customFormat="1" ht="16.5" customHeight="1">
      <c r="B88" s="39"/>
      <c r="C88" s="40"/>
      <c r="D88" s="40"/>
      <c r="E88" s="232" t="s">
        <v>3624</v>
      </c>
      <c r="F88" s="40"/>
      <c r="G88" s="40"/>
      <c r="H88" s="40"/>
      <c r="I88" s="147"/>
      <c r="J88" s="40"/>
      <c r="K88" s="40"/>
      <c r="L88" s="44"/>
    </row>
    <row r="89" s="1" customFormat="1" ht="12" customHeight="1">
      <c r="B89" s="39"/>
      <c r="C89" s="33" t="s">
        <v>238</v>
      </c>
      <c r="D89" s="40"/>
      <c r="E89" s="40"/>
      <c r="F89" s="40"/>
      <c r="G89" s="40"/>
      <c r="H89" s="40"/>
      <c r="I89" s="147"/>
      <c r="J89" s="40"/>
      <c r="K89" s="40"/>
      <c r="L89" s="44"/>
    </row>
    <row r="90" s="1" customFormat="1" ht="16.5" customHeight="1">
      <c r="B90" s="39"/>
      <c r="C90" s="40"/>
      <c r="D90" s="40"/>
      <c r="E90" s="69" t="str">
        <f>E13</f>
        <v>NN-Vytápění - NN-Vyt - NN-Vytápění - NN-Vytápění</v>
      </c>
      <c r="F90" s="40"/>
      <c r="G90" s="40"/>
      <c r="H90" s="40"/>
      <c r="I90" s="147"/>
      <c r="J90" s="40"/>
      <c r="K90" s="40"/>
      <c r="L90" s="44"/>
    </row>
    <row r="91" s="1" customFormat="1" ht="6.96" customHeight="1">
      <c r="B91" s="39"/>
      <c r="C91" s="40"/>
      <c r="D91" s="40"/>
      <c r="E91" s="40"/>
      <c r="F91" s="40"/>
      <c r="G91" s="40"/>
      <c r="H91" s="40"/>
      <c r="I91" s="147"/>
      <c r="J91" s="40"/>
      <c r="K91" s="40"/>
      <c r="L91" s="44"/>
    </row>
    <row r="92" s="1" customFormat="1" ht="12" customHeight="1">
      <c r="B92" s="39"/>
      <c r="C92" s="33" t="s">
        <v>22</v>
      </c>
      <c r="D92" s="40"/>
      <c r="E92" s="40"/>
      <c r="F92" s="28" t="str">
        <f>F16</f>
        <v xml:space="preserve"> </v>
      </c>
      <c r="G92" s="40"/>
      <c r="H92" s="40"/>
      <c r="I92" s="149" t="s">
        <v>24</v>
      </c>
      <c r="J92" s="72" t="str">
        <f>IF(J16="","",J16)</f>
        <v>11.2.2019</v>
      </c>
      <c r="K92" s="40"/>
      <c r="L92" s="44"/>
    </row>
    <row r="93" s="1" customFormat="1" ht="6.96" customHeight="1">
      <c r="B93" s="39"/>
      <c r="C93" s="40"/>
      <c r="D93" s="40"/>
      <c r="E93" s="40"/>
      <c r="F93" s="40"/>
      <c r="G93" s="40"/>
      <c r="H93" s="40"/>
      <c r="I93" s="147"/>
      <c r="J93" s="40"/>
      <c r="K93" s="40"/>
      <c r="L93" s="44"/>
    </row>
    <row r="94" s="1" customFormat="1" ht="15.15" customHeight="1">
      <c r="B94" s="39"/>
      <c r="C94" s="33" t="s">
        <v>26</v>
      </c>
      <c r="D94" s="40"/>
      <c r="E94" s="40"/>
      <c r="F94" s="28" t="str">
        <f>E19</f>
        <v xml:space="preserve"> </v>
      </c>
      <c r="G94" s="40"/>
      <c r="H94" s="40"/>
      <c r="I94" s="149" t="s">
        <v>31</v>
      </c>
      <c r="J94" s="37" t="str">
        <f>E25</f>
        <v xml:space="preserve"> </v>
      </c>
      <c r="K94" s="40"/>
      <c r="L94" s="44"/>
    </row>
    <row r="95" s="1" customFormat="1" ht="15.15" customHeight="1">
      <c r="B95" s="39"/>
      <c r="C95" s="33" t="s">
        <v>29</v>
      </c>
      <c r="D95" s="40"/>
      <c r="E95" s="40"/>
      <c r="F95" s="28" t="str">
        <f>IF(E22="","",E22)</f>
        <v>Vyplň údaj</v>
      </c>
      <c r="G95" s="40"/>
      <c r="H95" s="40"/>
      <c r="I95" s="149" t="s">
        <v>32</v>
      </c>
      <c r="J95" s="37" t="str">
        <f>E28</f>
        <v xml:space="preserve"> </v>
      </c>
      <c r="K95" s="40"/>
      <c r="L95" s="44"/>
    </row>
    <row r="96" s="1" customFormat="1" ht="10.32" customHeight="1">
      <c r="B96" s="39"/>
      <c r="C96" s="40"/>
      <c r="D96" s="40"/>
      <c r="E96" s="40"/>
      <c r="F96" s="40"/>
      <c r="G96" s="40"/>
      <c r="H96" s="40"/>
      <c r="I96" s="147"/>
      <c r="J96" s="40"/>
      <c r="K96" s="40"/>
      <c r="L96" s="44"/>
    </row>
    <row r="97" s="9" customFormat="1" ht="29.28" customHeight="1">
      <c r="B97" s="189"/>
      <c r="C97" s="190" t="s">
        <v>196</v>
      </c>
      <c r="D97" s="191" t="s">
        <v>55</v>
      </c>
      <c r="E97" s="191" t="s">
        <v>51</v>
      </c>
      <c r="F97" s="191" t="s">
        <v>52</v>
      </c>
      <c r="G97" s="191" t="s">
        <v>197</v>
      </c>
      <c r="H97" s="191" t="s">
        <v>198</v>
      </c>
      <c r="I97" s="192" t="s">
        <v>199</v>
      </c>
      <c r="J97" s="191" t="s">
        <v>192</v>
      </c>
      <c r="K97" s="193" t="s">
        <v>200</v>
      </c>
      <c r="L97" s="194"/>
      <c r="M97" s="92" t="s">
        <v>20</v>
      </c>
      <c r="N97" s="93" t="s">
        <v>40</v>
      </c>
      <c r="O97" s="93" t="s">
        <v>201</v>
      </c>
      <c r="P97" s="93" t="s">
        <v>202</v>
      </c>
      <c r="Q97" s="93" t="s">
        <v>203</v>
      </c>
      <c r="R97" s="93" t="s">
        <v>204</v>
      </c>
      <c r="S97" s="93" t="s">
        <v>205</v>
      </c>
      <c r="T97" s="94" t="s">
        <v>206</v>
      </c>
    </row>
    <row r="98" s="1" customFormat="1" ht="22.8" customHeight="1">
      <c r="B98" s="39"/>
      <c r="C98" s="99" t="s">
        <v>207</v>
      </c>
      <c r="D98" s="40"/>
      <c r="E98" s="40"/>
      <c r="F98" s="40"/>
      <c r="G98" s="40"/>
      <c r="H98" s="40"/>
      <c r="I98" s="147"/>
      <c r="J98" s="195">
        <f>BK98</f>
        <v>0</v>
      </c>
      <c r="K98" s="40"/>
      <c r="L98" s="44"/>
      <c r="M98" s="95"/>
      <c r="N98" s="96"/>
      <c r="O98" s="96"/>
      <c r="P98" s="196">
        <f>P99+P119</f>
        <v>0</v>
      </c>
      <c r="Q98" s="96"/>
      <c r="R98" s="196">
        <f>R99+R119</f>
        <v>0</v>
      </c>
      <c r="S98" s="96"/>
      <c r="T98" s="197">
        <f>T99+T119</f>
        <v>0</v>
      </c>
      <c r="AT98" s="18" t="s">
        <v>69</v>
      </c>
      <c r="AU98" s="18" t="s">
        <v>193</v>
      </c>
      <c r="BK98" s="198">
        <f>BK99+BK119</f>
        <v>0</v>
      </c>
    </row>
    <row r="99" s="10" customFormat="1" ht="25.92" customHeight="1">
      <c r="B99" s="199"/>
      <c r="C99" s="200"/>
      <c r="D99" s="201" t="s">
        <v>69</v>
      </c>
      <c r="E99" s="202" t="s">
        <v>296</v>
      </c>
      <c r="F99" s="202" t="s">
        <v>297</v>
      </c>
      <c r="G99" s="200"/>
      <c r="H99" s="200"/>
      <c r="I99" s="203"/>
      <c r="J99" s="204">
        <f>BK99</f>
        <v>0</v>
      </c>
      <c r="K99" s="200"/>
      <c r="L99" s="205"/>
      <c r="M99" s="206"/>
      <c r="N99" s="207"/>
      <c r="O99" s="207"/>
      <c r="P99" s="208">
        <f>P100+P103+P107+P110+P115</f>
        <v>0</v>
      </c>
      <c r="Q99" s="207"/>
      <c r="R99" s="208">
        <f>R100+R103+R107+R110+R115</f>
        <v>0</v>
      </c>
      <c r="S99" s="207"/>
      <c r="T99" s="209">
        <f>T100+T103+T107+T110+T115</f>
        <v>0</v>
      </c>
      <c r="AR99" s="210" t="s">
        <v>79</v>
      </c>
      <c r="AT99" s="211" t="s">
        <v>69</v>
      </c>
      <c r="AU99" s="211" t="s">
        <v>16</v>
      </c>
      <c r="AY99" s="210" t="s">
        <v>210</v>
      </c>
      <c r="BK99" s="212">
        <f>BK100+BK103+BK107+BK110+BK115</f>
        <v>0</v>
      </c>
    </row>
    <row r="100" s="10" customFormat="1" ht="22.8" customHeight="1">
      <c r="B100" s="199"/>
      <c r="C100" s="200"/>
      <c r="D100" s="201" t="s">
        <v>69</v>
      </c>
      <c r="E100" s="239" t="s">
        <v>298</v>
      </c>
      <c r="F100" s="239" t="s">
        <v>299</v>
      </c>
      <c r="G100" s="200"/>
      <c r="H100" s="200"/>
      <c r="I100" s="203"/>
      <c r="J100" s="240">
        <f>BK100</f>
        <v>0</v>
      </c>
      <c r="K100" s="200"/>
      <c r="L100" s="205"/>
      <c r="M100" s="206"/>
      <c r="N100" s="207"/>
      <c r="O100" s="207"/>
      <c r="P100" s="208">
        <f>SUM(P101:P102)</f>
        <v>0</v>
      </c>
      <c r="Q100" s="207"/>
      <c r="R100" s="208">
        <f>SUM(R101:R102)</f>
        <v>0</v>
      </c>
      <c r="S100" s="207"/>
      <c r="T100" s="209">
        <f>SUM(T101:T102)</f>
        <v>0</v>
      </c>
      <c r="AR100" s="210" t="s">
        <v>79</v>
      </c>
      <c r="AT100" s="211" t="s">
        <v>69</v>
      </c>
      <c r="AU100" s="211" t="s">
        <v>77</v>
      </c>
      <c r="AY100" s="210" t="s">
        <v>210</v>
      </c>
      <c r="BK100" s="212">
        <f>SUM(BK101:BK102)</f>
        <v>0</v>
      </c>
    </row>
    <row r="101" s="1" customFormat="1" ht="24" customHeight="1">
      <c r="B101" s="39"/>
      <c r="C101" s="213" t="s">
        <v>77</v>
      </c>
      <c r="D101" s="213" t="s">
        <v>211</v>
      </c>
      <c r="E101" s="214" t="s">
        <v>314</v>
      </c>
      <c r="F101" s="215" t="s">
        <v>315</v>
      </c>
      <c r="G101" s="216" t="s">
        <v>291</v>
      </c>
      <c r="H101" s="217">
        <v>20</v>
      </c>
      <c r="I101" s="218"/>
      <c r="J101" s="219">
        <f>ROUND(I101*H101,2)</f>
        <v>0</v>
      </c>
      <c r="K101" s="215" t="s">
        <v>20</v>
      </c>
      <c r="L101" s="44"/>
      <c r="M101" s="220" t="s">
        <v>20</v>
      </c>
      <c r="N101" s="221" t="s">
        <v>41</v>
      </c>
      <c r="O101" s="84"/>
      <c r="P101" s="222">
        <f>O101*H101</f>
        <v>0</v>
      </c>
      <c r="Q101" s="222">
        <v>0</v>
      </c>
      <c r="R101" s="222">
        <f>Q101*H101</f>
        <v>0</v>
      </c>
      <c r="S101" s="222">
        <v>0</v>
      </c>
      <c r="T101" s="223">
        <f>S101*H101</f>
        <v>0</v>
      </c>
      <c r="AR101" s="224" t="s">
        <v>282</v>
      </c>
      <c r="AT101" s="224" t="s">
        <v>211</v>
      </c>
      <c r="AU101" s="224" t="s">
        <v>79</v>
      </c>
      <c r="AY101" s="18" t="s">
        <v>210</v>
      </c>
      <c r="BE101" s="225">
        <f>IF(N101="základní",J101,0)</f>
        <v>0</v>
      </c>
      <c r="BF101" s="225">
        <f>IF(N101="snížená",J101,0)</f>
        <v>0</v>
      </c>
      <c r="BG101" s="225">
        <f>IF(N101="zákl. přenesená",J101,0)</f>
        <v>0</v>
      </c>
      <c r="BH101" s="225">
        <f>IF(N101="sníž. přenesená",J101,0)</f>
        <v>0</v>
      </c>
      <c r="BI101" s="225">
        <f>IF(N101="nulová",J101,0)</f>
        <v>0</v>
      </c>
      <c r="BJ101" s="18" t="s">
        <v>77</v>
      </c>
      <c r="BK101" s="225">
        <f>ROUND(I101*H101,2)</f>
        <v>0</v>
      </c>
      <c r="BL101" s="18" t="s">
        <v>282</v>
      </c>
      <c r="BM101" s="224" t="s">
        <v>79</v>
      </c>
    </row>
    <row r="102" s="1" customFormat="1" ht="16.5" customHeight="1">
      <c r="B102" s="39"/>
      <c r="C102" s="241" t="s">
        <v>79</v>
      </c>
      <c r="D102" s="241" t="s">
        <v>263</v>
      </c>
      <c r="E102" s="242" t="s">
        <v>661</v>
      </c>
      <c r="F102" s="243" t="s">
        <v>662</v>
      </c>
      <c r="G102" s="244" t="s">
        <v>291</v>
      </c>
      <c r="H102" s="245">
        <v>20</v>
      </c>
      <c r="I102" s="246"/>
      <c r="J102" s="247">
        <f>ROUND(I102*H102,2)</f>
        <v>0</v>
      </c>
      <c r="K102" s="243" t="s">
        <v>20</v>
      </c>
      <c r="L102" s="248"/>
      <c r="M102" s="249" t="s">
        <v>20</v>
      </c>
      <c r="N102" s="250" t="s">
        <v>41</v>
      </c>
      <c r="O102" s="84"/>
      <c r="P102" s="222">
        <f>O102*H102</f>
        <v>0</v>
      </c>
      <c r="Q102" s="222">
        <v>0</v>
      </c>
      <c r="R102" s="222">
        <f>Q102*H102</f>
        <v>0</v>
      </c>
      <c r="S102" s="222">
        <v>0</v>
      </c>
      <c r="T102" s="223">
        <f>S102*H102</f>
        <v>0</v>
      </c>
      <c r="AR102" s="224" t="s">
        <v>303</v>
      </c>
      <c r="AT102" s="224" t="s">
        <v>263</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282</v>
      </c>
      <c r="BM102" s="224" t="s">
        <v>215</v>
      </c>
    </row>
    <row r="103" s="10" customFormat="1" ht="22.8" customHeight="1">
      <c r="B103" s="199"/>
      <c r="C103" s="200"/>
      <c r="D103" s="201" t="s">
        <v>69</v>
      </c>
      <c r="E103" s="239" t="s">
        <v>731</v>
      </c>
      <c r="F103" s="239" t="s">
        <v>732</v>
      </c>
      <c r="G103" s="200"/>
      <c r="H103" s="200"/>
      <c r="I103" s="203"/>
      <c r="J103" s="240">
        <f>BK103</f>
        <v>0</v>
      </c>
      <c r="K103" s="200"/>
      <c r="L103" s="205"/>
      <c r="M103" s="206"/>
      <c r="N103" s="207"/>
      <c r="O103" s="207"/>
      <c r="P103" s="208">
        <f>SUM(P104:P106)</f>
        <v>0</v>
      </c>
      <c r="Q103" s="207"/>
      <c r="R103" s="208">
        <f>SUM(R104:R106)</f>
        <v>0</v>
      </c>
      <c r="S103" s="207"/>
      <c r="T103" s="209">
        <f>SUM(T104:T106)</f>
        <v>0</v>
      </c>
      <c r="AR103" s="210" t="s">
        <v>79</v>
      </c>
      <c r="AT103" s="211" t="s">
        <v>69</v>
      </c>
      <c r="AU103" s="211" t="s">
        <v>77</v>
      </c>
      <c r="AY103" s="210" t="s">
        <v>210</v>
      </c>
      <c r="BK103" s="212">
        <f>SUM(BK104:BK106)</f>
        <v>0</v>
      </c>
    </row>
    <row r="104" s="1" customFormat="1" ht="24" customHeight="1">
      <c r="B104" s="39"/>
      <c r="C104" s="213" t="s">
        <v>92</v>
      </c>
      <c r="D104" s="213" t="s">
        <v>211</v>
      </c>
      <c r="E104" s="214" t="s">
        <v>733</v>
      </c>
      <c r="F104" s="215" t="s">
        <v>734</v>
      </c>
      <c r="G104" s="216" t="s">
        <v>291</v>
      </c>
      <c r="H104" s="217">
        <v>20</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282</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282</v>
      </c>
      <c r="BM104" s="224" t="s">
        <v>229</v>
      </c>
    </row>
    <row r="105" s="1" customFormat="1" ht="24" customHeight="1">
      <c r="B105" s="39"/>
      <c r="C105" s="213" t="s">
        <v>215</v>
      </c>
      <c r="D105" s="213" t="s">
        <v>211</v>
      </c>
      <c r="E105" s="214" t="s">
        <v>3722</v>
      </c>
      <c r="F105" s="215" t="s">
        <v>755</v>
      </c>
      <c r="G105" s="216" t="s">
        <v>352</v>
      </c>
      <c r="H105" s="217">
        <v>14</v>
      </c>
      <c r="I105" s="218"/>
      <c r="J105" s="219">
        <f>ROUND(I105*H105,2)</f>
        <v>0</v>
      </c>
      <c r="K105" s="215" t="s">
        <v>20</v>
      </c>
      <c r="L105" s="44"/>
      <c r="M105" s="220" t="s">
        <v>20</v>
      </c>
      <c r="N105" s="221" t="s">
        <v>41</v>
      </c>
      <c r="O105" s="84"/>
      <c r="P105" s="222">
        <f>O105*H105</f>
        <v>0</v>
      </c>
      <c r="Q105" s="222">
        <v>0</v>
      </c>
      <c r="R105" s="222">
        <f>Q105*H105</f>
        <v>0</v>
      </c>
      <c r="S105" s="222">
        <v>0</v>
      </c>
      <c r="T105" s="223">
        <f>S105*H105</f>
        <v>0</v>
      </c>
      <c r="AR105" s="224" t="s">
        <v>282</v>
      </c>
      <c r="AT105" s="224" t="s">
        <v>211</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282</v>
      </c>
      <c r="BM105" s="224" t="s">
        <v>233</v>
      </c>
    </row>
    <row r="106" s="1" customFormat="1" ht="16.5" customHeight="1">
      <c r="B106" s="39"/>
      <c r="C106" s="213" t="s">
        <v>269</v>
      </c>
      <c r="D106" s="213" t="s">
        <v>211</v>
      </c>
      <c r="E106" s="214" t="s">
        <v>756</v>
      </c>
      <c r="F106" s="215" t="s">
        <v>757</v>
      </c>
      <c r="G106" s="216" t="s">
        <v>291</v>
      </c>
      <c r="H106" s="217">
        <v>20</v>
      </c>
      <c r="I106" s="218"/>
      <c r="J106" s="219">
        <f>ROUND(I106*H106,2)</f>
        <v>0</v>
      </c>
      <c r="K106" s="215" t="s">
        <v>20</v>
      </c>
      <c r="L106" s="44"/>
      <c r="M106" s="220" t="s">
        <v>20</v>
      </c>
      <c r="N106" s="221" t="s">
        <v>41</v>
      </c>
      <c r="O106" s="84"/>
      <c r="P106" s="222">
        <f>O106*H106</f>
        <v>0</v>
      </c>
      <c r="Q106" s="222">
        <v>0</v>
      </c>
      <c r="R106" s="222">
        <f>Q106*H106</f>
        <v>0</v>
      </c>
      <c r="S106" s="222">
        <v>0</v>
      </c>
      <c r="T106" s="223">
        <f>S106*H106</f>
        <v>0</v>
      </c>
      <c r="AR106" s="224" t="s">
        <v>282</v>
      </c>
      <c r="AT106" s="224" t="s">
        <v>211</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282</v>
      </c>
      <c r="BM106" s="224" t="s">
        <v>272</v>
      </c>
    </row>
    <row r="107" s="10" customFormat="1" ht="22.8" customHeight="1">
      <c r="B107" s="199"/>
      <c r="C107" s="200"/>
      <c r="D107" s="201" t="s">
        <v>69</v>
      </c>
      <c r="E107" s="239" t="s">
        <v>614</v>
      </c>
      <c r="F107" s="239" t="s">
        <v>615</v>
      </c>
      <c r="G107" s="200"/>
      <c r="H107" s="200"/>
      <c r="I107" s="203"/>
      <c r="J107" s="240">
        <f>BK107</f>
        <v>0</v>
      </c>
      <c r="K107" s="200"/>
      <c r="L107" s="205"/>
      <c r="M107" s="206"/>
      <c r="N107" s="207"/>
      <c r="O107" s="207"/>
      <c r="P107" s="208">
        <f>SUM(P108:P109)</f>
        <v>0</v>
      </c>
      <c r="Q107" s="207"/>
      <c r="R107" s="208">
        <f>SUM(R108:R109)</f>
        <v>0</v>
      </c>
      <c r="S107" s="207"/>
      <c r="T107" s="209">
        <f>SUM(T108:T109)</f>
        <v>0</v>
      </c>
      <c r="AR107" s="210" t="s">
        <v>79</v>
      </c>
      <c r="AT107" s="211" t="s">
        <v>69</v>
      </c>
      <c r="AU107" s="211" t="s">
        <v>77</v>
      </c>
      <c r="AY107" s="210" t="s">
        <v>210</v>
      </c>
      <c r="BK107" s="212">
        <f>SUM(BK108:BK109)</f>
        <v>0</v>
      </c>
    </row>
    <row r="108" s="1" customFormat="1" ht="24" customHeight="1">
      <c r="B108" s="39"/>
      <c r="C108" s="213" t="s">
        <v>229</v>
      </c>
      <c r="D108" s="213" t="s">
        <v>211</v>
      </c>
      <c r="E108" s="214" t="s">
        <v>774</v>
      </c>
      <c r="F108" s="215" t="s">
        <v>775</v>
      </c>
      <c r="G108" s="216" t="s">
        <v>352</v>
      </c>
      <c r="H108" s="217">
        <v>7</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282</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282</v>
      </c>
      <c r="BM108" s="224" t="s">
        <v>275</v>
      </c>
    </row>
    <row r="109" s="1" customFormat="1" ht="24" customHeight="1">
      <c r="B109" s="39"/>
      <c r="C109" s="213" t="s">
        <v>276</v>
      </c>
      <c r="D109" s="213" t="s">
        <v>211</v>
      </c>
      <c r="E109" s="214" t="s">
        <v>276</v>
      </c>
      <c r="F109" s="215" t="s">
        <v>781</v>
      </c>
      <c r="G109" s="216" t="s">
        <v>352</v>
      </c>
      <c r="H109" s="217">
        <v>7</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282</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282</v>
      </c>
      <c r="BM109" s="224" t="s">
        <v>279</v>
      </c>
    </row>
    <row r="110" s="10" customFormat="1" ht="22.8" customHeight="1">
      <c r="B110" s="199"/>
      <c r="C110" s="200"/>
      <c r="D110" s="201" t="s">
        <v>69</v>
      </c>
      <c r="E110" s="239" t="s">
        <v>805</v>
      </c>
      <c r="F110" s="239" t="s">
        <v>806</v>
      </c>
      <c r="G110" s="200"/>
      <c r="H110" s="200"/>
      <c r="I110" s="203"/>
      <c r="J110" s="240">
        <f>BK110</f>
        <v>0</v>
      </c>
      <c r="K110" s="200"/>
      <c r="L110" s="205"/>
      <c r="M110" s="206"/>
      <c r="N110" s="207"/>
      <c r="O110" s="207"/>
      <c r="P110" s="208">
        <f>SUM(P111:P114)</f>
        <v>0</v>
      </c>
      <c r="Q110" s="207"/>
      <c r="R110" s="208">
        <f>SUM(R111:R114)</f>
        <v>0</v>
      </c>
      <c r="S110" s="207"/>
      <c r="T110" s="209">
        <f>SUM(T111:T114)</f>
        <v>0</v>
      </c>
      <c r="AR110" s="210" t="s">
        <v>79</v>
      </c>
      <c r="AT110" s="211" t="s">
        <v>69</v>
      </c>
      <c r="AU110" s="211" t="s">
        <v>77</v>
      </c>
      <c r="AY110" s="210" t="s">
        <v>210</v>
      </c>
      <c r="BK110" s="212">
        <f>SUM(BK111:BK114)</f>
        <v>0</v>
      </c>
    </row>
    <row r="111" s="1" customFormat="1" ht="24" customHeight="1">
      <c r="B111" s="39"/>
      <c r="C111" s="213" t="s">
        <v>233</v>
      </c>
      <c r="D111" s="213" t="s">
        <v>211</v>
      </c>
      <c r="E111" s="214" t="s">
        <v>819</v>
      </c>
      <c r="F111" s="215" t="s">
        <v>820</v>
      </c>
      <c r="G111" s="216" t="s">
        <v>352</v>
      </c>
      <c r="H111" s="217">
        <v>2</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282</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282</v>
      </c>
      <c r="BM111" s="224" t="s">
        <v>282</v>
      </c>
    </row>
    <row r="112" s="1" customFormat="1" ht="24" customHeight="1">
      <c r="B112" s="39"/>
      <c r="C112" s="213" t="s">
        <v>283</v>
      </c>
      <c r="D112" s="213" t="s">
        <v>211</v>
      </c>
      <c r="E112" s="214" t="s">
        <v>821</v>
      </c>
      <c r="F112" s="215" t="s">
        <v>822</v>
      </c>
      <c r="G112" s="216" t="s">
        <v>352</v>
      </c>
      <c r="H112" s="217">
        <v>2</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282</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282</v>
      </c>
      <c r="BM112" s="224" t="s">
        <v>285</v>
      </c>
    </row>
    <row r="113" s="1" customFormat="1" ht="24" customHeight="1">
      <c r="B113" s="39"/>
      <c r="C113" s="213" t="s">
        <v>272</v>
      </c>
      <c r="D113" s="213" t="s">
        <v>211</v>
      </c>
      <c r="E113" s="214" t="s">
        <v>3723</v>
      </c>
      <c r="F113" s="215" t="s">
        <v>3724</v>
      </c>
      <c r="G113" s="216" t="s">
        <v>352</v>
      </c>
      <c r="H113" s="217">
        <v>1</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282</v>
      </c>
      <c r="AT113" s="224" t="s">
        <v>211</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282</v>
      </c>
      <c r="BM113" s="224" t="s">
        <v>286</v>
      </c>
    </row>
    <row r="114" s="1" customFormat="1" ht="24" customHeight="1">
      <c r="B114" s="39"/>
      <c r="C114" s="213" t="s">
        <v>288</v>
      </c>
      <c r="D114" s="213" t="s">
        <v>211</v>
      </c>
      <c r="E114" s="214" t="s">
        <v>3725</v>
      </c>
      <c r="F114" s="215" t="s">
        <v>3726</v>
      </c>
      <c r="G114" s="216" t="s">
        <v>352</v>
      </c>
      <c r="H114" s="217">
        <v>2</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282</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282</v>
      </c>
      <c r="BM114" s="224" t="s">
        <v>292</v>
      </c>
    </row>
    <row r="115" s="10" customFormat="1" ht="22.8" customHeight="1">
      <c r="B115" s="199"/>
      <c r="C115" s="200"/>
      <c r="D115" s="201" t="s">
        <v>69</v>
      </c>
      <c r="E115" s="239" t="s">
        <v>619</v>
      </c>
      <c r="F115" s="239" t="s">
        <v>620</v>
      </c>
      <c r="G115" s="200"/>
      <c r="H115" s="200"/>
      <c r="I115" s="203"/>
      <c r="J115" s="240">
        <f>BK115</f>
        <v>0</v>
      </c>
      <c r="K115" s="200"/>
      <c r="L115" s="205"/>
      <c r="M115" s="206"/>
      <c r="N115" s="207"/>
      <c r="O115" s="207"/>
      <c r="P115" s="208">
        <f>SUM(P116:P118)</f>
        <v>0</v>
      </c>
      <c r="Q115" s="207"/>
      <c r="R115" s="208">
        <f>SUM(R116:R118)</f>
        <v>0</v>
      </c>
      <c r="S115" s="207"/>
      <c r="T115" s="209">
        <f>SUM(T116:T118)</f>
        <v>0</v>
      </c>
      <c r="AR115" s="210" t="s">
        <v>79</v>
      </c>
      <c r="AT115" s="211" t="s">
        <v>69</v>
      </c>
      <c r="AU115" s="211" t="s">
        <v>77</v>
      </c>
      <c r="AY115" s="210" t="s">
        <v>210</v>
      </c>
      <c r="BK115" s="212">
        <f>SUM(BK116:BK118)</f>
        <v>0</v>
      </c>
    </row>
    <row r="116" s="1" customFormat="1" ht="24" customHeight="1">
      <c r="B116" s="39"/>
      <c r="C116" s="213" t="s">
        <v>275</v>
      </c>
      <c r="D116" s="213" t="s">
        <v>211</v>
      </c>
      <c r="E116" s="214" t="s">
        <v>622</v>
      </c>
      <c r="F116" s="215" t="s">
        <v>623</v>
      </c>
      <c r="G116" s="216" t="s">
        <v>291</v>
      </c>
      <c r="H116" s="217">
        <v>4</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282</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282</v>
      </c>
      <c r="BM116" s="224" t="s">
        <v>295</v>
      </c>
    </row>
    <row r="117" s="1" customFormat="1" ht="24" customHeight="1">
      <c r="B117" s="39"/>
      <c r="C117" s="213" t="s">
        <v>300</v>
      </c>
      <c r="D117" s="213" t="s">
        <v>211</v>
      </c>
      <c r="E117" s="214" t="s">
        <v>625</v>
      </c>
      <c r="F117" s="215" t="s">
        <v>626</v>
      </c>
      <c r="G117" s="216" t="s">
        <v>291</v>
      </c>
      <c r="H117" s="217">
        <v>4</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282</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282</v>
      </c>
      <c r="BM117" s="224" t="s">
        <v>304</v>
      </c>
    </row>
    <row r="118" s="1" customFormat="1" ht="24" customHeight="1">
      <c r="B118" s="39"/>
      <c r="C118" s="213" t="s">
        <v>279</v>
      </c>
      <c r="D118" s="213" t="s">
        <v>211</v>
      </c>
      <c r="E118" s="214" t="s">
        <v>632</v>
      </c>
      <c r="F118" s="215" t="s">
        <v>633</v>
      </c>
      <c r="G118" s="216" t="s">
        <v>291</v>
      </c>
      <c r="H118" s="217">
        <v>4</v>
      </c>
      <c r="I118" s="218"/>
      <c r="J118" s="219">
        <f>ROUND(I118*H118,2)</f>
        <v>0</v>
      </c>
      <c r="K118" s="215" t="s">
        <v>20</v>
      </c>
      <c r="L118" s="44"/>
      <c r="M118" s="220" t="s">
        <v>20</v>
      </c>
      <c r="N118" s="221" t="s">
        <v>41</v>
      </c>
      <c r="O118" s="84"/>
      <c r="P118" s="222">
        <f>O118*H118</f>
        <v>0</v>
      </c>
      <c r="Q118" s="222">
        <v>0</v>
      </c>
      <c r="R118" s="222">
        <f>Q118*H118</f>
        <v>0</v>
      </c>
      <c r="S118" s="222">
        <v>0</v>
      </c>
      <c r="T118" s="223">
        <f>S118*H118</f>
        <v>0</v>
      </c>
      <c r="AR118" s="224" t="s">
        <v>282</v>
      </c>
      <c r="AT118" s="224" t="s">
        <v>211</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282</v>
      </c>
      <c r="BM118" s="224" t="s">
        <v>307</v>
      </c>
    </row>
    <row r="119" s="10" customFormat="1" ht="25.92" customHeight="1">
      <c r="B119" s="199"/>
      <c r="C119" s="200"/>
      <c r="D119" s="201" t="s">
        <v>69</v>
      </c>
      <c r="E119" s="202" t="s">
        <v>635</v>
      </c>
      <c r="F119" s="202" t="s">
        <v>636</v>
      </c>
      <c r="G119" s="200"/>
      <c r="H119" s="200"/>
      <c r="I119" s="203"/>
      <c r="J119" s="204">
        <f>BK119</f>
        <v>0</v>
      </c>
      <c r="K119" s="200"/>
      <c r="L119" s="205"/>
      <c r="M119" s="206"/>
      <c r="N119" s="207"/>
      <c r="O119" s="207"/>
      <c r="P119" s="208">
        <f>SUM(P120:P121)</f>
        <v>0</v>
      </c>
      <c r="Q119" s="207"/>
      <c r="R119" s="208">
        <f>SUM(R120:R121)</f>
        <v>0</v>
      </c>
      <c r="S119" s="207"/>
      <c r="T119" s="209">
        <f>SUM(T120:T121)</f>
        <v>0</v>
      </c>
      <c r="AR119" s="210" t="s">
        <v>215</v>
      </c>
      <c r="AT119" s="211" t="s">
        <v>69</v>
      </c>
      <c r="AU119" s="211" t="s">
        <v>16</v>
      </c>
      <c r="AY119" s="210" t="s">
        <v>210</v>
      </c>
      <c r="BK119" s="212">
        <f>SUM(BK120:BK121)</f>
        <v>0</v>
      </c>
    </row>
    <row r="120" s="1" customFormat="1" ht="24" customHeight="1">
      <c r="B120" s="39"/>
      <c r="C120" s="213" t="s">
        <v>9</v>
      </c>
      <c r="D120" s="213" t="s">
        <v>211</v>
      </c>
      <c r="E120" s="214" t="s">
        <v>835</v>
      </c>
      <c r="F120" s="215" t="s">
        <v>836</v>
      </c>
      <c r="G120" s="216" t="s">
        <v>640</v>
      </c>
      <c r="H120" s="217">
        <v>20</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641</v>
      </c>
      <c r="AT120" s="224" t="s">
        <v>211</v>
      </c>
      <c r="AU120" s="224" t="s">
        <v>77</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641</v>
      </c>
      <c r="BM120" s="224" t="s">
        <v>310</v>
      </c>
    </row>
    <row r="121" s="1" customFormat="1" ht="36" customHeight="1">
      <c r="B121" s="39"/>
      <c r="C121" s="213" t="s">
        <v>282</v>
      </c>
      <c r="D121" s="213" t="s">
        <v>211</v>
      </c>
      <c r="E121" s="214" t="s">
        <v>839</v>
      </c>
      <c r="F121" s="215" t="s">
        <v>840</v>
      </c>
      <c r="G121" s="216" t="s">
        <v>640</v>
      </c>
      <c r="H121" s="217">
        <v>20</v>
      </c>
      <c r="I121" s="218"/>
      <c r="J121" s="219">
        <f>ROUND(I121*H121,2)</f>
        <v>0</v>
      </c>
      <c r="K121" s="215" t="s">
        <v>20</v>
      </c>
      <c r="L121" s="44"/>
      <c r="M121" s="251" t="s">
        <v>20</v>
      </c>
      <c r="N121" s="252" t="s">
        <v>41</v>
      </c>
      <c r="O121" s="229"/>
      <c r="P121" s="253">
        <f>O121*H121</f>
        <v>0</v>
      </c>
      <c r="Q121" s="253">
        <v>0</v>
      </c>
      <c r="R121" s="253">
        <f>Q121*H121</f>
        <v>0</v>
      </c>
      <c r="S121" s="253">
        <v>0</v>
      </c>
      <c r="T121" s="254">
        <f>S121*H121</f>
        <v>0</v>
      </c>
      <c r="AR121" s="224" t="s">
        <v>641</v>
      </c>
      <c r="AT121" s="224" t="s">
        <v>211</v>
      </c>
      <c r="AU121" s="224" t="s">
        <v>77</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641</v>
      </c>
      <c r="BM121" s="224" t="s">
        <v>303</v>
      </c>
    </row>
    <row r="122" s="1" customFormat="1" ht="6.96" customHeight="1">
      <c r="B122" s="59"/>
      <c r="C122" s="60"/>
      <c r="D122" s="60"/>
      <c r="E122" s="60"/>
      <c r="F122" s="60"/>
      <c r="G122" s="60"/>
      <c r="H122" s="60"/>
      <c r="I122" s="172"/>
      <c r="J122" s="60"/>
      <c r="K122" s="60"/>
      <c r="L122" s="44"/>
    </row>
  </sheetData>
  <sheetProtection sheet="1" autoFilter="0" formatColumns="0" formatRows="0" objects="1" scenarios="1" spinCount="100000" saltValue="OTaKG9DGJHpbEqZMRbehMo9OZAOGenHQWWKcIV8pzYUZJxdYfNvFFVHxXc6bdO8uHZr0B15bodbw/S6yoeMb3w==" hashValue="gbal1HpAuHV2C8PZitDaAYFdpeKDswGhCHBNQMn07oe3lGlYFaf03vBSJuXm/ByY1bKZVvswgDfAByCXfK5ADg==" algorithmName="SHA-512" password="CC35"/>
  <autoFilter ref="C97:K121"/>
  <mergeCells count="15">
    <mergeCell ref="E7:H7"/>
    <mergeCell ref="E11:H11"/>
    <mergeCell ref="E9:H9"/>
    <mergeCell ref="E13:H13"/>
    <mergeCell ref="E22:H22"/>
    <mergeCell ref="E31:H31"/>
    <mergeCell ref="E52:H52"/>
    <mergeCell ref="E56:H56"/>
    <mergeCell ref="E54:H54"/>
    <mergeCell ref="E58:H58"/>
    <mergeCell ref="E84:H84"/>
    <mergeCell ref="E88:H88"/>
    <mergeCell ref="E86:H86"/>
    <mergeCell ref="E90:H90"/>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171</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ht="12" customHeight="1">
      <c r="B8" s="21"/>
      <c r="D8" s="145" t="s">
        <v>188</v>
      </c>
      <c r="L8" s="21"/>
    </row>
    <row r="9" s="1" customFormat="1" ht="16.5" customHeight="1">
      <c r="B9" s="44"/>
      <c r="E9" s="146" t="s">
        <v>3727</v>
      </c>
      <c r="F9" s="1"/>
      <c r="G9" s="1"/>
      <c r="H9" s="1"/>
      <c r="I9" s="147"/>
      <c r="L9" s="44"/>
    </row>
    <row r="10" s="1" customFormat="1" ht="12" customHeight="1">
      <c r="B10" s="44"/>
      <c r="D10" s="145" t="s">
        <v>236</v>
      </c>
      <c r="I10" s="147"/>
      <c r="L10" s="44"/>
    </row>
    <row r="11" s="1" customFormat="1" ht="36.96" customHeight="1">
      <c r="B11" s="44"/>
      <c r="E11" s="148" t="s">
        <v>3728</v>
      </c>
      <c r="F11" s="1"/>
      <c r="G11" s="1"/>
      <c r="H11" s="1"/>
      <c r="I11" s="147"/>
      <c r="L11" s="44"/>
    </row>
    <row r="12" s="1" customFormat="1">
      <c r="B12" s="44"/>
      <c r="I12" s="147"/>
      <c r="L12" s="44"/>
    </row>
    <row r="13" s="1" customFormat="1" ht="12" customHeight="1">
      <c r="B13" s="44"/>
      <c r="D13" s="145" t="s">
        <v>19</v>
      </c>
      <c r="F13" s="134" t="s">
        <v>20</v>
      </c>
      <c r="I13" s="149" t="s">
        <v>21</v>
      </c>
      <c r="J13" s="134" t="s">
        <v>20</v>
      </c>
      <c r="L13" s="44"/>
    </row>
    <row r="14" s="1" customFormat="1" ht="12" customHeight="1">
      <c r="B14" s="44"/>
      <c r="D14" s="145" t="s">
        <v>22</v>
      </c>
      <c r="F14" s="134" t="s">
        <v>23</v>
      </c>
      <c r="I14" s="149" t="s">
        <v>24</v>
      </c>
      <c r="J14" s="150" t="str">
        <f>'Rekapitulace stavby'!AN8</f>
        <v>11.2.2019</v>
      </c>
      <c r="L14" s="44"/>
    </row>
    <row r="15" s="1" customFormat="1" ht="10.8" customHeight="1">
      <c r="B15" s="44"/>
      <c r="I15" s="147"/>
      <c r="L15" s="44"/>
    </row>
    <row r="16" s="1" customFormat="1" ht="12" customHeight="1">
      <c r="B16" s="44"/>
      <c r="D16" s="145" t="s">
        <v>26</v>
      </c>
      <c r="I16" s="149" t="s">
        <v>27</v>
      </c>
      <c r="J16" s="134" t="str">
        <f>IF('Rekapitulace stavby'!AN10="","",'Rekapitulace stavby'!AN10)</f>
        <v/>
      </c>
      <c r="L16" s="44"/>
    </row>
    <row r="17" s="1" customFormat="1" ht="18" customHeight="1">
      <c r="B17" s="44"/>
      <c r="E17" s="134" t="str">
        <f>IF('Rekapitulace stavby'!E11="","",'Rekapitulace stavby'!E11)</f>
        <v xml:space="preserve"> </v>
      </c>
      <c r="I17" s="149" t="s">
        <v>28</v>
      </c>
      <c r="J17" s="134" t="str">
        <f>IF('Rekapitulace stavby'!AN11="","",'Rekapitulace stavby'!AN11)</f>
        <v/>
      </c>
      <c r="L17" s="44"/>
    </row>
    <row r="18" s="1" customFormat="1" ht="6.96" customHeight="1">
      <c r="B18" s="44"/>
      <c r="I18" s="147"/>
      <c r="L18" s="44"/>
    </row>
    <row r="19" s="1" customFormat="1" ht="12" customHeight="1">
      <c r="B19" s="44"/>
      <c r="D19" s="145" t="s">
        <v>29</v>
      </c>
      <c r="I19" s="149" t="s">
        <v>27</v>
      </c>
      <c r="J19" s="34" t="str">
        <f>'Rekapitulace stavby'!AN13</f>
        <v>Vyplň údaj</v>
      </c>
      <c r="L19" s="44"/>
    </row>
    <row r="20" s="1" customFormat="1" ht="18" customHeight="1">
      <c r="B20" s="44"/>
      <c r="E20" s="34" t="str">
        <f>'Rekapitulace stavby'!E14</f>
        <v>Vyplň údaj</v>
      </c>
      <c r="F20" s="134"/>
      <c r="G20" s="134"/>
      <c r="H20" s="134"/>
      <c r="I20" s="149" t="s">
        <v>28</v>
      </c>
      <c r="J20" s="34" t="str">
        <f>'Rekapitulace stavby'!AN14</f>
        <v>Vyplň údaj</v>
      </c>
      <c r="L20" s="44"/>
    </row>
    <row r="21" s="1" customFormat="1" ht="6.96" customHeight="1">
      <c r="B21" s="44"/>
      <c r="I21" s="147"/>
      <c r="L21" s="44"/>
    </row>
    <row r="22" s="1" customFormat="1" ht="12" customHeight="1">
      <c r="B22" s="44"/>
      <c r="D22" s="145" t="s">
        <v>31</v>
      </c>
      <c r="I22" s="149" t="s">
        <v>27</v>
      </c>
      <c r="J22" s="134" t="str">
        <f>IF('Rekapitulace stavby'!AN16="","",'Rekapitulace stavby'!AN16)</f>
        <v/>
      </c>
      <c r="L22" s="44"/>
    </row>
    <row r="23" s="1" customFormat="1" ht="18" customHeight="1">
      <c r="B23" s="44"/>
      <c r="E23" s="134" t="str">
        <f>IF('Rekapitulace stavby'!E17="","",'Rekapitulace stavby'!E17)</f>
        <v xml:space="preserve"> </v>
      </c>
      <c r="I23" s="149" t="s">
        <v>28</v>
      </c>
      <c r="J23" s="134" t="str">
        <f>IF('Rekapitulace stavby'!AN17="","",'Rekapitulace stavby'!AN17)</f>
        <v/>
      </c>
      <c r="L23" s="44"/>
    </row>
    <row r="24" s="1" customFormat="1" ht="6.96" customHeight="1">
      <c r="B24" s="44"/>
      <c r="I24" s="147"/>
      <c r="L24" s="44"/>
    </row>
    <row r="25" s="1" customFormat="1" ht="12" customHeight="1">
      <c r="B25" s="44"/>
      <c r="D25" s="145" t="s">
        <v>32</v>
      </c>
      <c r="I25" s="149" t="s">
        <v>27</v>
      </c>
      <c r="J25" s="134" t="str">
        <f>IF('Rekapitulace stavby'!AN19="","",'Rekapitulace stavby'!AN19)</f>
        <v/>
      </c>
      <c r="L25" s="44"/>
    </row>
    <row r="26" s="1" customFormat="1" ht="18" customHeight="1">
      <c r="B26" s="44"/>
      <c r="E26" s="134" t="str">
        <f>IF('Rekapitulace stavby'!E20="","",'Rekapitulace stavby'!E20)</f>
        <v xml:space="preserve"> </v>
      </c>
      <c r="I26" s="149" t="s">
        <v>28</v>
      </c>
      <c r="J26" s="134" t="str">
        <f>IF('Rekapitulace stavby'!AN20="","",'Rekapitulace stavby'!AN20)</f>
        <v/>
      </c>
      <c r="L26" s="44"/>
    </row>
    <row r="27" s="1" customFormat="1" ht="6.96" customHeight="1">
      <c r="B27" s="44"/>
      <c r="I27" s="147"/>
      <c r="L27" s="44"/>
    </row>
    <row r="28" s="1" customFormat="1" ht="12" customHeight="1">
      <c r="B28" s="44"/>
      <c r="D28" s="145" t="s">
        <v>34</v>
      </c>
      <c r="I28" s="147"/>
      <c r="L28" s="44"/>
    </row>
    <row r="29" s="7" customFormat="1" ht="16.5" customHeight="1">
      <c r="B29" s="151"/>
      <c r="E29" s="152" t="s">
        <v>20</v>
      </c>
      <c r="F29" s="152"/>
      <c r="G29" s="152"/>
      <c r="H29" s="152"/>
      <c r="I29" s="153"/>
      <c r="L29" s="151"/>
    </row>
    <row r="30" s="1" customFormat="1" ht="6.96" customHeight="1">
      <c r="B30" s="44"/>
      <c r="I30" s="147"/>
      <c r="L30" s="44"/>
    </row>
    <row r="31" s="1" customFormat="1" ht="6.96" customHeight="1">
      <c r="B31" s="44"/>
      <c r="D31" s="76"/>
      <c r="E31" s="76"/>
      <c r="F31" s="76"/>
      <c r="G31" s="76"/>
      <c r="H31" s="76"/>
      <c r="I31" s="154"/>
      <c r="J31" s="76"/>
      <c r="K31" s="76"/>
      <c r="L31" s="44"/>
    </row>
    <row r="32" s="1" customFormat="1" ht="25.44" customHeight="1">
      <c r="B32" s="44"/>
      <c r="D32" s="155" t="s">
        <v>36</v>
      </c>
      <c r="I32" s="147"/>
      <c r="J32" s="156">
        <f>ROUNDUP(J87, 2)</f>
        <v>0</v>
      </c>
      <c r="L32" s="44"/>
    </row>
    <row r="33" s="1" customFormat="1" ht="6.96" customHeight="1">
      <c r="B33" s="44"/>
      <c r="D33" s="76"/>
      <c r="E33" s="76"/>
      <c r="F33" s="76"/>
      <c r="G33" s="76"/>
      <c r="H33" s="76"/>
      <c r="I33" s="154"/>
      <c r="J33" s="76"/>
      <c r="K33" s="76"/>
      <c r="L33" s="44"/>
    </row>
    <row r="34" s="1" customFormat="1" ht="14.4" customHeight="1">
      <c r="B34" s="44"/>
      <c r="F34" s="157" t="s">
        <v>38</v>
      </c>
      <c r="I34" s="158" t="s">
        <v>37</v>
      </c>
      <c r="J34" s="157" t="s">
        <v>39</v>
      </c>
      <c r="L34" s="44"/>
    </row>
    <row r="35" s="1" customFormat="1" ht="14.4" customHeight="1">
      <c r="B35" s="44"/>
      <c r="D35" s="159" t="s">
        <v>40</v>
      </c>
      <c r="E35" s="145" t="s">
        <v>41</v>
      </c>
      <c r="F35" s="160">
        <f>ROUNDUP((SUM(BE87:BE127)),  2)</f>
        <v>0</v>
      </c>
      <c r="I35" s="161">
        <v>0.20999999999999999</v>
      </c>
      <c r="J35" s="160">
        <f>ROUNDUP(((SUM(BE87:BE127))*I35),  2)</f>
        <v>0</v>
      </c>
      <c r="L35" s="44"/>
    </row>
    <row r="36" s="1" customFormat="1" ht="14.4" customHeight="1">
      <c r="B36" s="44"/>
      <c r="E36" s="145" t="s">
        <v>42</v>
      </c>
      <c r="F36" s="160">
        <f>ROUNDUP((SUM(BF87:BF127)),  2)</f>
        <v>0</v>
      </c>
      <c r="I36" s="161">
        <v>0.14999999999999999</v>
      </c>
      <c r="J36" s="160">
        <f>ROUNDUP(((SUM(BF87:BF127))*I36),  2)</f>
        <v>0</v>
      </c>
      <c r="L36" s="44"/>
    </row>
    <row r="37" hidden="1" s="1" customFormat="1" ht="14.4" customHeight="1">
      <c r="B37" s="44"/>
      <c r="E37" s="145" t="s">
        <v>43</v>
      </c>
      <c r="F37" s="160">
        <f>ROUNDUP((SUM(BG87:BG127)),  2)</f>
        <v>0</v>
      </c>
      <c r="I37" s="161">
        <v>0.20999999999999999</v>
      </c>
      <c r="J37" s="160">
        <f>0</f>
        <v>0</v>
      </c>
      <c r="L37" s="44"/>
    </row>
    <row r="38" hidden="1" s="1" customFormat="1" ht="14.4" customHeight="1">
      <c r="B38" s="44"/>
      <c r="E38" s="145" t="s">
        <v>44</v>
      </c>
      <c r="F38" s="160">
        <f>ROUNDUP((SUM(BH87:BH127)),  2)</f>
        <v>0</v>
      </c>
      <c r="I38" s="161">
        <v>0.14999999999999999</v>
      </c>
      <c r="J38" s="160">
        <f>0</f>
        <v>0</v>
      </c>
      <c r="L38" s="44"/>
    </row>
    <row r="39" hidden="1" s="1" customFormat="1" ht="14.4" customHeight="1">
      <c r="B39" s="44"/>
      <c r="E39" s="145" t="s">
        <v>45</v>
      </c>
      <c r="F39" s="160">
        <f>ROUNDUP((SUM(BI87:BI127)),  2)</f>
        <v>0</v>
      </c>
      <c r="I39" s="161">
        <v>0</v>
      </c>
      <c r="J39" s="160">
        <f>0</f>
        <v>0</v>
      </c>
      <c r="L39" s="44"/>
    </row>
    <row r="40" s="1" customFormat="1" ht="6.96" customHeight="1">
      <c r="B40" s="44"/>
      <c r="I40" s="147"/>
      <c r="L40" s="44"/>
    </row>
    <row r="41" s="1" customFormat="1" ht="25.44" customHeight="1">
      <c r="B41" s="44"/>
      <c r="C41" s="162"/>
      <c r="D41" s="163" t="s">
        <v>46</v>
      </c>
      <c r="E41" s="164"/>
      <c r="F41" s="164"/>
      <c r="G41" s="165" t="s">
        <v>47</v>
      </c>
      <c r="H41" s="166" t="s">
        <v>48</v>
      </c>
      <c r="I41" s="167"/>
      <c r="J41" s="168">
        <f>SUM(J32:J39)</f>
        <v>0</v>
      </c>
      <c r="K41" s="169"/>
      <c r="L41" s="44"/>
    </row>
    <row r="42" s="1" customFormat="1" ht="14.4" customHeight="1">
      <c r="B42" s="170"/>
      <c r="C42" s="171"/>
      <c r="D42" s="171"/>
      <c r="E42" s="171"/>
      <c r="F42" s="171"/>
      <c r="G42" s="171"/>
      <c r="H42" s="171"/>
      <c r="I42" s="172"/>
      <c r="J42" s="171"/>
      <c r="K42" s="171"/>
      <c r="L42" s="44"/>
    </row>
    <row r="46" s="1" customFormat="1" ht="6.96" customHeight="1">
      <c r="B46" s="173"/>
      <c r="C46" s="174"/>
      <c r="D46" s="174"/>
      <c r="E46" s="174"/>
      <c r="F46" s="174"/>
      <c r="G46" s="174"/>
      <c r="H46" s="174"/>
      <c r="I46" s="175"/>
      <c r="J46" s="174"/>
      <c r="K46" s="174"/>
      <c r="L46" s="44"/>
    </row>
    <row r="47" s="1" customFormat="1" ht="24.96" customHeight="1">
      <c r="B47" s="39"/>
      <c r="C47" s="24" t="s">
        <v>190</v>
      </c>
      <c r="D47" s="40"/>
      <c r="E47" s="40"/>
      <c r="F47" s="40"/>
      <c r="G47" s="40"/>
      <c r="H47" s="40"/>
      <c r="I47" s="147"/>
      <c r="J47" s="40"/>
      <c r="K47" s="40"/>
      <c r="L47" s="44"/>
    </row>
    <row r="48" s="1" customFormat="1" ht="6.96" customHeight="1">
      <c r="B48" s="39"/>
      <c r="C48" s="40"/>
      <c r="D48" s="40"/>
      <c r="E48" s="40"/>
      <c r="F48" s="40"/>
      <c r="G48" s="40"/>
      <c r="H48" s="40"/>
      <c r="I48" s="147"/>
      <c r="J48" s="40"/>
      <c r="K48" s="40"/>
      <c r="L48" s="44"/>
    </row>
    <row r="49" s="1" customFormat="1" ht="12" customHeight="1">
      <c r="B49" s="39"/>
      <c r="C49" s="33" t="s">
        <v>17</v>
      </c>
      <c r="D49" s="40"/>
      <c r="E49" s="40"/>
      <c r="F49" s="40"/>
      <c r="G49" s="40"/>
      <c r="H49" s="40"/>
      <c r="I49" s="147"/>
      <c r="J49" s="40"/>
      <c r="K49" s="40"/>
      <c r="L49" s="44"/>
    </row>
    <row r="50" s="1" customFormat="1" ht="16.5" customHeight="1">
      <c r="B50" s="39"/>
      <c r="C50" s="40"/>
      <c r="D50" s="40"/>
      <c r="E50" s="176" t="str">
        <f>E7</f>
        <v>Multifunkční centrum sociálních služeb</v>
      </c>
      <c r="F50" s="33"/>
      <c r="G50" s="33"/>
      <c r="H50" s="33"/>
      <c r="I50" s="147"/>
      <c r="J50" s="40"/>
      <c r="K50" s="40"/>
      <c r="L50" s="44"/>
    </row>
    <row r="51" ht="12" customHeight="1">
      <c r="B51" s="22"/>
      <c r="C51" s="33" t="s">
        <v>188</v>
      </c>
      <c r="D51" s="23"/>
      <c r="E51" s="23"/>
      <c r="F51" s="23"/>
      <c r="G51" s="23"/>
      <c r="H51" s="23"/>
      <c r="I51" s="139"/>
      <c r="J51" s="23"/>
      <c r="K51" s="23"/>
      <c r="L51" s="21"/>
    </row>
    <row r="52" s="1" customFormat="1" ht="16.5" customHeight="1">
      <c r="B52" s="39"/>
      <c r="C52" s="40"/>
      <c r="D52" s="40"/>
      <c r="E52" s="176" t="s">
        <v>3727</v>
      </c>
      <c r="F52" s="40"/>
      <c r="G52" s="40"/>
      <c r="H52" s="40"/>
      <c r="I52" s="147"/>
      <c r="J52" s="40"/>
      <c r="K52" s="40"/>
      <c r="L52" s="44"/>
    </row>
    <row r="53" s="1" customFormat="1" ht="12" customHeight="1">
      <c r="B53" s="39"/>
      <c r="C53" s="33" t="s">
        <v>236</v>
      </c>
      <c r="D53" s="40"/>
      <c r="E53" s="40"/>
      <c r="F53" s="40"/>
      <c r="G53" s="40"/>
      <c r="H53" s="40"/>
      <c r="I53" s="147"/>
      <c r="J53" s="40"/>
      <c r="K53" s="40"/>
      <c r="L53" s="44"/>
    </row>
    <row r="54" s="1" customFormat="1" ht="16.5" customHeight="1">
      <c r="B54" s="39"/>
      <c r="C54" s="40"/>
      <c r="D54" s="40"/>
      <c r="E54" s="69" t="str">
        <f>E11</f>
        <v>SO02.2 - Vegetační úpravy</v>
      </c>
      <c r="F54" s="40"/>
      <c r="G54" s="40"/>
      <c r="H54" s="40"/>
      <c r="I54" s="147"/>
      <c r="J54" s="40"/>
      <c r="K54" s="40"/>
      <c r="L54" s="44"/>
    </row>
    <row r="55" s="1" customFormat="1" ht="6.96" customHeight="1">
      <c r="B55" s="39"/>
      <c r="C55" s="40"/>
      <c r="D55" s="40"/>
      <c r="E55" s="40"/>
      <c r="F55" s="40"/>
      <c r="G55" s="40"/>
      <c r="H55" s="40"/>
      <c r="I55" s="147"/>
      <c r="J55" s="40"/>
      <c r="K55" s="40"/>
      <c r="L55" s="44"/>
    </row>
    <row r="56" s="1" customFormat="1" ht="12" customHeight="1">
      <c r="B56" s="39"/>
      <c r="C56" s="33" t="s">
        <v>22</v>
      </c>
      <c r="D56" s="40"/>
      <c r="E56" s="40"/>
      <c r="F56" s="28" t="str">
        <f>F14</f>
        <v xml:space="preserve"> </v>
      </c>
      <c r="G56" s="40"/>
      <c r="H56" s="40"/>
      <c r="I56" s="149" t="s">
        <v>24</v>
      </c>
      <c r="J56" s="72" t="str">
        <f>IF(J14="","",J14)</f>
        <v>11.2.2019</v>
      </c>
      <c r="K56" s="40"/>
      <c r="L56" s="44"/>
    </row>
    <row r="57" s="1" customFormat="1" ht="6.96" customHeight="1">
      <c r="B57" s="39"/>
      <c r="C57" s="40"/>
      <c r="D57" s="40"/>
      <c r="E57" s="40"/>
      <c r="F57" s="40"/>
      <c r="G57" s="40"/>
      <c r="H57" s="40"/>
      <c r="I57" s="147"/>
      <c r="J57" s="40"/>
      <c r="K57" s="40"/>
      <c r="L57" s="44"/>
    </row>
    <row r="58" s="1" customFormat="1" ht="15.15" customHeight="1">
      <c r="B58" s="39"/>
      <c r="C58" s="33" t="s">
        <v>26</v>
      </c>
      <c r="D58" s="40"/>
      <c r="E58" s="40"/>
      <c r="F58" s="28" t="str">
        <f>E17</f>
        <v xml:space="preserve"> </v>
      </c>
      <c r="G58" s="40"/>
      <c r="H58" s="40"/>
      <c r="I58" s="149" t="s">
        <v>31</v>
      </c>
      <c r="J58" s="37" t="str">
        <f>E23</f>
        <v xml:space="preserve"> </v>
      </c>
      <c r="K58" s="40"/>
      <c r="L58" s="44"/>
    </row>
    <row r="59" s="1" customFormat="1" ht="15.15" customHeight="1">
      <c r="B59" s="39"/>
      <c r="C59" s="33" t="s">
        <v>29</v>
      </c>
      <c r="D59" s="40"/>
      <c r="E59" s="40"/>
      <c r="F59" s="28" t="str">
        <f>IF(E20="","",E20)</f>
        <v>Vyplň údaj</v>
      </c>
      <c r="G59" s="40"/>
      <c r="H59" s="40"/>
      <c r="I59" s="149" t="s">
        <v>32</v>
      </c>
      <c r="J59" s="37" t="str">
        <f>E26</f>
        <v xml:space="preserve"> </v>
      </c>
      <c r="K59" s="40"/>
      <c r="L59" s="44"/>
    </row>
    <row r="60" s="1" customFormat="1" ht="10.32" customHeight="1">
      <c r="B60" s="39"/>
      <c r="C60" s="40"/>
      <c r="D60" s="40"/>
      <c r="E60" s="40"/>
      <c r="F60" s="40"/>
      <c r="G60" s="40"/>
      <c r="H60" s="40"/>
      <c r="I60" s="147"/>
      <c r="J60" s="40"/>
      <c r="K60" s="40"/>
      <c r="L60" s="44"/>
    </row>
    <row r="61" s="1" customFormat="1" ht="29.28" customHeight="1">
      <c r="B61" s="39"/>
      <c r="C61" s="177" t="s">
        <v>191</v>
      </c>
      <c r="D61" s="178"/>
      <c r="E61" s="178"/>
      <c r="F61" s="178"/>
      <c r="G61" s="178"/>
      <c r="H61" s="178"/>
      <c r="I61" s="179"/>
      <c r="J61" s="180" t="s">
        <v>192</v>
      </c>
      <c r="K61" s="178"/>
      <c r="L61" s="44"/>
    </row>
    <row r="62" s="1" customFormat="1" ht="10.32" customHeight="1">
      <c r="B62" s="39"/>
      <c r="C62" s="40"/>
      <c r="D62" s="40"/>
      <c r="E62" s="40"/>
      <c r="F62" s="40"/>
      <c r="G62" s="40"/>
      <c r="H62" s="40"/>
      <c r="I62" s="147"/>
      <c r="J62" s="40"/>
      <c r="K62" s="40"/>
      <c r="L62" s="44"/>
    </row>
    <row r="63" s="1" customFormat="1" ht="22.8" customHeight="1">
      <c r="B63" s="39"/>
      <c r="C63" s="181" t="s">
        <v>68</v>
      </c>
      <c r="D63" s="40"/>
      <c r="E63" s="40"/>
      <c r="F63" s="40"/>
      <c r="G63" s="40"/>
      <c r="H63" s="40"/>
      <c r="I63" s="147"/>
      <c r="J63" s="102">
        <f>J87</f>
        <v>0</v>
      </c>
      <c r="K63" s="40"/>
      <c r="L63" s="44"/>
      <c r="AU63" s="18" t="s">
        <v>193</v>
      </c>
    </row>
    <row r="64" s="8" customFormat="1" ht="24.96" customHeight="1">
      <c r="B64" s="182"/>
      <c r="C64" s="183"/>
      <c r="D64" s="184" t="s">
        <v>3729</v>
      </c>
      <c r="E64" s="185"/>
      <c r="F64" s="185"/>
      <c r="G64" s="185"/>
      <c r="H64" s="185"/>
      <c r="I64" s="186"/>
      <c r="J64" s="187">
        <f>J88</f>
        <v>0</v>
      </c>
      <c r="K64" s="183"/>
      <c r="L64" s="188"/>
    </row>
    <row r="65" s="8" customFormat="1" ht="24.96" customHeight="1">
      <c r="B65" s="182"/>
      <c r="C65" s="183"/>
      <c r="D65" s="184" t="s">
        <v>3730</v>
      </c>
      <c r="E65" s="185"/>
      <c r="F65" s="185"/>
      <c r="G65" s="185"/>
      <c r="H65" s="185"/>
      <c r="I65" s="186"/>
      <c r="J65" s="187">
        <f>J106</f>
        <v>0</v>
      </c>
      <c r="K65" s="183"/>
      <c r="L65" s="188"/>
    </row>
    <row r="66" s="1" customFormat="1" ht="21.84" customHeight="1">
      <c r="B66" s="39"/>
      <c r="C66" s="40"/>
      <c r="D66" s="40"/>
      <c r="E66" s="40"/>
      <c r="F66" s="40"/>
      <c r="G66" s="40"/>
      <c r="H66" s="40"/>
      <c r="I66" s="147"/>
      <c r="J66" s="40"/>
      <c r="K66" s="40"/>
      <c r="L66" s="44"/>
    </row>
    <row r="67" s="1" customFormat="1" ht="6.96" customHeight="1">
      <c r="B67" s="59"/>
      <c r="C67" s="60"/>
      <c r="D67" s="60"/>
      <c r="E67" s="60"/>
      <c r="F67" s="60"/>
      <c r="G67" s="60"/>
      <c r="H67" s="60"/>
      <c r="I67" s="172"/>
      <c r="J67" s="60"/>
      <c r="K67" s="60"/>
      <c r="L67" s="44"/>
    </row>
    <row r="71" s="1" customFormat="1" ht="6.96" customHeight="1">
      <c r="B71" s="61"/>
      <c r="C71" s="62"/>
      <c r="D71" s="62"/>
      <c r="E71" s="62"/>
      <c r="F71" s="62"/>
      <c r="G71" s="62"/>
      <c r="H71" s="62"/>
      <c r="I71" s="175"/>
      <c r="J71" s="62"/>
      <c r="K71" s="62"/>
      <c r="L71" s="44"/>
    </row>
    <row r="72" s="1" customFormat="1" ht="24.96" customHeight="1">
      <c r="B72" s="39"/>
      <c r="C72" s="24" t="s">
        <v>195</v>
      </c>
      <c r="D72" s="40"/>
      <c r="E72" s="40"/>
      <c r="F72" s="40"/>
      <c r="G72" s="40"/>
      <c r="H72" s="40"/>
      <c r="I72" s="147"/>
      <c r="J72" s="40"/>
      <c r="K72" s="40"/>
      <c r="L72" s="44"/>
    </row>
    <row r="73" s="1" customFormat="1" ht="6.96" customHeight="1">
      <c r="B73" s="39"/>
      <c r="C73" s="40"/>
      <c r="D73" s="40"/>
      <c r="E73" s="40"/>
      <c r="F73" s="40"/>
      <c r="G73" s="40"/>
      <c r="H73" s="40"/>
      <c r="I73" s="147"/>
      <c r="J73" s="40"/>
      <c r="K73" s="40"/>
      <c r="L73" s="44"/>
    </row>
    <row r="74" s="1" customFormat="1" ht="12" customHeight="1">
      <c r="B74" s="39"/>
      <c r="C74" s="33" t="s">
        <v>17</v>
      </c>
      <c r="D74" s="40"/>
      <c r="E74" s="40"/>
      <c r="F74" s="40"/>
      <c r="G74" s="40"/>
      <c r="H74" s="40"/>
      <c r="I74" s="147"/>
      <c r="J74" s="40"/>
      <c r="K74" s="40"/>
      <c r="L74" s="44"/>
    </row>
    <row r="75" s="1" customFormat="1" ht="16.5" customHeight="1">
      <c r="B75" s="39"/>
      <c r="C75" s="40"/>
      <c r="D75" s="40"/>
      <c r="E75" s="176" t="str">
        <f>E7</f>
        <v>Multifunkční centrum sociálních služeb</v>
      </c>
      <c r="F75" s="33"/>
      <c r="G75" s="33"/>
      <c r="H75" s="33"/>
      <c r="I75" s="147"/>
      <c r="J75" s="40"/>
      <c r="K75" s="40"/>
      <c r="L75" s="44"/>
    </row>
    <row r="76" ht="12" customHeight="1">
      <c r="B76" s="22"/>
      <c r="C76" s="33" t="s">
        <v>188</v>
      </c>
      <c r="D76" s="23"/>
      <c r="E76" s="23"/>
      <c r="F76" s="23"/>
      <c r="G76" s="23"/>
      <c r="H76" s="23"/>
      <c r="I76" s="139"/>
      <c r="J76" s="23"/>
      <c r="K76" s="23"/>
      <c r="L76" s="21"/>
    </row>
    <row r="77" s="1" customFormat="1" ht="16.5" customHeight="1">
      <c r="B77" s="39"/>
      <c r="C77" s="40"/>
      <c r="D77" s="40"/>
      <c r="E77" s="176" t="s">
        <v>3727</v>
      </c>
      <c r="F77" s="40"/>
      <c r="G77" s="40"/>
      <c r="H77" s="40"/>
      <c r="I77" s="147"/>
      <c r="J77" s="40"/>
      <c r="K77" s="40"/>
      <c r="L77" s="44"/>
    </row>
    <row r="78" s="1" customFormat="1" ht="12" customHeight="1">
      <c r="B78" s="39"/>
      <c r="C78" s="33" t="s">
        <v>236</v>
      </c>
      <c r="D78" s="40"/>
      <c r="E78" s="40"/>
      <c r="F78" s="40"/>
      <c r="G78" s="40"/>
      <c r="H78" s="40"/>
      <c r="I78" s="147"/>
      <c r="J78" s="40"/>
      <c r="K78" s="40"/>
      <c r="L78" s="44"/>
    </row>
    <row r="79" s="1" customFormat="1" ht="16.5" customHeight="1">
      <c r="B79" s="39"/>
      <c r="C79" s="40"/>
      <c r="D79" s="40"/>
      <c r="E79" s="69" t="str">
        <f>E11</f>
        <v>SO02.2 - Vegetační úpravy</v>
      </c>
      <c r="F79" s="40"/>
      <c r="G79" s="40"/>
      <c r="H79" s="40"/>
      <c r="I79" s="147"/>
      <c r="J79" s="40"/>
      <c r="K79" s="40"/>
      <c r="L79" s="44"/>
    </row>
    <row r="80" s="1" customFormat="1" ht="6.96" customHeight="1">
      <c r="B80" s="39"/>
      <c r="C80" s="40"/>
      <c r="D80" s="40"/>
      <c r="E80" s="40"/>
      <c r="F80" s="40"/>
      <c r="G80" s="40"/>
      <c r="H80" s="40"/>
      <c r="I80" s="147"/>
      <c r="J80" s="40"/>
      <c r="K80" s="40"/>
      <c r="L80" s="44"/>
    </row>
    <row r="81" s="1" customFormat="1" ht="12" customHeight="1">
      <c r="B81" s="39"/>
      <c r="C81" s="33" t="s">
        <v>22</v>
      </c>
      <c r="D81" s="40"/>
      <c r="E81" s="40"/>
      <c r="F81" s="28" t="str">
        <f>F14</f>
        <v xml:space="preserve"> </v>
      </c>
      <c r="G81" s="40"/>
      <c r="H81" s="40"/>
      <c r="I81" s="149" t="s">
        <v>24</v>
      </c>
      <c r="J81" s="72" t="str">
        <f>IF(J14="","",J14)</f>
        <v>11.2.2019</v>
      </c>
      <c r="K81" s="40"/>
      <c r="L81" s="44"/>
    </row>
    <row r="82" s="1" customFormat="1" ht="6.96" customHeight="1">
      <c r="B82" s="39"/>
      <c r="C82" s="40"/>
      <c r="D82" s="40"/>
      <c r="E82" s="40"/>
      <c r="F82" s="40"/>
      <c r="G82" s="40"/>
      <c r="H82" s="40"/>
      <c r="I82" s="147"/>
      <c r="J82" s="40"/>
      <c r="K82" s="40"/>
      <c r="L82" s="44"/>
    </row>
    <row r="83" s="1" customFormat="1" ht="15.15" customHeight="1">
      <c r="B83" s="39"/>
      <c r="C83" s="33" t="s">
        <v>26</v>
      </c>
      <c r="D83" s="40"/>
      <c r="E83" s="40"/>
      <c r="F83" s="28" t="str">
        <f>E17</f>
        <v xml:space="preserve"> </v>
      </c>
      <c r="G83" s="40"/>
      <c r="H83" s="40"/>
      <c r="I83" s="149" t="s">
        <v>31</v>
      </c>
      <c r="J83" s="37" t="str">
        <f>E23</f>
        <v xml:space="preserve"> </v>
      </c>
      <c r="K83" s="40"/>
      <c r="L83" s="44"/>
    </row>
    <row r="84" s="1" customFormat="1" ht="15.15" customHeight="1">
      <c r="B84" s="39"/>
      <c r="C84" s="33" t="s">
        <v>29</v>
      </c>
      <c r="D84" s="40"/>
      <c r="E84" s="40"/>
      <c r="F84" s="28" t="str">
        <f>IF(E20="","",E20)</f>
        <v>Vyplň údaj</v>
      </c>
      <c r="G84" s="40"/>
      <c r="H84" s="40"/>
      <c r="I84" s="149" t="s">
        <v>32</v>
      </c>
      <c r="J84" s="37" t="str">
        <f>E26</f>
        <v xml:space="preserve"> </v>
      </c>
      <c r="K84" s="40"/>
      <c r="L84" s="44"/>
    </row>
    <row r="85" s="1" customFormat="1" ht="10.32" customHeight="1">
      <c r="B85" s="39"/>
      <c r="C85" s="40"/>
      <c r="D85" s="40"/>
      <c r="E85" s="40"/>
      <c r="F85" s="40"/>
      <c r="G85" s="40"/>
      <c r="H85" s="40"/>
      <c r="I85" s="147"/>
      <c r="J85" s="40"/>
      <c r="K85" s="40"/>
      <c r="L85" s="44"/>
    </row>
    <row r="86" s="9" customFormat="1" ht="29.28" customHeight="1">
      <c r="B86" s="189"/>
      <c r="C86" s="190" t="s">
        <v>196</v>
      </c>
      <c r="D86" s="191" t="s">
        <v>55</v>
      </c>
      <c r="E86" s="191" t="s">
        <v>51</v>
      </c>
      <c r="F86" s="191" t="s">
        <v>52</v>
      </c>
      <c r="G86" s="191" t="s">
        <v>197</v>
      </c>
      <c r="H86" s="191" t="s">
        <v>198</v>
      </c>
      <c r="I86" s="192" t="s">
        <v>199</v>
      </c>
      <c r="J86" s="191" t="s">
        <v>192</v>
      </c>
      <c r="K86" s="193" t="s">
        <v>200</v>
      </c>
      <c r="L86" s="194"/>
      <c r="M86" s="92" t="s">
        <v>20</v>
      </c>
      <c r="N86" s="93" t="s">
        <v>40</v>
      </c>
      <c r="O86" s="93" t="s">
        <v>201</v>
      </c>
      <c r="P86" s="93" t="s">
        <v>202</v>
      </c>
      <c r="Q86" s="93" t="s">
        <v>203</v>
      </c>
      <c r="R86" s="93" t="s">
        <v>204</v>
      </c>
      <c r="S86" s="93" t="s">
        <v>205</v>
      </c>
      <c r="T86" s="94" t="s">
        <v>206</v>
      </c>
    </row>
    <row r="87" s="1" customFormat="1" ht="22.8" customHeight="1">
      <c r="B87" s="39"/>
      <c r="C87" s="99" t="s">
        <v>207</v>
      </c>
      <c r="D87" s="40"/>
      <c r="E87" s="40"/>
      <c r="F87" s="40"/>
      <c r="G87" s="40"/>
      <c r="H87" s="40"/>
      <c r="I87" s="147"/>
      <c r="J87" s="195">
        <f>BK87</f>
        <v>0</v>
      </c>
      <c r="K87" s="40"/>
      <c r="L87" s="44"/>
      <c r="M87" s="95"/>
      <c r="N87" s="96"/>
      <c r="O87" s="96"/>
      <c r="P87" s="196">
        <f>P88+P106</f>
        <v>0</v>
      </c>
      <c r="Q87" s="96"/>
      <c r="R87" s="196">
        <f>R88+R106</f>
        <v>0</v>
      </c>
      <c r="S87" s="96"/>
      <c r="T87" s="197">
        <f>T88+T106</f>
        <v>0</v>
      </c>
      <c r="AT87" s="18" t="s">
        <v>69</v>
      </c>
      <c r="AU87" s="18" t="s">
        <v>193</v>
      </c>
      <c r="BK87" s="198">
        <f>BK88+BK106</f>
        <v>0</v>
      </c>
    </row>
    <row r="88" s="10" customFormat="1" ht="25.92" customHeight="1">
      <c r="B88" s="199"/>
      <c r="C88" s="200"/>
      <c r="D88" s="201" t="s">
        <v>69</v>
      </c>
      <c r="E88" s="202" t="s">
        <v>3731</v>
      </c>
      <c r="F88" s="202" t="s">
        <v>3731</v>
      </c>
      <c r="G88" s="200"/>
      <c r="H88" s="200"/>
      <c r="I88" s="203"/>
      <c r="J88" s="204">
        <f>BK88</f>
        <v>0</v>
      </c>
      <c r="K88" s="200"/>
      <c r="L88" s="205"/>
      <c r="M88" s="206"/>
      <c r="N88" s="207"/>
      <c r="O88" s="207"/>
      <c r="P88" s="208">
        <f>SUM(P89:P105)</f>
        <v>0</v>
      </c>
      <c r="Q88" s="207"/>
      <c r="R88" s="208">
        <f>SUM(R89:R105)</f>
        <v>0</v>
      </c>
      <c r="S88" s="207"/>
      <c r="T88" s="209">
        <f>SUM(T89:T105)</f>
        <v>0</v>
      </c>
      <c r="AR88" s="210" t="s">
        <v>77</v>
      </c>
      <c r="AT88" s="211" t="s">
        <v>69</v>
      </c>
      <c r="AU88" s="211" t="s">
        <v>16</v>
      </c>
      <c r="AY88" s="210" t="s">
        <v>210</v>
      </c>
      <c r="BK88" s="212">
        <f>SUM(BK89:BK105)</f>
        <v>0</v>
      </c>
    </row>
    <row r="89" s="1" customFormat="1" ht="24" customHeight="1">
      <c r="B89" s="39"/>
      <c r="C89" s="213" t="s">
        <v>77</v>
      </c>
      <c r="D89" s="213" t="s">
        <v>211</v>
      </c>
      <c r="E89" s="214" t="s">
        <v>3732</v>
      </c>
      <c r="F89" s="215" t="s">
        <v>3733</v>
      </c>
      <c r="G89" s="216" t="s">
        <v>911</v>
      </c>
      <c r="H89" s="217">
        <v>672</v>
      </c>
      <c r="I89" s="218"/>
      <c r="J89" s="219">
        <f>ROUND(I89*H89,2)</f>
        <v>0</v>
      </c>
      <c r="K89" s="215" t="s">
        <v>20</v>
      </c>
      <c r="L89" s="44"/>
      <c r="M89" s="220" t="s">
        <v>20</v>
      </c>
      <c r="N89" s="221" t="s">
        <v>41</v>
      </c>
      <c r="O89" s="84"/>
      <c r="P89" s="222">
        <f>O89*H89</f>
        <v>0</v>
      </c>
      <c r="Q89" s="222">
        <v>0</v>
      </c>
      <c r="R89" s="222">
        <f>Q89*H89</f>
        <v>0</v>
      </c>
      <c r="S89" s="222">
        <v>0</v>
      </c>
      <c r="T89" s="223">
        <f>S89*H89</f>
        <v>0</v>
      </c>
      <c r="AR89" s="224" t="s">
        <v>215</v>
      </c>
      <c r="AT89" s="224" t="s">
        <v>211</v>
      </c>
      <c r="AU89" s="224" t="s">
        <v>77</v>
      </c>
      <c r="AY89" s="18" t="s">
        <v>210</v>
      </c>
      <c r="BE89" s="225">
        <f>IF(N89="základní",J89,0)</f>
        <v>0</v>
      </c>
      <c r="BF89" s="225">
        <f>IF(N89="snížená",J89,0)</f>
        <v>0</v>
      </c>
      <c r="BG89" s="225">
        <f>IF(N89="zákl. přenesená",J89,0)</f>
        <v>0</v>
      </c>
      <c r="BH89" s="225">
        <f>IF(N89="sníž. přenesená",J89,0)</f>
        <v>0</v>
      </c>
      <c r="BI89" s="225">
        <f>IF(N89="nulová",J89,0)</f>
        <v>0</v>
      </c>
      <c r="BJ89" s="18" t="s">
        <v>77</v>
      </c>
      <c r="BK89" s="225">
        <f>ROUND(I89*H89,2)</f>
        <v>0</v>
      </c>
      <c r="BL89" s="18" t="s">
        <v>215</v>
      </c>
      <c r="BM89" s="224" t="s">
        <v>79</v>
      </c>
    </row>
    <row r="90" s="1" customFormat="1" ht="16.5" customHeight="1">
      <c r="B90" s="39"/>
      <c r="C90" s="213" t="s">
        <v>79</v>
      </c>
      <c r="D90" s="213" t="s">
        <v>211</v>
      </c>
      <c r="E90" s="214" t="s">
        <v>3734</v>
      </c>
      <c r="F90" s="215" t="s">
        <v>3735</v>
      </c>
      <c r="G90" s="216" t="s">
        <v>911</v>
      </c>
      <c r="H90" s="217">
        <v>336</v>
      </c>
      <c r="I90" s="218"/>
      <c r="J90" s="219">
        <f>ROUND(I90*H90,2)</f>
        <v>0</v>
      </c>
      <c r="K90" s="215" t="s">
        <v>20</v>
      </c>
      <c r="L90" s="44"/>
      <c r="M90" s="220" t="s">
        <v>20</v>
      </c>
      <c r="N90" s="221" t="s">
        <v>41</v>
      </c>
      <c r="O90" s="84"/>
      <c r="P90" s="222">
        <f>O90*H90</f>
        <v>0</v>
      </c>
      <c r="Q90" s="222">
        <v>0</v>
      </c>
      <c r="R90" s="222">
        <f>Q90*H90</f>
        <v>0</v>
      </c>
      <c r="S90" s="222">
        <v>0</v>
      </c>
      <c r="T90" s="223">
        <f>S90*H90</f>
        <v>0</v>
      </c>
      <c r="AR90" s="224" t="s">
        <v>215</v>
      </c>
      <c r="AT90" s="224" t="s">
        <v>211</v>
      </c>
      <c r="AU90" s="224" t="s">
        <v>77</v>
      </c>
      <c r="AY90" s="18" t="s">
        <v>210</v>
      </c>
      <c r="BE90" s="225">
        <f>IF(N90="základní",J90,0)</f>
        <v>0</v>
      </c>
      <c r="BF90" s="225">
        <f>IF(N90="snížená",J90,0)</f>
        <v>0</v>
      </c>
      <c r="BG90" s="225">
        <f>IF(N90="zákl. přenesená",J90,0)</f>
        <v>0</v>
      </c>
      <c r="BH90" s="225">
        <f>IF(N90="sníž. přenesená",J90,0)</f>
        <v>0</v>
      </c>
      <c r="BI90" s="225">
        <f>IF(N90="nulová",J90,0)</f>
        <v>0</v>
      </c>
      <c r="BJ90" s="18" t="s">
        <v>77</v>
      </c>
      <c r="BK90" s="225">
        <f>ROUND(I90*H90,2)</f>
        <v>0</v>
      </c>
      <c r="BL90" s="18" t="s">
        <v>215</v>
      </c>
      <c r="BM90" s="224" t="s">
        <v>215</v>
      </c>
    </row>
    <row r="91" s="1" customFormat="1" ht="16.5" customHeight="1">
      <c r="B91" s="39"/>
      <c r="C91" s="213" t="s">
        <v>92</v>
      </c>
      <c r="D91" s="213" t="s">
        <v>211</v>
      </c>
      <c r="E91" s="214" t="s">
        <v>3736</v>
      </c>
      <c r="F91" s="215" t="s">
        <v>3737</v>
      </c>
      <c r="G91" s="216" t="s">
        <v>911</v>
      </c>
      <c r="H91" s="217">
        <v>336</v>
      </c>
      <c r="I91" s="218"/>
      <c r="J91" s="219">
        <f>ROUND(I91*H91,2)</f>
        <v>0</v>
      </c>
      <c r="K91" s="215" t="s">
        <v>20</v>
      </c>
      <c r="L91" s="44"/>
      <c r="M91" s="220" t="s">
        <v>20</v>
      </c>
      <c r="N91" s="221" t="s">
        <v>41</v>
      </c>
      <c r="O91" s="84"/>
      <c r="P91" s="222">
        <f>O91*H91</f>
        <v>0</v>
      </c>
      <c r="Q91" s="222">
        <v>0</v>
      </c>
      <c r="R91" s="222">
        <f>Q91*H91</f>
        <v>0</v>
      </c>
      <c r="S91" s="222">
        <v>0</v>
      </c>
      <c r="T91" s="223">
        <f>S91*H91</f>
        <v>0</v>
      </c>
      <c r="AR91" s="224" t="s">
        <v>215</v>
      </c>
      <c r="AT91" s="224" t="s">
        <v>211</v>
      </c>
      <c r="AU91" s="224" t="s">
        <v>77</v>
      </c>
      <c r="AY91" s="18" t="s">
        <v>210</v>
      </c>
      <c r="BE91" s="225">
        <f>IF(N91="základní",J91,0)</f>
        <v>0</v>
      </c>
      <c r="BF91" s="225">
        <f>IF(N91="snížená",J91,0)</f>
        <v>0</v>
      </c>
      <c r="BG91" s="225">
        <f>IF(N91="zákl. přenesená",J91,0)</f>
        <v>0</v>
      </c>
      <c r="BH91" s="225">
        <f>IF(N91="sníž. přenesená",J91,0)</f>
        <v>0</v>
      </c>
      <c r="BI91" s="225">
        <f>IF(N91="nulová",J91,0)</f>
        <v>0</v>
      </c>
      <c r="BJ91" s="18" t="s">
        <v>77</v>
      </c>
      <c r="BK91" s="225">
        <f>ROUND(I91*H91,2)</f>
        <v>0</v>
      </c>
      <c r="BL91" s="18" t="s">
        <v>215</v>
      </c>
      <c r="BM91" s="224" t="s">
        <v>229</v>
      </c>
    </row>
    <row r="92" s="1" customFormat="1" ht="16.5" customHeight="1">
      <c r="B92" s="39"/>
      <c r="C92" s="213" t="s">
        <v>215</v>
      </c>
      <c r="D92" s="213" t="s">
        <v>211</v>
      </c>
      <c r="E92" s="214" t="s">
        <v>3738</v>
      </c>
      <c r="F92" s="215" t="s">
        <v>3739</v>
      </c>
      <c r="G92" s="216" t="s">
        <v>911</v>
      </c>
      <c r="H92" s="217">
        <v>336</v>
      </c>
      <c r="I92" s="218"/>
      <c r="J92" s="219">
        <f>ROUND(I92*H92,2)</f>
        <v>0</v>
      </c>
      <c r="K92" s="215" t="s">
        <v>20</v>
      </c>
      <c r="L92" s="44"/>
      <c r="M92" s="220" t="s">
        <v>20</v>
      </c>
      <c r="N92" s="221" t="s">
        <v>41</v>
      </c>
      <c r="O92" s="84"/>
      <c r="P92" s="222">
        <f>O92*H92</f>
        <v>0</v>
      </c>
      <c r="Q92" s="222">
        <v>0</v>
      </c>
      <c r="R92" s="222">
        <f>Q92*H92</f>
        <v>0</v>
      </c>
      <c r="S92" s="222">
        <v>0</v>
      </c>
      <c r="T92" s="223">
        <f>S92*H92</f>
        <v>0</v>
      </c>
      <c r="AR92" s="224" t="s">
        <v>215</v>
      </c>
      <c r="AT92" s="224" t="s">
        <v>211</v>
      </c>
      <c r="AU92" s="224" t="s">
        <v>77</v>
      </c>
      <c r="AY92" s="18" t="s">
        <v>210</v>
      </c>
      <c r="BE92" s="225">
        <f>IF(N92="základní",J92,0)</f>
        <v>0</v>
      </c>
      <c r="BF92" s="225">
        <f>IF(N92="snížená",J92,0)</f>
        <v>0</v>
      </c>
      <c r="BG92" s="225">
        <f>IF(N92="zákl. přenesená",J92,0)</f>
        <v>0</v>
      </c>
      <c r="BH92" s="225">
        <f>IF(N92="sníž. přenesená",J92,0)</f>
        <v>0</v>
      </c>
      <c r="BI92" s="225">
        <f>IF(N92="nulová",J92,0)</f>
        <v>0</v>
      </c>
      <c r="BJ92" s="18" t="s">
        <v>77</v>
      </c>
      <c r="BK92" s="225">
        <f>ROUND(I92*H92,2)</f>
        <v>0</v>
      </c>
      <c r="BL92" s="18" t="s">
        <v>215</v>
      </c>
      <c r="BM92" s="224" t="s">
        <v>233</v>
      </c>
    </row>
    <row r="93" s="1" customFormat="1" ht="16.5" customHeight="1">
      <c r="B93" s="39"/>
      <c r="C93" s="213" t="s">
        <v>269</v>
      </c>
      <c r="D93" s="213" t="s">
        <v>211</v>
      </c>
      <c r="E93" s="214" t="s">
        <v>3740</v>
      </c>
      <c r="F93" s="215" t="s">
        <v>3741</v>
      </c>
      <c r="G93" s="216" t="s">
        <v>911</v>
      </c>
      <c r="H93" s="217">
        <v>336</v>
      </c>
      <c r="I93" s="218"/>
      <c r="J93" s="219">
        <f>ROUND(I93*H93,2)</f>
        <v>0</v>
      </c>
      <c r="K93" s="215" t="s">
        <v>20</v>
      </c>
      <c r="L93" s="44"/>
      <c r="M93" s="220" t="s">
        <v>20</v>
      </c>
      <c r="N93" s="221" t="s">
        <v>41</v>
      </c>
      <c r="O93" s="84"/>
      <c r="P93" s="222">
        <f>O93*H93</f>
        <v>0</v>
      </c>
      <c r="Q93" s="222">
        <v>0</v>
      </c>
      <c r="R93" s="222">
        <f>Q93*H93</f>
        <v>0</v>
      </c>
      <c r="S93" s="222">
        <v>0</v>
      </c>
      <c r="T93" s="223">
        <f>S93*H93</f>
        <v>0</v>
      </c>
      <c r="AR93" s="224" t="s">
        <v>215</v>
      </c>
      <c r="AT93" s="224" t="s">
        <v>211</v>
      </c>
      <c r="AU93" s="224" t="s">
        <v>77</v>
      </c>
      <c r="AY93" s="18" t="s">
        <v>210</v>
      </c>
      <c r="BE93" s="225">
        <f>IF(N93="základní",J93,0)</f>
        <v>0</v>
      </c>
      <c r="BF93" s="225">
        <f>IF(N93="snížená",J93,0)</f>
        <v>0</v>
      </c>
      <c r="BG93" s="225">
        <f>IF(N93="zákl. přenesená",J93,0)</f>
        <v>0</v>
      </c>
      <c r="BH93" s="225">
        <f>IF(N93="sníž. přenesená",J93,0)</f>
        <v>0</v>
      </c>
      <c r="BI93" s="225">
        <f>IF(N93="nulová",J93,0)</f>
        <v>0</v>
      </c>
      <c r="BJ93" s="18" t="s">
        <v>77</v>
      </c>
      <c r="BK93" s="225">
        <f>ROUND(I93*H93,2)</f>
        <v>0</v>
      </c>
      <c r="BL93" s="18" t="s">
        <v>215</v>
      </c>
      <c r="BM93" s="224" t="s">
        <v>272</v>
      </c>
    </row>
    <row r="94" s="1" customFormat="1" ht="16.5" customHeight="1">
      <c r="B94" s="39"/>
      <c r="C94" s="213" t="s">
        <v>229</v>
      </c>
      <c r="D94" s="213" t="s">
        <v>211</v>
      </c>
      <c r="E94" s="214" t="s">
        <v>3742</v>
      </c>
      <c r="F94" s="215" t="s">
        <v>3743</v>
      </c>
      <c r="G94" s="216" t="s">
        <v>555</v>
      </c>
      <c r="H94" s="217">
        <v>1284</v>
      </c>
      <c r="I94" s="218"/>
      <c r="J94" s="219">
        <f>ROUND(I94*H94,2)</f>
        <v>0</v>
      </c>
      <c r="K94" s="215" t="s">
        <v>20</v>
      </c>
      <c r="L94" s="44"/>
      <c r="M94" s="220" t="s">
        <v>20</v>
      </c>
      <c r="N94" s="221" t="s">
        <v>41</v>
      </c>
      <c r="O94" s="84"/>
      <c r="P94" s="222">
        <f>O94*H94</f>
        <v>0</v>
      </c>
      <c r="Q94" s="222">
        <v>0</v>
      </c>
      <c r="R94" s="222">
        <f>Q94*H94</f>
        <v>0</v>
      </c>
      <c r="S94" s="222">
        <v>0</v>
      </c>
      <c r="T94" s="223">
        <f>S94*H94</f>
        <v>0</v>
      </c>
      <c r="AR94" s="224" t="s">
        <v>215</v>
      </c>
      <c r="AT94" s="224" t="s">
        <v>211</v>
      </c>
      <c r="AU94" s="224" t="s">
        <v>77</v>
      </c>
      <c r="AY94" s="18" t="s">
        <v>210</v>
      </c>
      <c r="BE94" s="225">
        <f>IF(N94="základní",J94,0)</f>
        <v>0</v>
      </c>
      <c r="BF94" s="225">
        <f>IF(N94="snížená",J94,0)</f>
        <v>0</v>
      </c>
      <c r="BG94" s="225">
        <f>IF(N94="zákl. přenesená",J94,0)</f>
        <v>0</v>
      </c>
      <c r="BH94" s="225">
        <f>IF(N94="sníž. přenesená",J94,0)</f>
        <v>0</v>
      </c>
      <c r="BI94" s="225">
        <f>IF(N94="nulová",J94,0)</f>
        <v>0</v>
      </c>
      <c r="BJ94" s="18" t="s">
        <v>77</v>
      </c>
      <c r="BK94" s="225">
        <f>ROUND(I94*H94,2)</f>
        <v>0</v>
      </c>
      <c r="BL94" s="18" t="s">
        <v>215</v>
      </c>
      <c r="BM94" s="224" t="s">
        <v>275</v>
      </c>
    </row>
    <row r="95" s="1" customFormat="1" ht="24" customHeight="1">
      <c r="B95" s="39"/>
      <c r="C95" s="213" t="s">
        <v>276</v>
      </c>
      <c r="D95" s="213" t="s">
        <v>211</v>
      </c>
      <c r="E95" s="214" t="s">
        <v>3744</v>
      </c>
      <c r="F95" s="215" t="s">
        <v>3745</v>
      </c>
      <c r="G95" s="216" t="s">
        <v>555</v>
      </c>
      <c r="H95" s="217">
        <v>69</v>
      </c>
      <c r="I95" s="218"/>
      <c r="J95" s="219">
        <f>ROUND(I95*H95,2)</f>
        <v>0</v>
      </c>
      <c r="K95" s="215" t="s">
        <v>20</v>
      </c>
      <c r="L95" s="44"/>
      <c r="M95" s="220" t="s">
        <v>20</v>
      </c>
      <c r="N95" s="221" t="s">
        <v>41</v>
      </c>
      <c r="O95" s="84"/>
      <c r="P95" s="222">
        <f>O95*H95</f>
        <v>0</v>
      </c>
      <c r="Q95" s="222">
        <v>0</v>
      </c>
      <c r="R95" s="222">
        <f>Q95*H95</f>
        <v>0</v>
      </c>
      <c r="S95" s="222">
        <v>0</v>
      </c>
      <c r="T95" s="223">
        <f>S95*H95</f>
        <v>0</v>
      </c>
      <c r="AR95" s="224" t="s">
        <v>215</v>
      </c>
      <c r="AT95" s="224" t="s">
        <v>211</v>
      </c>
      <c r="AU95" s="224" t="s">
        <v>77</v>
      </c>
      <c r="AY95" s="18" t="s">
        <v>210</v>
      </c>
      <c r="BE95" s="225">
        <f>IF(N95="základní",J95,0)</f>
        <v>0</v>
      </c>
      <c r="BF95" s="225">
        <f>IF(N95="snížená",J95,0)</f>
        <v>0</v>
      </c>
      <c r="BG95" s="225">
        <f>IF(N95="zákl. přenesená",J95,0)</f>
        <v>0</v>
      </c>
      <c r="BH95" s="225">
        <f>IF(N95="sníž. přenesená",J95,0)</f>
        <v>0</v>
      </c>
      <c r="BI95" s="225">
        <f>IF(N95="nulová",J95,0)</f>
        <v>0</v>
      </c>
      <c r="BJ95" s="18" t="s">
        <v>77</v>
      </c>
      <c r="BK95" s="225">
        <f>ROUND(I95*H95,2)</f>
        <v>0</v>
      </c>
      <c r="BL95" s="18" t="s">
        <v>215</v>
      </c>
      <c r="BM95" s="224" t="s">
        <v>279</v>
      </c>
    </row>
    <row r="96" s="1" customFormat="1" ht="16.5" customHeight="1">
      <c r="B96" s="39"/>
      <c r="C96" s="213" t="s">
        <v>233</v>
      </c>
      <c r="D96" s="213" t="s">
        <v>211</v>
      </c>
      <c r="E96" s="214" t="s">
        <v>3746</v>
      </c>
      <c r="F96" s="215" t="s">
        <v>3747</v>
      </c>
      <c r="G96" s="216" t="s">
        <v>555</v>
      </c>
      <c r="H96" s="217">
        <v>1353</v>
      </c>
      <c r="I96" s="218"/>
      <c r="J96" s="219">
        <f>ROUND(I96*H96,2)</f>
        <v>0</v>
      </c>
      <c r="K96" s="215" t="s">
        <v>20</v>
      </c>
      <c r="L96" s="44"/>
      <c r="M96" s="220" t="s">
        <v>20</v>
      </c>
      <c r="N96" s="221" t="s">
        <v>41</v>
      </c>
      <c r="O96" s="84"/>
      <c r="P96" s="222">
        <f>O96*H96</f>
        <v>0</v>
      </c>
      <c r="Q96" s="222">
        <v>0</v>
      </c>
      <c r="R96" s="222">
        <f>Q96*H96</f>
        <v>0</v>
      </c>
      <c r="S96" s="222">
        <v>0</v>
      </c>
      <c r="T96" s="223">
        <f>S96*H96</f>
        <v>0</v>
      </c>
      <c r="AR96" s="224" t="s">
        <v>215</v>
      </c>
      <c r="AT96" s="224" t="s">
        <v>211</v>
      </c>
      <c r="AU96" s="224" t="s">
        <v>77</v>
      </c>
      <c r="AY96" s="18" t="s">
        <v>210</v>
      </c>
      <c r="BE96" s="225">
        <f>IF(N96="základní",J96,0)</f>
        <v>0</v>
      </c>
      <c r="BF96" s="225">
        <f>IF(N96="snížená",J96,0)</f>
        <v>0</v>
      </c>
      <c r="BG96" s="225">
        <f>IF(N96="zákl. přenesená",J96,0)</f>
        <v>0</v>
      </c>
      <c r="BH96" s="225">
        <f>IF(N96="sníž. přenesená",J96,0)</f>
        <v>0</v>
      </c>
      <c r="BI96" s="225">
        <f>IF(N96="nulová",J96,0)</f>
        <v>0</v>
      </c>
      <c r="BJ96" s="18" t="s">
        <v>77</v>
      </c>
      <c r="BK96" s="225">
        <f>ROUND(I96*H96,2)</f>
        <v>0</v>
      </c>
      <c r="BL96" s="18" t="s">
        <v>215</v>
      </c>
      <c r="BM96" s="224" t="s">
        <v>282</v>
      </c>
    </row>
    <row r="97" s="1" customFormat="1" ht="16.5" customHeight="1">
      <c r="B97" s="39"/>
      <c r="C97" s="213" t="s">
        <v>283</v>
      </c>
      <c r="D97" s="213" t="s">
        <v>211</v>
      </c>
      <c r="E97" s="214" t="s">
        <v>3748</v>
      </c>
      <c r="F97" s="215" t="s">
        <v>3749</v>
      </c>
      <c r="G97" s="216" t="s">
        <v>555</v>
      </c>
      <c r="H97" s="217">
        <v>14</v>
      </c>
      <c r="I97" s="218"/>
      <c r="J97" s="219">
        <f>ROUND(I97*H97,2)</f>
        <v>0</v>
      </c>
      <c r="K97" s="215" t="s">
        <v>20</v>
      </c>
      <c r="L97" s="44"/>
      <c r="M97" s="220" t="s">
        <v>20</v>
      </c>
      <c r="N97" s="221" t="s">
        <v>41</v>
      </c>
      <c r="O97" s="84"/>
      <c r="P97" s="222">
        <f>O97*H97</f>
        <v>0</v>
      </c>
      <c r="Q97" s="222">
        <v>0</v>
      </c>
      <c r="R97" s="222">
        <f>Q97*H97</f>
        <v>0</v>
      </c>
      <c r="S97" s="222">
        <v>0</v>
      </c>
      <c r="T97" s="223">
        <f>S97*H97</f>
        <v>0</v>
      </c>
      <c r="AR97" s="224" t="s">
        <v>215</v>
      </c>
      <c r="AT97" s="224" t="s">
        <v>211</v>
      </c>
      <c r="AU97" s="224" t="s">
        <v>77</v>
      </c>
      <c r="AY97" s="18" t="s">
        <v>210</v>
      </c>
      <c r="BE97" s="225">
        <f>IF(N97="základní",J97,0)</f>
        <v>0</v>
      </c>
      <c r="BF97" s="225">
        <f>IF(N97="snížená",J97,0)</f>
        <v>0</v>
      </c>
      <c r="BG97" s="225">
        <f>IF(N97="zákl. přenesená",J97,0)</f>
        <v>0</v>
      </c>
      <c r="BH97" s="225">
        <f>IF(N97="sníž. přenesená",J97,0)</f>
        <v>0</v>
      </c>
      <c r="BI97" s="225">
        <f>IF(N97="nulová",J97,0)</f>
        <v>0</v>
      </c>
      <c r="BJ97" s="18" t="s">
        <v>77</v>
      </c>
      <c r="BK97" s="225">
        <f>ROUND(I97*H97,2)</f>
        <v>0</v>
      </c>
      <c r="BL97" s="18" t="s">
        <v>215</v>
      </c>
      <c r="BM97" s="224" t="s">
        <v>285</v>
      </c>
    </row>
    <row r="98" s="1" customFormat="1" ht="16.5" customHeight="1">
      <c r="B98" s="39"/>
      <c r="C98" s="213" t="s">
        <v>272</v>
      </c>
      <c r="D98" s="213" t="s">
        <v>211</v>
      </c>
      <c r="E98" s="214" t="s">
        <v>3750</v>
      </c>
      <c r="F98" s="215" t="s">
        <v>3751</v>
      </c>
      <c r="G98" s="216" t="s">
        <v>555</v>
      </c>
      <c r="H98" s="217">
        <v>1</v>
      </c>
      <c r="I98" s="218"/>
      <c r="J98" s="219">
        <f>ROUND(I98*H98,2)</f>
        <v>0</v>
      </c>
      <c r="K98" s="215" t="s">
        <v>20</v>
      </c>
      <c r="L98" s="44"/>
      <c r="M98" s="220" t="s">
        <v>20</v>
      </c>
      <c r="N98" s="221" t="s">
        <v>41</v>
      </c>
      <c r="O98" s="84"/>
      <c r="P98" s="222">
        <f>O98*H98</f>
        <v>0</v>
      </c>
      <c r="Q98" s="222">
        <v>0</v>
      </c>
      <c r="R98" s="222">
        <f>Q98*H98</f>
        <v>0</v>
      </c>
      <c r="S98" s="222">
        <v>0</v>
      </c>
      <c r="T98" s="223">
        <f>S98*H98</f>
        <v>0</v>
      </c>
      <c r="AR98" s="224" t="s">
        <v>215</v>
      </c>
      <c r="AT98" s="224" t="s">
        <v>211</v>
      </c>
      <c r="AU98" s="224" t="s">
        <v>77</v>
      </c>
      <c r="AY98" s="18" t="s">
        <v>210</v>
      </c>
      <c r="BE98" s="225">
        <f>IF(N98="základní",J98,0)</f>
        <v>0</v>
      </c>
      <c r="BF98" s="225">
        <f>IF(N98="snížená",J98,0)</f>
        <v>0</v>
      </c>
      <c r="BG98" s="225">
        <f>IF(N98="zákl. přenesená",J98,0)</f>
        <v>0</v>
      </c>
      <c r="BH98" s="225">
        <f>IF(N98="sníž. přenesená",J98,0)</f>
        <v>0</v>
      </c>
      <c r="BI98" s="225">
        <f>IF(N98="nulová",J98,0)</f>
        <v>0</v>
      </c>
      <c r="BJ98" s="18" t="s">
        <v>77</v>
      </c>
      <c r="BK98" s="225">
        <f>ROUND(I98*H98,2)</f>
        <v>0</v>
      </c>
      <c r="BL98" s="18" t="s">
        <v>215</v>
      </c>
      <c r="BM98" s="224" t="s">
        <v>286</v>
      </c>
    </row>
    <row r="99" s="1" customFormat="1" ht="16.5" customHeight="1">
      <c r="B99" s="39"/>
      <c r="C99" s="213" t="s">
        <v>288</v>
      </c>
      <c r="D99" s="213" t="s">
        <v>211</v>
      </c>
      <c r="E99" s="214" t="s">
        <v>3752</v>
      </c>
      <c r="F99" s="215" t="s">
        <v>3753</v>
      </c>
      <c r="G99" s="216" t="s">
        <v>555</v>
      </c>
      <c r="H99" s="217">
        <v>14</v>
      </c>
      <c r="I99" s="218"/>
      <c r="J99" s="219">
        <f>ROUND(I99*H99,2)</f>
        <v>0</v>
      </c>
      <c r="K99" s="215" t="s">
        <v>20</v>
      </c>
      <c r="L99" s="44"/>
      <c r="M99" s="220" t="s">
        <v>20</v>
      </c>
      <c r="N99" s="221" t="s">
        <v>41</v>
      </c>
      <c r="O99" s="84"/>
      <c r="P99" s="222">
        <f>O99*H99</f>
        <v>0</v>
      </c>
      <c r="Q99" s="222">
        <v>0</v>
      </c>
      <c r="R99" s="222">
        <f>Q99*H99</f>
        <v>0</v>
      </c>
      <c r="S99" s="222">
        <v>0</v>
      </c>
      <c r="T99" s="223">
        <f>S99*H99</f>
        <v>0</v>
      </c>
      <c r="AR99" s="224" t="s">
        <v>215</v>
      </c>
      <c r="AT99" s="224" t="s">
        <v>211</v>
      </c>
      <c r="AU99" s="224" t="s">
        <v>77</v>
      </c>
      <c r="AY99" s="18" t="s">
        <v>210</v>
      </c>
      <c r="BE99" s="225">
        <f>IF(N99="základní",J99,0)</f>
        <v>0</v>
      </c>
      <c r="BF99" s="225">
        <f>IF(N99="snížená",J99,0)</f>
        <v>0</v>
      </c>
      <c r="BG99" s="225">
        <f>IF(N99="zákl. přenesená",J99,0)</f>
        <v>0</v>
      </c>
      <c r="BH99" s="225">
        <f>IF(N99="sníž. přenesená",J99,0)</f>
        <v>0</v>
      </c>
      <c r="BI99" s="225">
        <f>IF(N99="nulová",J99,0)</f>
        <v>0</v>
      </c>
      <c r="BJ99" s="18" t="s">
        <v>77</v>
      </c>
      <c r="BK99" s="225">
        <f>ROUND(I99*H99,2)</f>
        <v>0</v>
      </c>
      <c r="BL99" s="18" t="s">
        <v>215</v>
      </c>
      <c r="BM99" s="224" t="s">
        <v>292</v>
      </c>
    </row>
    <row r="100" s="1" customFormat="1" ht="16.5" customHeight="1">
      <c r="B100" s="39"/>
      <c r="C100" s="213" t="s">
        <v>275</v>
      </c>
      <c r="D100" s="213" t="s">
        <v>211</v>
      </c>
      <c r="E100" s="214" t="s">
        <v>3754</v>
      </c>
      <c r="F100" s="215" t="s">
        <v>3755</v>
      </c>
      <c r="G100" s="216" t="s">
        <v>555</v>
      </c>
      <c r="H100" s="217">
        <v>1</v>
      </c>
      <c r="I100" s="218"/>
      <c r="J100" s="219">
        <f>ROUND(I100*H100,2)</f>
        <v>0</v>
      </c>
      <c r="K100" s="215" t="s">
        <v>20</v>
      </c>
      <c r="L100" s="44"/>
      <c r="M100" s="220" t="s">
        <v>20</v>
      </c>
      <c r="N100" s="221" t="s">
        <v>41</v>
      </c>
      <c r="O100" s="84"/>
      <c r="P100" s="222">
        <f>O100*H100</f>
        <v>0</v>
      </c>
      <c r="Q100" s="222">
        <v>0</v>
      </c>
      <c r="R100" s="222">
        <f>Q100*H100</f>
        <v>0</v>
      </c>
      <c r="S100" s="222">
        <v>0</v>
      </c>
      <c r="T100" s="223">
        <f>S100*H100</f>
        <v>0</v>
      </c>
      <c r="AR100" s="224" t="s">
        <v>215</v>
      </c>
      <c r="AT100" s="224" t="s">
        <v>211</v>
      </c>
      <c r="AU100" s="224" t="s">
        <v>77</v>
      </c>
      <c r="AY100" s="18" t="s">
        <v>210</v>
      </c>
      <c r="BE100" s="225">
        <f>IF(N100="základní",J100,0)</f>
        <v>0</v>
      </c>
      <c r="BF100" s="225">
        <f>IF(N100="snížená",J100,0)</f>
        <v>0</v>
      </c>
      <c r="BG100" s="225">
        <f>IF(N100="zákl. přenesená",J100,0)</f>
        <v>0</v>
      </c>
      <c r="BH100" s="225">
        <f>IF(N100="sníž. přenesená",J100,0)</f>
        <v>0</v>
      </c>
      <c r="BI100" s="225">
        <f>IF(N100="nulová",J100,0)</f>
        <v>0</v>
      </c>
      <c r="BJ100" s="18" t="s">
        <v>77</v>
      </c>
      <c r="BK100" s="225">
        <f>ROUND(I100*H100,2)</f>
        <v>0</v>
      </c>
      <c r="BL100" s="18" t="s">
        <v>215</v>
      </c>
      <c r="BM100" s="224" t="s">
        <v>295</v>
      </c>
    </row>
    <row r="101" s="1" customFormat="1" ht="16.5" customHeight="1">
      <c r="B101" s="39"/>
      <c r="C101" s="213" t="s">
        <v>300</v>
      </c>
      <c r="D101" s="213" t="s">
        <v>211</v>
      </c>
      <c r="E101" s="214" t="s">
        <v>3756</v>
      </c>
      <c r="F101" s="215" t="s">
        <v>3757</v>
      </c>
      <c r="G101" s="216" t="s">
        <v>555</v>
      </c>
      <c r="H101" s="217">
        <v>1</v>
      </c>
      <c r="I101" s="218"/>
      <c r="J101" s="219">
        <f>ROUND(I101*H101,2)</f>
        <v>0</v>
      </c>
      <c r="K101" s="215" t="s">
        <v>20</v>
      </c>
      <c r="L101" s="44"/>
      <c r="M101" s="220" t="s">
        <v>20</v>
      </c>
      <c r="N101" s="221" t="s">
        <v>41</v>
      </c>
      <c r="O101" s="84"/>
      <c r="P101" s="222">
        <f>O101*H101</f>
        <v>0</v>
      </c>
      <c r="Q101" s="222">
        <v>0</v>
      </c>
      <c r="R101" s="222">
        <f>Q101*H101</f>
        <v>0</v>
      </c>
      <c r="S101" s="222">
        <v>0</v>
      </c>
      <c r="T101" s="223">
        <f>S101*H101</f>
        <v>0</v>
      </c>
      <c r="AR101" s="224" t="s">
        <v>215</v>
      </c>
      <c r="AT101" s="224" t="s">
        <v>211</v>
      </c>
      <c r="AU101" s="224" t="s">
        <v>77</v>
      </c>
      <c r="AY101" s="18" t="s">
        <v>210</v>
      </c>
      <c r="BE101" s="225">
        <f>IF(N101="základní",J101,0)</f>
        <v>0</v>
      </c>
      <c r="BF101" s="225">
        <f>IF(N101="snížená",J101,0)</f>
        <v>0</v>
      </c>
      <c r="BG101" s="225">
        <f>IF(N101="zákl. přenesená",J101,0)</f>
        <v>0</v>
      </c>
      <c r="BH101" s="225">
        <f>IF(N101="sníž. přenesená",J101,0)</f>
        <v>0</v>
      </c>
      <c r="BI101" s="225">
        <f>IF(N101="nulová",J101,0)</f>
        <v>0</v>
      </c>
      <c r="BJ101" s="18" t="s">
        <v>77</v>
      </c>
      <c r="BK101" s="225">
        <f>ROUND(I101*H101,2)</f>
        <v>0</v>
      </c>
      <c r="BL101" s="18" t="s">
        <v>215</v>
      </c>
      <c r="BM101" s="224" t="s">
        <v>304</v>
      </c>
    </row>
    <row r="102" s="1" customFormat="1" ht="16.5" customHeight="1">
      <c r="B102" s="39"/>
      <c r="C102" s="213" t="s">
        <v>279</v>
      </c>
      <c r="D102" s="213" t="s">
        <v>211</v>
      </c>
      <c r="E102" s="214" t="s">
        <v>3758</v>
      </c>
      <c r="F102" s="215" t="s">
        <v>3759</v>
      </c>
      <c r="G102" s="216" t="s">
        <v>911</v>
      </c>
      <c r="H102" s="217">
        <v>352</v>
      </c>
      <c r="I102" s="218"/>
      <c r="J102" s="219">
        <f>ROUND(I102*H102,2)</f>
        <v>0</v>
      </c>
      <c r="K102" s="215" t="s">
        <v>20</v>
      </c>
      <c r="L102" s="44"/>
      <c r="M102" s="220" t="s">
        <v>20</v>
      </c>
      <c r="N102" s="221" t="s">
        <v>41</v>
      </c>
      <c r="O102" s="84"/>
      <c r="P102" s="222">
        <f>O102*H102</f>
        <v>0</v>
      </c>
      <c r="Q102" s="222">
        <v>0</v>
      </c>
      <c r="R102" s="222">
        <f>Q102*H102</f>
        <v>0</v>
      </c>
      <c r="S102" s="222">
        <v>0</v>
      </c>
      <c r="T102" s="223">
        <f>S102*H102</f>
        <v>0</v>
      </c>
      <c r="AR102" s="224" t="s">
        <v>215</v>
      </c>
      <c r="AT102" s="224" t="s">
        <v>211</v>
      </c>
      <c r="AU102" s="224" t="s">
        <v>77</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215</v>
      </c>
      <c r="BM102" s="224" t="s">
        <v>307</v>
      </c>
    </row>
    <row r="103" s="1" customFormat="1" ht="16.5" customHeight="1">
      <c r="B103" s="39"/>
      <c r="C103" s="213" t="s">
        <v>9</v>
      </c>
      <c r="D103" s="213" t="s">
        <v>211</v>
      </c>
      <c r="E103" s="214" t="s">
        <v>3760</v>
      </c>
      <c r="F103" s="215" t="s">
        <v>3761</v>
      </c>
      <c r="G103" s="216" t="s">
        <v>260</v>
      </c>
      <c r="H103" s="217">
        <v>27.379999999999999</v>
      </c>
      <c r="I103" s="218"/>
      <c r="J103" s="219">
        <f>ROUND(I103*H103,2)</f>
        <v>0</v>
      </c>
      <c r="K103" s="215" t="s">
        <v>20</v>
      </c>
      <c r="L103" s="44"/>
      <c r="M103" s="220" t="s">
        <v>20</v>
      </c>
      <c r="N103" s="221" t="s">
        <v>41</v>
      </c>
      <c r="O103" s="84"/>
      <c r="P103" s="222">
        <f>O103*H103</f>
        <v>0</v>
      </c>
      <c r="Q103" s="222">
        <v>0</v>
      </c>
      <c r="R103" s="222">
        <f>Q103*H103</f>
        <v>0</v>
      </c>
      <c r="S103" s="222">
        <v>0</v>
      </c>
      <c r="T103" s="223">
        <f>S103*H103</f>
        <v>0</v>
      </c>
      <c r="AR103" s="224" t="s">
        <v>215</v>
      </c>
      <c r="AT103" s="224" t="s">
        <v>211</v>
      </c>
      <c r="AU103" s="224" t="s">
        <v>77</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310</v>
      </c>
    </row>
    <row r="104" s="1" customFormat="1" ht="16.5" customHeight="1">
      <c r="B104" s="39"/>
      <c r="C104" s="213" t="s">
        <v>282</v>
      </c>
      <c r="D104" s="213" t="s">
        <v>211</v>
      </c>
      <c r="E104" s="214" t="s">
        <v>3762</v>
      </c>
      <c r="F104" s="215" t="s">
        <v>3763</v>
      </c>
      <c r="G104" s="216" t="s">
        <v>260</v>
      </c>
      <c r="H104" s="217">
        <v>27.379999999999999</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77</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303</v>
      </c>
    </row>
    <row r="105" s="1" customFormat="1" ht="24" customHeight="1">
      <c r="B105" s="39"/>
      <c r="C105" s="213" t="s">
        <v>313</v>
      </c>
      <c r="D105" s="213" t="s">
        <v>211</v>
      </c>
      <c r="E105" s="214" t="s">
        <v>3764</v>
      </c>
      <c r="F105" s="215" t="s">
        <v>3765</v>
      </c>
      <c r="G105" s="216" t="s">
        <v>266</v>
      </c>
      <c r="H105" s="217">
        <v>0.014</v>
      </c>
      <c r="I105" s="218"/>
      <c r="J105" s="219">
        <f>ROUND(I105*H105,2)</f>
        <v>0</v>
      </c>
      <c r="K105" s="215" t="s">
        <v>20</v>
      </c>
      <c r="L105" s="44"/>
      <c r="M105" s="220" t="s">
        <v>20</v>
      </c>
      <c r="N105" s="221" t="s">
        <v>41</v>
      </c>
      <c r="O105" s="84"/>
      <c r="P105" s="222">
        <f>O105*H105</f>
        <v>0</v>
      </c>
      <c r="Q105" s="222">
        <v>0</v>
      </c>
      <c r="R105" s="222">
        <f>Q105*H105</f>
        <v>0</v>
      </c>
      <c r="S105" s="222">
        <v>0</v>
      </c>
      <c r="T105" s="223">
        <f>S105*H105</f>
        <v>0</v>
      </c>
      <c r="AR105" s="224" t="s">
        <v>215</v>
      </c>
      <c r="AT105" s="224" t="s">
        <v>211</v>
      </c>
      <c r="AU105" s="224" t="s">
        <v>77</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316</v>
      </c>
    </row>
    <row r="106" s="10" customFormat="1" ht="25.92" customHeight="1">
      <c r="B106" s="199"/>
      <c r="C106" s="200"/>
      <c r="D106" s="201" t="s">
        <v>69</v>
      </c>
      <c r="E106" s="202" t="s">
        <v>3766</v>
      </c>
      <c r="F106" s="202" t="s">
        <v>3766</v>
      </c>
      <c r="G106" s="200"/>
      <c r="H106" s="200"/>
      <c r="I106" s="203"/>
      <c r="J106" s="204">
        <f>BK106</f>
        <v>0</v>
      </c>
      <c r="K106" s="200"/>
      <c r="L106" s="205"/>
      <c r="M106" s="206"/>
      <c r="N106" s="207"/>
      <c r="O106" s="207"/>
      <c r="P106" s="208">
        <f>SUM(P107:P127)</f>
        <v>0</v>
      </c>
      <c r="Q106" s="207"/>
      <c r="R106" s="208">
        <f>SUM(R107:R127)</f>
        <v>0</v>
      </c>
      <c r="S106" s="207"/>
      <c r="T106" s="209">
        <f>SUM(T107:T127)</f>
        <v>0</v>
      </c>
      <c r="AR106" s="210" t="s">
        <v>77</v>
      </c>
      <c r="AT106" s="211" t="s">
        <v>69</v>
      </c>
      <c r="AU106" s="211" t="s">
        <v>16</v>
      </c>
      <c r="AY106" s="210" t="s">
        <v>210</v>
      </c>
      <c r="BK106" s="212">
        <f>SUM(BK107:BK127)</f>
        <v>0</v>
      </c>
    </row>
    <row r="107" s="1" customFormat="1" ht="16.5" customHeight="1">
      <c r="B107" s="39"/>
      <c r="C107" s="213" t="s">
        <v>285</v>
      </c>
      <c r="D107" s="213" t="s">
        <v>211</v>
      </c>
      <c r="E107" s="214" t="s">
        <v>3767</v>
      </c>
      <c r="F107" s="215" t="s">
        <v>3768</v>
      </c>
      <c r="G107" s="216" t="s">
        <v>555</v>
      </c>
      <c r="H107" s="217">
        <v>1</v>
      </c>
      <c r="I107" s="218"/>
      <c r="J107" s="219">
        <f>ROUND(I107*H107,2)</f>
        <v>0</v>
      </c>
      <c r="K107" s="215" t="s">
        <v>20</v>
      </c>
      <c r="L107" s="44"/>
      <c r="M107" s="220" t="s">
        <v>20</v>
      </c>
      <c r="N107" s="221" t="s">
        <v>41</v>
      </c>
      <c r="O107" s="84"/>
      <c r="P107" s="222">
        <f>O107*H107</f>
        <v>0</v>
      </c>
      <c r="Q107" s="222">
        <v>0</v>
      </c>
      <c r="R107" s="222">
        <f>Q107*H107</f>
        <v>0</v>
      </c>
      <c r="S107" s="222">
        <v>0</v>
      </c>
      <c r="T107" s="223">
        <f>S107*H107</f>
        <v>0</v>
      </c>
      <c r="AR107" s="224" t="s">
        <v>215</v>
      </c>
      <c r="AT107" s="224" t="s">
        <v>211</v>
      </c>
      <c r="AU107" s="224" t="s">
        <v>77</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319</v>
      </c>
    </row>
    <row r="108" s="1" customFormat="1" ht="16.5" customHeight="1">
      <c r="B108" s="39"/>
      <c r="C108" s="213" t="s">
        <v>322</v>
      </c>
      <c r="D108" s="213" t="s">
        <v>211</v>
      </c>
      <c r="E108" s="214" t="s">
        <v>3769</v>
      </c>
      <c r="F108" s="215" t="s">
        <v>3770</v>
      </c>
      <c r="G108" s="216" t="s">
        <v>555</v>
      </c>
      <c r="H108" s="217">
        <v>1</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77</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325</v>
      </c>
    </row>
    <row r="109" s="1" customFormat="1" ht="16.5" customHeight="1">
      <c r="B109" s="39"/>
      <c r="C109" s="213" t="s">
        <v>286</v>
      </c>
      <c r="D109" s="213" t="s">
        <v>211</v>
      </c>
      <c r="E109" s="214" t="s">
        <v>3771</v>
      </c>
      <c r="F109" s="215" t="s">
        <v>3772</v>
      </c>
      <c r="G109" s="216" t="s">
        <v>555</v>
      </c>
      <c r="H109" s="217">
        <v>4</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77</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328</v>
      </c>
    </row>
    <row r="110" s="1" customFormat="1" ht="16.5" customHeight="1">
      <c r="B110" s="39"/>
      <c r="C110" s="213" t="s">
        <v>7</v>
      </c>
      <c r="D110" s="213" t="s">
        <v>211</v>
      </c>
      <c r="E110" s="214" t="s">
        <v>3773</v>
      </c>
      <c r="F110" s="215" t="s">
        <v>3774</v>
      </c>
      <c r="G110" s="216" t="s">
        <v>555</v>
      </c>
      <c r="H110" s="217">
        <v>35</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77</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331</v>
      </c>
    </row>
    <row r="111" s="1" customFormat="1" ht="16.5" customHeight="1">
      <c r="B111" s="39"/>
      <c r="C111" s="213" t="s">
        <v>292</v>
      </c>
      <c r="D111" s="213" t="s">
        <v>211</v>
      </c>
      <c r="E111" s="214" t="s">
        <v>3775</v>
      </c>
      <c r="F111" s="215" t="s">
        <v>3776</v>
      </c>
      <c r="G111" s="216" t="s">
        <v>555</v>
      </c>
      <c r="H111" s="217">
        <v>25</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215</v>
      </c>
      <c r="AT111" s="224" t="s">
        <v>211</v>
      </c>
      <c r="AU111" s="224" t="s">
        <v>77</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334</v>
      </c>
    </row>
    <row r="112" s="1" customFormat="1" ht="16.5" customHeight="1">
      <c r="B112" s="39"/>
      <c r="C112" s="213" t="s">
        <v>335</v>
      </c>
      <c r="D112" s="213" t="s">
        <v>211</v>
      </c>
      <c r="E112" s="214" t="s">
        <v>3777</v>
      </c>
      <c r="F112" s="215" t="s">
        <v>3778</v>
      </c>
      <c r="G112" s="216" t="s">
        <v>555</v>
      </c>
      <c r="H112" s="217">
        <v>9</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77</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338</v>
      </c>
    </row>
    <row r="113" s="1" customFormat="1" ht="16.5" customHeight="1">
      <c r="B113" s="39"/>
      <c r="C113" s="213" t="s">
        <v>295</v>
      </c>
      <c r="D113" s="213" t="s">
        <v>211</v>
      </c>
      <c r="E113" s="214" t="s">
        <v>3779</v>
      </c>
      <c r="F113" s="215" t="s">
        <v>3780</v>
      </c>
      <c r="G113" s="216" t="s">
        <v>555</v>
      </c>
      <c r="H113" s="217">
        <v>63</v>
      </c>
      <c r="I113" s="218"/>
      <c r="J113" s="219">
        <f>ROUND(I113*H113,2)</f>
        <v>0</v>
      </c>
      <c r="K113" s="215" t="s">
        <v>20</v>
      </c>
      <c r="L113" s="44"/>
      <c r="M113" s="220" t="s">
        <v>20</v>
      </c>
      <c r="N113" s="221" t="s">
        <v>41</v>
      </c>
      <c r="O113" s="84"/>
      <c r="P113" s="222">
        <f>O113*H113</f>
        <v>0</v>
      </c>
      <c r="Q113" s="222">
        <v>0</v>
      </c>
      <c r="R113" s="222">
        <f>Q113*H113</f>
        <v>0</v>
      </c>
      <c r="S113" s="222">
        <v>0</v>
      </c>
      <c r="T113" s="223">
        <f>S113*H113</f>
        <v>0</v>
      </c>
      <c r="AR113" s="224" t="s">
        <v>215</v>
      </c>
      <c r="AT113" s="224" t="s">
        <v>211</v>
      </c>
      <c r="AU113" s="224" t="s">
        <v>77</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341</v>
      </c>
    </row>
    <row r="114" s="1" customFormat="1" ht="16.5" customHeight="1">
      <c r="B114" s="39"/>
      <c r="C114" s="213" t="s">
        <v>342</v>
      </c>
      <c r="D114" s="213" t="s">
        <v>211</v>
      </c>
      <c r="E114" s="214" t="s">
        <v>3781</v>
      </c>
      <c r="F114" s="215" t="s">
        <v>3782</v>
      </c>
      <c r="G114" s="216" t="s">
        <v>555</v>
      </c>
      <c r="H114" s="217">
        <v>31</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77</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345</v>
      </c>
    </row>
    <row r="115" s="1" customFormat="1" ht="16.5" customHeight="1">
      <c r="B115" s="39"/>
      <c r="C115" s="213" t="s">
        <v>304</v>
      </c>
      <c r="D115" s="213" t="s">
        <v>211</v>
      </c>
      <c r="E115" s="214" t="s">
        <v>3783</v>
      </c>
      <c r="F115" s="215" t="s">
        <v>3784</v>
      </c>
      <c r="G115" s="216" t="s">
        <v>555</v>
      </c>
      <c r="H115" s="217">
        <v>38</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77</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348</v>
      </c>
    </row>
    <row r="116" s="1" customFormat="1" ht="16.5" customHeight="1">
      <c r="B116" s="39"/>
      <c r="C116" s="213" t="s">
        <v>349</v>
      </c>
      <c r="D116" s="213" t="s">
        <v>211</v>
      </c>
      <c r="E116" s="214" t="s">
        <v>3785</v>
      </c>
      <c r="F116" s="215" t="s">
        <v>3786</v>
      </c>
      <c r="G116" s="216" t="s">
        <v>555</v>
      </c>
      <c r="H116" s="217">
        <v>262</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77</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353</v>
      </c>
    </row>
    <row r="117" s="1" customFormat="1" ht="16.5" customHeight="1">
      <c r="B117" s="39"/>
      <c r="C117" s="213" t="s">
        <v>307</v>
      </c>
      <c r="D117" s="213" t="s">
        <v>211</v>
      </c>
      <c r="E117" s="214" t="s">
        <v>3787</v>
      </c>
      <c r="F117" s="215" t="s">
        <v>3788</v>
      </c>
      <c r="G117" s="216" t="s">
        <v>555</v>
      </c>
      <c r="H117" s="217">
        <v>430</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77</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356</v>
      </c>
    </row>
    <row r="118" s="1" customFormat="1" ht="16.5" customHeight="1">
      <c r="B118" s="39"/>
      <c r="C118" s="213" t="s">
        <v>357</v>
      </c>
      <c r="D118" s="213" t="s">
        <v>211</v>
      </c>
      <c r="E118" s="214" t="s">
        <v>3789</v>
      </c>
      <c r="F118" s="215" t="s">
        <v>3790</v>
      </c>
      <c r="G118" s="216" t="s">
        <v>555</v>
      </c>
      <c r="H118" s="217">
        <v>153</v>
      </c>
      <c r="I118" s="218"/>
      <c r="J118" s="219">
        <f>ROUND(I118*H118,2)</f>
        <v>0</v>
      </c>
      <c r="K118" s="215" t="s">
        <v>20</v>
      </c>
      <c r="L118" s="44"/>
      <c r="M118" s="220" t="s">
        <v>20</v>
      </c>
      <c r="N118" s="221" t="s">
        <v>41</v>
      </c>
      <c r="O118" s="84"/>
      <c r="P118" s="222">
        <f>O118*H118</f>
        <v>0</v>
      </c>
      <c r="Q118" s="222">
        <v>0</v>
      </c>
      <c r="R118" s="222">
        <f>Q118*H118</f>
        <v>0</v>
      </c>
      <c r="S118" s="222">
        <v>0</v>
      </c>
      <c r="T118" s="223">
        <f>S118*H118</f>
        <v>0</v>
      </c>
      <c r="AR118" s="224" t="s">
        <v>215</v>
      </c>
      <c r="AT118" s="224" t="s">
        <v>211</v>
      </c>
      <c r="AU118" s="224" t="s">
        <v>77</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360</v>
      </c>
    </row>
    <row r="119" s="1" customFormat="1" ht="16.5" customHeight="1">
      <c r="B119" s="39"/>
      <c r="C119" s="213" t="s">
        <v>310</v>
      </c>
      <c r="D119" s="213" t="s">
        <v>211</v>
      </c>
      <c r="E119" s="214" t="s">
        <v>3791</v>
      </c>
      <c r="F119" s="215" t="s">
        <v>3792</v>
      </c>
      <c r="G119" s="216" t="s">
        <v>555</v>
      </c>
      <c r="H119" s="217">
        <v>307</v>
      </c>
      <c r="I119" s="218"/>
      <c r="J119" s="219">
        <f>ROUND(I119*H119,2)</f>
        <v>0</v>
      </c>
      <c r="K119" s="215" t="s">
        <v>20</v>
      </c>
      <c r="L119" s="44"/>
      <c r="M119" s="220" t="s">
        <v>20</v>
      </c>
      <c r="N119" s="221" t="s">
        <v>41</v>
      </c>
      <c r="O119" s="84"/>
      <c r="P119" s="222">
        <f>O119*H119</f>
        <v>0</v>
      </c>
      <c r="Q119" s="222">
        <v>0</v>
      </c>
      <c r="R119" s="222">
        <f>Q119*H119</f>
        <v>0</v>
      </c>
      <c r="S119" s="222">
        <v>0</v>
      </c>
      <c r="T119" s="223">
        <f>S119*H119</f>
        <v>0</v>
      </c>
      <c r="AR119" s="224" t="s">
        <v>215</v>
      </c>
      <c r="AT119" s="224" t="s">
        <v>211</v>
      </c>
      <c r="AU119" s="224" t="s">
        <v>77</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363</v>
      </c>
    </row>
    <row r="120" s="1" customFormat="1" ht="16.5" customHeight="1">
      <c r="B120" s="39"/>
      <c r="C120" s="213" t="s">
        <v>364</v>
      </c>
      <c r="D120" s="213" t="s">
        <v>211</v>
      </c>
      <c r="E120" s="214" t="s">
        <v>3793</v>
      </c>
      <c r="F120" s="215" t="s">
        <v>3794</v>
      </c>
      <c r="G120" s="216" t="s">
        <v>260</v>
      </c>
      <c r="H120" s="217">
        <v>35.200000000000003</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77</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367</v>
      </c>
    </row>
    <row r="121" s="1" customFormat="1" ht="16.5" customHeight="1">
      <c r="B121" s="39"/>
      <c r="C121" s="213" t="s">
        <v>303</v>
      </c>
      <c r="D121" s="213" t="s">
        <v>211</v>
      </c>
      <c r="E121" s="214" t="s">
        <v>3795</v>
      </c>
      <c r="F121" s="215" t="s">
        <v>3796</v>
      </c>
      <c r="G121" s="216" t="s">
        <v>555</v>
      </c>
      <c r="H121" s="217">
        <v>1</v>
      </c>
      <c r="I121" s="218"/>
      <c r="J121" s="219">
        <f>ROUND(I121*H121,2)</f>
        <v>0</v>
      </c>
      <c r="K121" s="215" t="s">
        <v>20</v>
      </c>
      <c r="L121" s="44"/>
      <c r="M121" s="220" t="s">
        <v>20</v>
      </c>
      <c r="N121" s="221" t="s">
        <v>41</v>
      </c>
      <c r="O121" s="84"/>
      <c r="P121" s="222">
        <f>O121*H121</f>
        <v>0</v>
      </c>
      <c r="Q121" s="222">
        <v>0</v>
      </c>
      <c r="R121" s="222">
        <f>Q121*H121</f>
        <v>0</v>
      </c>
      <c r="S121" s="222">
        <v>0</v>
      </c>
      <c r="T121" s="223">
        <f>S121*H121</f>
        <v>0</v>
      </c>
      <c r="AR121" s="224" t="s">
        <v>215</v>
      </c>
      <c r="AT121" s="224" t="s">
        <v>211</v>
      </c>
      <c r="AU121" s="224" t="s">
        <v>77</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370</v>
      </c>
    </row>
    <row r="122" s="1" customFormat="1" ht="16.5" customHeight="1">
      <c r="B122" s="39"/>
      <c r="C122" s="213" t="s">
        <v>371</v>
      </c>
      <c r="D122" s="213" t="s">
        <v>211</v>
      </c>
      <c r="E122" s="214" t="s">
        <v>3797</v>
      </c>
      <c r="F122" s="215" t="s">
        <v>3798</v>
      </c>
      <c r="G122" s="216" t="s">
        <v>291</v>
      </c>
      <c r="H122" s="217">
        <v>2</v>
      </c>
      <c r="I122" s="218"/>
      <c r="J122" s="219">
        <f>ROUND(I122*H122,2)</f>
        <v>0</v>
      </c>
      <c r="K122" s="215" t="s">
        <v>20</v>
      </c>
      <c r="L122" s="44"/>
      <c r="M122" s="220" t="s">
        <v>20</v>
      </c>
      <c r="N122" s="221" t="s">
        <v>41</v>
      </c>
      <c r="O122" s="84"/>
      <c r="P122" s="222">
        <f>O122*H122</f>
        <v>0</v>
      </c>
      <c r="Q122" s="222">
        <v>0</v>
      </c>
      <c r="R122" s="222">
        <f>Q122*H122</f>
        <v>0</v>
      </c>
      <c r="S122" s="222">
        <v>0</v>
      </c>
      <c r="T122" s="223">
        <f>S122*H122</f>
        <v>0</v>
      </c>
      <c r="AR122" s="224" t="s">
        <v>215</v>
      </c>
      <c r="AT122" s="224" t="s">
        <v>211</v>
      </c>
      <c r="AU122" s="224" t="s">
        <v>77</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374</v>
      </c>
    </row>
    <row r="123" s="1" customFormat="1" ht="16.5" customHeight="1">
      <c r="B123" s="39"/>
      <c r="C123" s="213" t="s">
        <v>316</v>
      </c>
      <c r="D123" s="213" t="s">
        <v>211</v>
      </c>
      <c r="E123" s="214" t="s">
        <v>3799</v>
      </c>
      <c r="F123" s="215" t="s">
        <v>3800</v>
      </c>
      <c r="G123" s="216" t="s">
        <v>2000</v>
      </c>
      <c r="H123" s="217">
        <v>14.19</v>
      </c>
      <c r="I123" s="218"/>
      <c r="J123" s="219">
        <f>ROUND(I123*H123,2)</f>
        <v>0</v>
      </c>
      <c r="K123" s="215" t="s">
        <v>20</v>
      </c>
      <c r="L123" s="44"/>
      <c r="M123" s="220" t="s">
        <v>20</v>
      </c>
      <c r="N123" s="221" t="s">
        <v>41</v>
      </c>
      <c r="O123" s="84"/>
      <c r="P123" s="222">
        <f>O123*H123</f>
        <v>0</v>
      </c>
      <c r="Q123" s="222">
        <v>0</v>
      </c>
      <c r="R123" s="222">
        <f>Q123*H123</f>
        <v>0</v>
      </c>
      <c r="S123" s="222">
        <v>0</v>
      </c>
      <c r="T123" s="223">
        <f>S123*H123</f>
        <v>0</v>
      </c>
      <c r="AR123" s="224" t="s">
        <v>215</v>
      </c>
      <c r="AT123" s="224" t="s">
        <v>211</v>
      </c>
      <c r="AU123" s="224" t="s">
        <v>77</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377</v>
      </c>
    </row>
    <row r="124" s="1" customFormat="1" ht="16.5" customHeight="1">
      <c r="B124" s="39"/>
      <c r="C124" s="213" t="s">
        <v>378</v>
      </c>
      <c r="D124" s="213" t="s">
        <v>211</v>
      </c>
      <c r="E124" s="214" t="s">
        <v>3801</v>
      </c>
      <c r="F124" s="215" t="s">
        <v>3802</v>
      </c>
      <c r="G124" s="216" t="s">
        <v>3803</v>
      </c>
      <c r="H124" s="217">
        <v>0.81000000000000005</v>
      </c>
      <c r="I124" s="218"/>
      <c r="J124" s="219">
        <f>ROUND(I124*H124,2)</f>
        <v>0</v>
      </c>
      <c r="K124" s="215" t="s">
        <v>20</v>
      </c>
      <c r="L124" s="44"/>
      <c r="M124" s="220" t="s">
        <v>20</v>
      </c>
      <c r="N124" s="221" t="s">
        <v>41</v>
      </c>
      <c r="O124" s="84"/>
      <c r="P124" s="222">
        <f>O124*H124</f>
        <v>0</v>
      </c>
      <c r="Q124" s="222">
        <v>0</v>
      </c>
      <c r="R124" s="222">
        <f>Q124*H124</f>
        <v>0</v>
      </c>
      <c r="S124" s="222">
        <v>0</v>
      </c>
      <c r="T124" s="223">
        <f>S124*H124</f>
        <v>0</v>
      </c>
      <c r="AR124" s="224" t="s">
        <v>215</v>
      </c>
      <c r="AT124" s="224" t="s">
        <v>211</v>
      </c>
      <c r="AU124" s="224" t="s">
        <v>77</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381</v>
      </c>
    </row>
    <row r="125" s="1" customFormat="1">
      <c r="B125" s="39"/>
      <c r="C125" s="40"/>
      <c r="D125" s="226" t="s">
        <v>216</v>
      </c>
      <c r="E125" s="40"/>
      <c r="F125" s="227" t="s">
        <v>3804</v>
      </c>
      <c r="G125" s="40"/>
      <c r="H125" s="40"/>
      <c r="I125" s="147"/>
      <c r="J125" s="40"/>
      <c r="K125" s="40"/>
      <c r="L125" s="44"/>
      <c r="M125" s="231"/>
      <c r="N125" s="84"/>
      <c r="O125" s="84"/>
      <c r="P125" s="84"/>
      <c r="Q125" s="84"/>
      <c r="R125" s="84"/>
      <c r="S125" s="84"/>
      <c r="T125" s="85"/>
      <c r="AT125" s="18" t="s">
        <v>216</v>
      </c>
      <c r="AU125" s="18" t="s">
        <v>77</v>
      </c>
    </row>
    <row r="126" s="1" customFormat="1" ht="16.5" customHeight="1">
      <c r="B126" s="39"/>
      <c r="C126" s="213" t="s">
        <v>319</v>
      </c>
      <c r="D126" s="213" t="s">
        <v>211</v>
      </c>
      <c r="E126" s="214" t="s">
        <v>3805</v>
      </c>
      <c r="F126" s="215" t="s">
        <v>3806</v>
      </c>
      <c r="G126" s="216" t="s">
        <v>3803</v>
      </c>
      <c r="H126" s="217">
        <v>138</v>
      </c>
      <c r="I126" s="218"/>
      <c r="J126" s="219">
        <f>ROUND(I126*H126,2)</f>
        <v>0</v>
      </c>
      <c r="K126" s="215" t="s">
        <v>20</v>
      </c>
      <c r="L126" s="44"/>
      <c r="M126" s="220" t="s">
        <v>20</v>
      </c>
      <c r="N126" s="221" t="s">
        <v>41</v>
      </c>
      <c r="O126" s="84"/>
      <c r="P126" s="222">
        <f>O126*H126</f>
        <v>0</v>
      </c>
      <c r="Q126" s="222">
        <v>0</v>
      </c>
      <c r="R126" s="222">
        <f>Q126*H126</f>
        <v>0</v>
      </c>
      <c r="S126" s="222">
        <v>0</v>
      </c>
      <c r="T126" s="223">
        <f>S126*H126</f>
        <v>0</v>
      </c>
      <c r="AR126" s="224" t="s">
        <v>215</v>
      </c>
      <c r="AT126" s="224" t="s">
        <v>211</v>
      </c>
      <c r="AU126" s="224" t="s">
        <v>77</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386</v>
      </c>
    </row>
    <row r="127" s="1" customFormat="1" ht="16.5" customHeight="1">
      <c r="B127" s="39"/>
      <c r="C127" s="213" t="s">
        <v>387</v>
      </c>
      <c r="D127" s="213" t="s">
        <v>211</v>
      </c>
      <c r="E127" s="214" t="s">
        <v>3807</v>
      </c>
      <c r="F127" s="215" t="s">
        <v>3808</v>
      </c>
      <c r="G127" s="216" t="s">
        <v>266</v>
      </c>
      <c r="H127" s="217">
        <v>17.587</v>
      </c>
      <c r="I127" s="218"/>
      <c r="J127" s="219">
        <f>ROUND(I127*H127,2)</f>
        <v>0</v>
      </c>
      <c r="K127" s="215" t="s">
        <v>20</v>
      </c>
      <c r="L127" s="44"/>
      <c r="M127" s="251" t="s">
        <v>20</v>
      </c>
      <c r="N127" s="252" t="s">
        <v>41</v>
      </c>
      <c r="O127" s="229"/>
      <c r="P127" s="253">
        <f>O127*H127</f>
        <v>0</v>
      </c>
      <c r="Q127" s="253">
        <v>0</v>
      </c>
      <c r="R127" s="253">
        <f>Q127*H127</f>
        <v>0</v>
      </c>
      <c r="S127" s="253">
        <v>0</v>
      </c>
      <c r="T127" s="254">
        <f>S127*H127</f>
        <v>0</v>
      </c>
      <c r="AR127" s="224" t="s">
        <v>215</v>
      </c>
      <c r="AT127" s="224" t="s">
        <v>211</v>
      </c>
      <c r="AU127" s="224" t="s">
        <v>77</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390</v>
      </c>
    </row>
    <row r="128" s="1" customFormat="1" ht="6.96" customHeight="1">
      <c r="B128" s="59"/>
      <c r="C128" s="60"/>
      <c r="D128" s="60"/>
      <c r="E128" s="60"/>
      <c r="F128" s="60"/>
      <c r="G128" s="60"/>
      <c r="H128" s="60"/>
      <c r="I128" s="172"/>
      <c r="J128" s="60"/>
      <c r="K128" s="60"/>
      <c r="L128" s="44"/>
    </row>
  </sheetData>
  <sheetProtection sheet="1" autoFilter="0" formatColumns="0" formatRows="0" objects="1" scenarios="1" spinCount="100000" saltValue="3z3JxpUvGnSBtHj6uK2aid7ZXa8j4NdInPXwu7nBjVVBTEaueEfWqagIadSk5o6f+pQyTmJt1zKRNSjpcG8iYg==" hashValue="IAHknEJ1kRL0ofwaRdPmsxARh4wViDBllzaL+Kk3RHts2sexx+rSpbxJo/QWmfMHhFAgdXMbJMEGmkbALzzKIQ==" algorithmName="SHA-512" password="CC35"/>
  <autoFilter ref="C86:K127"/>
  <mergeCells count="12">
    <mergeCell ref="E7:H7"/>
    <mergeCell ref="E9:H9"/>
    <mergeCell ref="E11:H11"/>
    <mergeCell ref="E20:H20"/>
    <mergeCell ref="E29:H29"/>
    <mergeCell ref="E50:H50"/>
    <mergeCell ref="E52:H52"/>
    <mergeCell ref="E54:H54"/>
    <mergeCell ref="E75:H75"/>
    <mergeCell ref="E77:H77"/>
    <mergeCell ref="E79:H79"/>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177</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3727</v>
      </c>
      <c r="L9" s="21"/>
    </row>
    <row r="10" ht="12" customHeight="1">
      <c r="B10" s="21"/>
      <c r="D10" s="145" t="s">
        <v>236</v>
      </c>
      <c r="L10" s="21"/>
    </row>
    <row r="11" s="1" customFormat="1" ht="16.5" customHeight="1">
      <c r="B11" s="44"/>
      <c r="E11" s="159" t="s">
        <v>3809</v>
      </c>
      <c r="F11" s="1"/>
      <c r="G11" s="1"/>
      <c r="H11" s="1"/>
      <c r="I11" s="147"/>
      <c r="L11" s="44"/>
    </row>
    <row r="12" s="1" customFormat="1" ht="12" customHeight="1">
      <c r="B12" s="44"/>
      <c r="D12" s="145" t="s">
        <v>238</v>
      </c>
      <c r="I12" s="147"/>
      <c r="L12" s="44"/>
    </row>
    <row r="13" s="1" customFormat="1" ht="36.96" customHeight="1">
      <c r="B13" s="44"/>
      <c r="E13" s="148" t="s">
        <v>3810</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ROUNDUP(J97,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ROUNDUP((SUM(BE97:BE317)),  2)</f>
        <v>0</v>
      </c>
      <c r="I37" s="161">
        <v>0.20999999999999999</v>
      </c>
      <c r="J37" s="160">
        <f>ROUNDUP(((SUM(BE97:BE317))*I37),  2)</f>
        <v>0</v>
      </c>
      <c r="L37" s="44"/>
    </row>
    <row r="38" s="1" customFormat="1" ht="14.4" customHeight="1">
      <c r="B38" s="44"/>
      <c r="E38" s="145" t="s">
        <v>42</v>
      </c>
      <c r="F38" s="160">
        <f>ROUNDUP((SUM(BF97:BF317)),  2)</f>
        <v>0</v>
      </c>
      <c r="I38" s="161">
        <v>0.14999999999999999</v>
      </c>
      <c r="J38" s="160">
        <f>ROUNDUP(((SUM(BF97:BF317))*I38),  2)</f>
        <v>0</v>
      </c>
      <c r="L38" s="44"/>
    </row>
    <row r="39" hidden="1" s="1" customFormat="1" ht="14.4" customHeight="1">
      <c r="B39" s="44"/>
      <c r="E39" s="145" t="s">
        <v>43</v>
      </c>
      <c r="F39" s="160">
        <f>ROUNDUP((SUM(BG97:BG317)),  2)</f>
        <v>0</v>
      </c>
      <c r="I39" s="161">
        <v>0.20999999999999999</v>
      </c>
      <c r="J39" s="160">
        <f>0</f>
        <v>0</v>
      </c>
      <c r="L39" s="44"/>
    </row>
    <row r="40" hidden="1" s="1" customFormat="1" ht="14.4" customHeight="1">
      <c r="B40" s="44"/>
      <c r="E40" s="145" t="s">
        <v>44</v>
      </c>
      <c r="F40" s="160">
        <f>ROUNDUP((SUM(BH97:BH317)),  2)</f>
        <v>0</v>
      </c>
      <c r="I40" s="161">
        <v>0.14999999999999999</v>
      </c>
      <c r="J40" s="160">
        <f>0</f>
        <v>0</v>
      </c>
      <c r="L40" s="44"/>
    </row>
    <row r="41" hidden="1" s="1" customFormat="1" ht="14.4" customHeight="1">
      <c r="B41" s="44"/>
      <c r="E41" s="145" t="s">
        <v>45</v>
      </c>
      <c r="F41" s="160">
        <f>ROUNDUP((SUM(BI97:BI317)),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3727</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3809</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02 - Přeložka chodní - 02 - Přeložka chodní - 02...</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J97</f>
        <v>0</v>
      </c>
      <c r="K67" s="40"/>
      <c r="L67" s="44"/>
      <c r="AU67" s="18" t="s">
        <v>193</v>
      </c>
    </row>
    <row r="68" s="8" customFormat="1" ht="24.96" customHeight="1">
      <c r="B68" s="182"/>
      <c r="C68" s="183"/>
      <c r="D68" s="184" t="s">
        <v>240</v>
      </c>
      <c r="E68" s="185"/>
      <c r="F68" s="185"/>
      <c r="G68" s="185"/>
      <c r="H68" s="185"/>
      <c r="I68" s="186"/>
      <c r="J68" s="187">
        <f>J98</f>
        <v>0</v>
      </c>
      <c r="K68" s="183"/>
      <c r="L68" s="188"/>
    </row>
    <row r="69" s="11" customFormat="1" ht="19.92" customHeight="1">
      <c r="B69" s="233"/>
      <c r="C69" s="125"/>
      <c r="D69" s="234" t="s">
        <v>241</v>
      </c>
      <c r="E69" s="235"/>
      <c r="F69" s="235"/>
      <c r="G69" s="235"/>
      <c r="H69" s="235"/>
      <c r="I69" s="236"/>
      <c r="J69" s="237">
        <f>J99</f>
        <v>0</v>
      </c>
      <c r="K69" s="125"/>
      <c r="L69" s="238"/>
    </row>
    <row r="70" s="11" customFormat="1" ht="19.92" customHeight="1">
      <c r="B70" s="233"/>
      <c r="C70" s="125"/>
      <c r="D70" s="234" t="s">
        <v>3811</v>
      </c>
      <c r="E70" s="235"/>
      <c r="F70" s="235"/>
      <c r="G70" s="235"/>
      <c r="H70" s="235"/>
      <c r="I70" s="236"/>
      <c r="J70" s="237">
        <f>J167</f>
        <v>0</v>
      </c>
      <c r="K70" s="125"/>
      <c r="L70" s="238"/>
    </row>
    <row r="71" s="11" customFormat="1" ht="19.92" customHeight="1">
      <c r="B71" s="233"/>
      <c r="C71" s="125"/>
      <c r="D71" s="234" t="s">
        <v>3812</v>
      </c>
      <c r="E71" s="235"/>
      <c r="F71" s="235"/>
      <c r="G71" s="235"/>
      <c r="H71" s="235"/>
      <c r="I71" s="236"/>
      <c r="J71" s="237">
        <f>J231</f>
        <v>0</v>
      </c>
      <c r="K71" s="125"/>
      <c r="L71" s="238"/>
    </row>
    <row r="72" s="11" customFormat="1" ht="19.92" customHeight="1">
      <c r="B72" s="233"/>
      <c r="C72" s="125"/>
      <c r="D72" s="234" t="s">
        <v>3813</v>
      </c>
      <c r="E72" s="235"/>
      <c r="F72" s="235"/>
      <c r="G72" s="235"/>
      <c r="H72" s="235"/>
      <c r="I72" s="236"/>
      <c r="J72" s="237">
        <f>J299</f>
        <v>0</v>
      </c>
      <c r="K72" s="125"/>
      <c r="L72" s="238"/>
    </row>
    <row r="73" s="11" customFormat="1" ht="19.92" customHeight="1">
      <c r="B73" s="233"/>
      <c r="C73" s="125"/>
      <c r="D73" s="234" t="s">
        <v>3814</v>
      </c>
      <c r="E73" s="235"/>
      <c r="F73" s="235"/>
      <c r="G73" s="235"/>
      <c r="H73" s="235"/>
      <c r="I73" s="236"/>
      <c r="J73" s="237">
        <f>J316</f>
        <v>0</v>
      </c>
      <c r="K73" s="125"/>
      <c r="L73" s="238"/>
    </row>
    <row r="74" s="1" customFormat="1" ht="21.84" customHeight="1">
      <c r="B74" s="39"/>
      <c r="C74" s="40"/>
      <c r="D74" s="40"/>
      <c r="E74" s="40"/>
      <c r="F74" s="40"/>
      <c r="G74" s="40"/>
      <c r="H74" s="40"/>
      <c r="I74" s="147"/>
      <c r="J74" s="40"/>
      <c r="K74" s="40"/>
      <c r="L74" s="44"/>
    </row>
    <row r="75" s="1" customFormat="1" ht="6.96" customHeight="1">
      <c r="B75" s="59"/>
      <c r="C75" s="60"/>
      <c r="D75" s="60"/>
      <c r="E75" s="60"/>
      <c r="F75" s="60"/>
      <c r="G75" s="60"/>
      <c r="H75" s="60"/>
      <c r="I75" s="172"/>
      <c r="J75" s="60"/>
      <c r="K75" s="60"/>
      <c r="L75" s="44"/>
    </row>
    <row r="79" s="1" customFormat="1" ht="6.96" customHeight="1">
      <c r="B79" s="61"/>
      <c r="C79" s="62"/>
      <c r="D79" s="62"/>
      <c r="E79" s="62"/>
      <c r="F79" s="62"/>
      <c r="G79" s="62"/>
      <c r="H79" s="62"/>
      <c r="I79" s="175"/>
      <c r="J79" s="62"/>
      <c r="K79" s="62"/>
      <c r="L79" s="44"/>
    </row>
    <row r="80" s="1" customFormat="1" ht="24.96" customHeight="1">
      <c r="B80" s="39"/>
      <c r="C80" s="24" t="s">
        <v>195</v>
      </c>
      <c r="D80" s="40"/>
      <c r="E80" s="40"/>
      <c r="F80" s="40"/>
      <c r="G80" s="40"/>
      <c r="H80" s="40"/>
      <c r="I80" s="147"/>
      <c r="J80" s="40"/>
      <c r="K80" s="40"/>
      <c r="L80" s="44"/>
    </row>
    <row r="81" s="1" customFormat="1" ht="6.96" customHeight="1">
      <c r="B81" s="39"/>
      <c r="C81" s="40"/>
      <c r="D81" s="40"/>
      <c r="E81" s="40"/>
      <c r="F81" s="40"/>
      <c r="G81" s="40"/>
      <c r="H81" s="40"/>
      <c r="I81" s="147"/>
      <c r="J81" s="40"/>
      <c r="K81" s="40"/>
      <c r="L81" s="44"/>
    </row>
    <row r="82" s="1" customFormat="1" ht="12" customHeight="1">
      <c r="B82" s="39"/>
      <c r="C82" s="33" t="s">
        <v>17</v>
      </c>
      <c r="D82" s="40"/>
      <c r="E82" s="40"/>
      <c r="F82" s="40"/>
      <c r="G82" s="40"/>
      <c r="H82" s="40"/>
      <c r="I82" s="147"/>
      <c r="J82" s="40"/>
      <c r="K82" s="40"/>
      <c r="L82" s="44"/>
    </row>
    <row r="83" s="1" customFormat="1" ht="16.5" customHeight="1">
      <c r="B83" s="39"/>
      <c r="C83" s="40"/>
      <c r="D83" s="40"/>
      <c r="E83" s="176" t="str">
        <f>E7</f>
        <v>Multifunkční centrum sociálních služeb</v>
      </c>
      <c r="F83" s="33"/>
      <c r="G83" s="33"/>
      <c r="H83" s="33"/>
      <c r="I83" s="147"/>
      <c r="J83" s="40"/>
      <c r="K83" s="40"/>
      <c r="L83" s="44"/>
    </row>
    <row r="84" ht="12" customHeight="1">
      <c r="B84" s="22"/>
      <c r="C84" s="33" t="s">
        <v>188</v>
      </c>
      <c r="D84" s="23"/>
      <c r="E84" s="23"/>
      <c r="F84" s="23"/>
      <c r="G84" s="23"/>
      <c r="H84" s="23"/>
      <c r="I84" s="139"/>
      <c r="J84" s="23"/>
      <c r="K84" s="23"/>
      <c r="L84" s="21"/>
    </row>
    <row r="85" ht="16.5" customHeight="1">
      <c r="B85" s="22"/>
      <c r="C85" s="23"/>
      <c r="D85" s="23"/>
      <c r="E85" s="176" t="s">
        <v>3727</v>
      </c>
      <c r="F85" s="23"/>
      <c r="G85" s="23"/>
      <c r="H85" s="23"/>
      <c r="I85" s="139"/>
      <c r="J85" s="23"/>
      <c r="K85" s="23"/>
      <c r="L85" s="21"/>
    </row>
    <row r="86" ht="12" customHeight="1">
      <c r="B86" s="22"/>
      <c r="C86" s="33" t="s">
        <v>236</v>
      </c>
      <c r="D86" s="23"/>
      <c r="E86" s="23"/>
      <c r="F86" s="23"/>
      <c r="G86" s="23"/>
      <c r="H86" s="23"/>
      <c r="I86" s="139"/>
      <c r="J86" s="23"/>
      <c r="K86" s="23"/>
      <c r="L86" s="21"/>
    </row>
    <row r="87" s="1" customFormat="1" ht="16.5" customHeight="1">
      <c r="B87" s="39"/>
      <c r="C87" s="40"/>
      <c r="D87" s="40"/>
      <c r="E87" s="232" t="s">
        <v>3809</v>
      </c>
      <c r="F87" s="40"/>
      <c r="G87" s="40"/>
      <c r="H87" s="40"/>
      <c r="I87" s="147"/>
      <c r="J87" s="40"/>
      <c r="K87" s="40"/>
      <c r="L87" s="44"/>
    </row>
    <row r="88" s="1" customFormat="1" ht="12" customHeight="1">
      <c r="B88" s="39"/>
      <c r="C88" s="33" t="s">
        <v>238</v>
      </c>
      <c r="D88" s="40"/>
      <c r="E88" s="40"/>
      <c r="F88" s="40"/>
      <c r="G88" s="40"/>
      <c r="H88" s="40"/>
      <c r="I88" s="147"/>
      <c r="J88" s="40"/>
      <c r="K88" s="40"/>
      <c r="L88" s="44"/>
    </row>
    <row r="89" s="1" customFormat="1" ht="16.5" customHeight="1">
      <c r="B89" s="39"/>
      <c r="C89" s="40"/>
      <c r="D89" s="40"/>
      <c r="E89" s="69" t="str">
        <f>E13</f>
        <v>02 - Přeložka chodní - 02 - Přeložka chodní - 02...</v>
      </c>
      <c r="F89" s="40"/>
      <c r="G89" s="40"/>
      <c r="H89" s="40"/>
      <c r="I89" s="147"/>
      <c r="J89" s="40"/>
      <c r="K89" s="40"/>
      <c r="L89" s="44"/>
    </row>
    <row r="90" s="1" customFormat="1" ht="6.96" customHeight="1">
      <c r="B90" s="39"/>
      <c r="C90" s="40"/>
      <c r="D90" s="40"/>
      <c r="E90" s="40"/>
      <c r="F90" s="40"/>
      <c r="G90" s="40"/>
      <c r="H90" s="40"/>
      <c r="I90" s="147"/>
      <c r="J90" s="40"/>
      <c r="K90" s="40"/>
      <c r="L90" s="44"/>
    </row>
    <row r="91" s="1" customFormat="1" ht="12" customHeight="1">
      <c r="B91" s="39"/>
      <c r="C91" s="33" t="s">
        <v>22</v>
      </c>
      <c r="D91" s="40"/>
      <c r="E91" s="40"/>
      <c r="F91" s="28" t="str">
        <f>F16</f>
        <v xml:space="preserve"> </v>
      </c>
      <c r="G91" s="40"/>
      <c r="H91" s="40"/>
      <c r="I91" s="149" t="s">
        <v>24</v>
      </c>
      <c r="J91" s="72" t="str">
        <f>IF(J16="","",J16)</f>
        <v>11.2.2019</v>
      </c>
      <c r="K91" s="40"/>
      <c r="L91" s="44"/>
    </row>
    <row r="92" s="1" customFormat="1" ht="6.96" customHeight="1">
      <c r="B92" s="39"/>
      <c r="C92" s="40"/>
      <c r="D92" s="40"/>
      <c r="E92" s="40"/>
      <c r="F92" s="40"/>
      <c r="G92" s="40"/>
      <c r="H92" s="40"/>
      <c r="I92" s="147"/>
      <c r="J92" s="40"/>
      <c r="K92" s="40"/>
      <c r="L92" s="44"/>
    </row>
    <row r="93" s="1" customFormat="1" ht="15.15" customHeight="1">
      <c r="B93" s="39"/>
      <c r="C93" s="33" t="s">
        <v>26</v>
      </c>
      <c r="D93" s="40"/>
      <c r="E93" s="40"/>
      <c r="F93" s="28" t="str">
        <f>E19</f>
        <v xml:space="preserve"> </v>
      </c>
      <c r="G93" s="40"/>
      <c r="H93" s="40"/>
      <c r="I93" s="149" t="s">
        <v>31</v>
      </c>
      <c r="J93" s="37" t="str">
        <f>E25</f>
        <v xml:space="preserve"> </v>
      </c>
      <c r="K93" s="40"/>
      <c r="L93" s="44"/>
    </row>
    <row r="94" s="1" customFormat="1" ht="15.15" customHeight="1">
      <c r="B94" s="39"/>
      <c r="C94" s="33" t="s">
        <v>29</v>
      </c>
      <c r="D94" s="40"/>
      <c r="E94" s="40"/>
      <c r="F94" s="28" t="str">
        <f>IF(E22="","",E22)</f>
        <v>Vyplň údaj</v>
      </c>
      <c r="G94" s="40"/>
      <c r="H94" s="40"/>
      <c r="I94" s="149" t="s">
        <v>32</v>
      </c>
      <c r="J94" s="37" t="str">
        <f>E28</f>
        <v xml:space="preserve"> </v>
      </c>
      <c r="K94" s="40"/>
      <c r="L94" s="44"/>
    </row>
    <row r="95" s="1" customFormat="1" ht="10.32" customHeight="1">
      <c r="B95" s="39"/>
      <c r="C95" s="40"/>
      <c r="D95" s="40"/>
      <c r="E95" s="40"/>
      <c r="F95" s="40"/>
      <c r="G95" s="40"/>
      <c r="H95" s="40"/>
      <c r="I95" s="147"/>
      <c r="J95" s="40"/>
      <c r="K95" s="40"/>
      <c r="L95" s="44"/>
    </row>
    <row r="96" s="9" customFormat="1" ht="29.28" customHeight="1">
      <c r="B96" s="189"/>
      <c r="C96" s="190" t="s">
        <v>196</v>
      </c>
      <c r="D96" s="191" t="s">
        <v>55</v>
      </c>
      <c r="E96" s="191" t="s">
        <v>51</v>
      </c>
      <c r="F96" s="191" t="s">
        <v>52</v>
      </c>
      <c r="G96" s="191" t="s">
        <v>197</v>
      </c>
      <c r="H96" s="191" t="s">
        <v>198</v>
      </c>
      <c r="I96" s="192" t="s">
        <v>199</v>
      </c>
      <c r="J96" s="191" t="s">
        <v>192</v>
      </c>
      <c r="K96" s="193" t="s">
        <v>200</v>
      </c>
      <c r="L96" s="194"/>
      <c r="M96" s="92" t="s">
        <v>20</v>
      </c>
      <c r="N96" s="93" t="s">
        <v>40</v>
      </c>
      <c r="O96" s="93" t="s">
        <v>201</v>
      </c>
      <c r="P96" s="93" t="s">
        <v>202</v>
      </c>
      <c r="Q96" s="93" t="s">
        <v>203</v>
      </c>
      <c r="R96" s="93" t="s">
        <v>204</v>
      </c>
      <c r="S96" s="93" t="s">
        <v>205</v>
      </c>
      <c r="T96" s="94" t="s">
        <v>206</v>
      </c>
    </row>
    <row r="97" s="1" customFormat="1" ht="22.8" customHeight="1">
      <c r="B97" s="39"/>
      <c r="C97" s="99" t="s">
        <v>207</v>
      </c>
      <c r="D97" s="40"/>
      <c r="E97" s="40"/>
      <c r="F97" s="40"/>
      <c r="G97" s="40"/>
      <c r="H97" s="40"/>
      <c r="I97" s="147"/>
      <c r="J97" s="195">
        <f>BK97</f>
        <v>0</v>
      </c>
      <c r="K97" s="40"/>
      <c r="L97" s="44"/>
      <c r="M97" s="95"/>
      <c r="N97" s="96"/>
      <c r="O97" s="96"/>
      <c r="P97" s="196">
        <f>P98</f>
        <v>0</v>
      </c>
      <c r="Q97" s="96"/>
      <c r="R97" s="196">
        <f>R98</f>
        <v>0</v>
      </c>
      <c r="S97" s="96"/>
      <c r="T97" s="197">
        <f>T98</f>
        <v>0</v>
      </c>
      <c r="AT97" s="18" t="s">
        <v>69</v>
      </c>
      <c r="AU97" s="18" t="s">
        <v>193</v>
      </c>
      <c r="BK97" s="198">
        <f>BK98</f>
        <v>0</v>
      </c>
    </row>
    <row r="98" s="10" customFormat="1" ht="25.92" customHeight="1">
      <c r="B98" s="199"/>
      <c r="C98" s="200"/>
      <c r="D98" s="201" t="s">
        <v>69</v>
      </c>
      <c r="E98" s="202" t="s">
        <v>255</v>
      </c>
      <c r="F98" s="202" t="s">
        <v>256</v>
      </c>
      <c r="G98" s="200"/>
      <c r="H98" s="200"/>
      <c r="I98" s="203"/>
      <c r="J98" s="204">
        <f>BK98</f>
        <v>0</v>
      </c>
      <c r="K98" s="200"/>
      <c r="L98" s="205"/>
      <c r="M98" s="206"/>
      <c r="N98" s="207"/>
      <c r="O98" s="207"/>
      <c r="P98" s="208">
        <f>P99+P167+P231+P299+P316</f>
        <v>0</v>
      </c>
      <c r="Q98" s="207"/>
      <c r="R98" s="208">
        <f>R99+R167+R231+R299+R316</f>
        <v>0</v>
      </c>
      <c r="S98" s="207"/>
      <c r="T98" s="209">
        <f>T99+T167+T231+T299+T316</f>
        <v>0</v>
      </c>
      <c r="AR98" s="210" t="s">
        <v>77</v>
      </c>
      <c r="AT98" s="211" t="s">
        <v>69</v>
      </c>
      <c r="AU98" s="211" t="s">
        <v>16</v>
      </c>
      <c r="AY98" s="210" t="s">
        <v>210</v>
      </c>
      <c r="BK98" s="212">
        <f>BK99+BK167+BK231+BK299+BK316</f>
        <v>0</v>
      </c>
    </row>
    <row r="99" s="10" customFormat="1" ht="22.8" customHeight="1">
      <c r="B99" s="199"/>
      <c r="C99" s="200"/>
      <c r="D99" s="201" t="s">
        <v>69</v>
      </c>
      <c r="E99" s="239" t="s">
        <v>77</v>
      </c>
      <c r="F99" s="239" t="s">
        <v>257</v>
      </c>
      <c r="G99" s="200"/>
      <c r="H99" s="200"/>
      <c r="I99" s="203"/>
      <c r="J99" s="240">
        <f>BK99</f>
        <v>0</v>
      </c>
      <c r="K99" s="200"/>
      <c r="L99" s="205"/>
      <c r="M99" s="206"/>
      <c r="N99" s="207"/>
      <c r="O99" s="207"/>
      <c r="P99" s="208">
        <f>SUM(P100:P166)</f>
        <v>0</v>
      </c>
      <c r="Q99" s="207"/>
      <c r="R99" s="208">
        <f>SUM(R100:R166)</f>
        <v>0</v>
      </c>
      <c r="S99" s="207"/>
      <c r="T99" s="209">
        <f>SUM(T100:T166)</f>
        <v>0</v>
      </c>
      <c r="AR99" s="210" t="s">
        <v>77</v>
      </c>
      <c r="AT99" s="211" t="s">
        <v>69</v>
      </c>
      <c r="AU99" s="211" t="s">
        <v>77</v>
      </c>
      <c r="AY99" s="210" t="s">
        <v>210</v>
      </c>
      <c r="BK99" s="212">
        <f>SUM(BK100:BK166)</f>
        <v>0</v>
      </c>
    </row>
    <row r="100" s="1" customFormat="1" ht="24" customHeight="1">
      <c r="B100" s="39"/>
      <c r="C100" s="213" t="s">
        <v>77</v>
      </c>
      <c r="D100" s="213" t="s">
        <v>211</v>
      </c>
      <c r="E100" s="214" t="s">
        <v>3815</v>
      </c>
      <c r="F100" s="215" t="s">
        <v>3816</v>
      </c>
      <c r="G100" s="216" t="s">
        <v>911</v>
      </c>
      <c r="H100" s="217">
        <v>76.5</v>
      </c>
      <c r="I100" s="218"/>
      <c r="J100" s="219">
        <f>ROUND(I100*H100,2)</f>
        <v>0</v>
      </c>
      <c r="K100" s="215" t="s">
        <v>20</v>
      </c>
      <c r="L100" s="44"/>
      <c r="M100" s="220" t="s">
        <v>20</v>
      </c>
      <c r="N100" s="221" t="s">
        <v>41</v>
      </c>
      <c r="O100" s="84"/>
      <c r="P100" s="222">
        <f>O100*H100</f>
        <v>0</v>
      </c>
      <c r="Q100" s="222">
        <v>0</v>
      </c>
      <c r="R100" s="222">
        <f>Q100*H100</f>
        <v>0</v>
      </c>
      <c r="S100" s="222">
        <v>0</v>
      </c>
      <c r="T100" s="223">
        <f>S100*H100</f>
        <v>0</v>
      </c>
      <c r="AR100" s="224" t="s">
        <v>215</v>
      </c>
      <c r="AT100" s="224" t="s">
        <v>211</v>
      </c>
      <c r="AU100" s="224" t="s">
        <v>79</v>
      </c>
      <c r="AY100" s="18" t="s">
        <v>210</v>
      </c>
      <c r="BE100" s="225">
        <f>IF(N100="základní",J100,0)</f>
        <v>0</v>
      </c>
      <c r="BF100" s="225">
        <f>IF(N100="snížená",J100,0)</f>
        <v>0</v>
      </c>
      <c r="BG100" s="225">
        <f>IF(N100="zákl. přenesená",J100,0)</f>
        <v>0</v>
      </c>
      <c r="BH100" s="225">
        <f>IF(N100="sníž. přenesená",J100,0)</f>
        <v>0</v>
      </c>
      <c r="BI100" s="225">
        <f>IF(N100="nulová",J100,0)</f>
        <v>0</v>
      </c>
      <c r="BJ100" s="18" t="s">
        <v>77</v>
      </c>
      <c r="BK100" s="225">
        <f>ROUND(I100*H100,2)</f>
        <v>0</v>
      </c>
      <c r="BL100" s="18" t="s">
        <v>215</v>
      </c>
      <c r="BM100" s="224" t="s">
        <v>79</v>
      </c>
    </row>
    <row r="101" s="12" customFormat="1">
      <c r="B101" s="257"/>
      <c r="C101" s="258"/>
      <c r="D101" s="226" t="s">
        <v>3817</v>
      </c>
      <c r="E101" s="259" t="s">
        <v>20</v>
      </c>
      <c r="F101" s="260" t="s">
        <v>3818</v>
      </c>
      <c r="G101" s="258"/>
      <c r="H101" s="259" t="s">
        <v>20</v>
      </c>
      <c r="I101" s="261"/>
      <c r="J101" s="258"/>
      <c r="K101" s="258"/>
      <c r="L101" s="262"/>
      <c r="M101" s="263"/>
      <c r="N101" s="264"/>
      <c r="O101" s="264"/>
      <c r="P101" s="264"/>
      <c r="Q101" s="264"/>
      <c r="R101" s="264"/>
      <c r="S101" s="264"/>
      <c r="T101" s="265"/>
      <c r="AT101" s="266" t="s">
        <v>3817</v>
      </c>
      <c r="AU101" s="266" t="s">
        <v>79</v>
      </c>
      <c r="AV101" s="12" t="s">
        <v>77</v>
      </c>
      <c r="AW101" s="12" t="s">
        <v>3819</v>
      </c>
      <c r="AX101" s="12" t="s">
        <v>16</v>
      </c>
      <c r="AY101" s="266" t="s">
        <v>210</v>
      </c>
    </row>
    <row r="102" s="13" customFormat="1">
      <c r="B102" s="267"/>
      <c r="C102" s="268"/>
      <c r="D102" s="226" t="s">
        <v>3817</v>
      </c>
      <c r="E102" s="269" t="s">
        <v>20</v>
      </c>
      <c r="F102" s="270" t="s">
        <v>3820</v>
      </c>
      <c r="G102" s="268"/>
      <c r="H102" s="271">
        <v>76.5</v>
      </c>
      <c r="I102" s="272"/>
      <c r="J102" s="268"/>
      <c r="K102" s="268"/>
      <c r="L102" s="273"/>
      <c r="M102" s="274"/>
      <c r="N102" s="275"/>
      <c r="O102" s="275"/>
      <c r="P102" s="275"/>
      <c r="Q102" s="275"/>
      <c r="R102" s="275"/>
      <c r="S102" s="275"/>
      <c r="T102" s="276"/>
      <c r="AT102" s="277" t="s">
        <v>3817</v>
      </c>
      <c r="AU102" s="277" t="s">
        <v>79</v>
      </c>
      <c r="AV102" s="13" t="s">
        <v>79</v>
      </c>
      <c r="AW102" s="13" t="s">
        <v>3819</v>
      </c>
      <c r="AX102" s="13" t="s">
        <v>16</v>
      </c>
      <c r="AY102" s="277" t="s">
        <v>210</v>
      </c>
    </row>
    <row r="103" s="14" customFormat="1">
      <c r="B103" s="278"/>
      <c r="C103" s="279"/>
      <c r="D103" s="226" t="s">
        <v>3817</v>
      </c>
      <c r="E103" s="280" t="s">
        <v>20</v>
      </c>
      <c r="F103" s="281" t="s">
        <v>3821</v>
      </c>
      <c r="G103" s="279"/>
      <c r="H103" s="282">
        <v>76.5</v>
      </c>
      <c r="I103" s="283"/>
      <c r="J103" s="279"/>
      <c r="K103" s="279"/>
      <c r="L103" s="284"/>
      <c r="M103" s="285"/>
      <c r="N103" s="286"/>
      <c r="O103" s="286"/>
      <c r="P103" s="286"/>
      <c r="Q103" s="286"/>
      <c r="R103" s="286"/>
      <c r="S103" s="286"/>
      <c r="T103" s="287"/>
      <c r="AT103" s="288" t="s">
        <v>3817</v>
      </c>
      <c r="AU103" s="288" t="s">
        <v>79</v>
      </c>
      <c r="AV103" s="14" t="s">
        <v>215</v>
      </c>
      <c r="AW103" s="14" t="s">
        <v>3819</v>
      </c>
      <c r="AX103" s="14" t="s">
        <v>77</v>
      </c>
      <c r="AY103" s="288" t="s">
        <v>210</v>
      </c>
    </row>
    <row r="104" s="1" customFormat="1" ht="24" customHeight="1">
      <c r="B104" s="39"/>
      <c r="C104" s="213" t="s">
        <v>79</v>
      </c>
      <c r="D104" s="213" t="s">
        <v>211</v>
      </c>
      <c r="E104" s="214" t="s">
        <v>3822</v>
      </c>
      <c r="F104" s="215" t="s">
        <v>3823</v>
      </c>
      <c r="G104" s="216" t="s">
        <v>911</v>
      </c>
      <c r="H104" s="217">
        <v>3</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215</v>
      </c>
    </row>
    <row r="105" s="12" customFormat="1">
      <c r="B105" s="257"/>
      <c r="C105" s="258"/>
      <c r="D105" s="226" t="s">
        <v>3817</v>
      </c>
      <c r="E105" s="259" t="s">
        <v>20</v>
      </c>
      <c r="F105" s="260" t="s">
        <v>3824</v>
      </c>
      <c r="G105" s="258"/>
      <c r="H105" s="259" t="s">
        <v>20</v>
      </c>
      <c r="I105" s="261"/>
      <c r="J105" s="258"/>
      <c r="K105" s="258"/>
      <c r="L105" s="262"/>
      <c r="M105" s="263"/>
      <c r="N105" s="264"/>
      <c r="O105" s="264"/>
      <c r="P105" s="264"/>
      <c r="Q105" s="264"/>
      <c r="R105" s="264"/>
      <c r="S105" s="264"/>
      <c r="T105" s="265"/>
      <c r="AT105" s="266" t="s">
        <v>3817</v>
      </c>
      <c r="AU105" s="266" t="s">
        <v>79</v>
      </c>
      <c r="AV105" s="12" t="s">
        <v>77</v>
      </c>
      <c r="AW105" s="12" t="s">
        <v>3819</v>
      </c>
      <c r="AX105" s="12" t="s">
        <v>16</v>
      </c>
      <c r="AY105" s="266" t="s">
        <v>210</v>
      </c>
    </row>
    <row r="106" s="13" customFormat="1">
      <c r="B106" s="267"/>
      <c r="C106" s="268"/>
      <c r="D106" s="226" t="s">
        <v>3817</v>
      </c>
      <c r="E106" s="269" t="s">
        <v>20</v>
      </c>
      <c r="F106" s="270" t="s">
        <v>3825</v>
      </c>
      <c r="G106" s="268"/>
      <c r="H106" s="271">
        <v>3</v>
      </c>
      <c r="I106" s="272"/>
      <c r="J106" s="268"/>
      <c r="K106" s="268"/>
      <c r="L106" s="273"/>
      <c r="M106" s="274"/>
      <c r="N106" s="275"/>
      <c r="O106" s="275"/>
      <c r="P106" s="275"/>
      <c r="Q106" s="275"/>
      <c r="R106" s="275"/>
      <c r="S106" s="275"/>
      <c r="T106" s="276"/>
      <c r="AT106" s="277" t="s">
        <v>3817</v>
      </c>
      <c r="AU106" s="277" t="s">
        <v>79</v>
      </c>
      <c r="AV106" s="13" t="s">
        <v>79</v>
      </c>
      <c r="AW106" s="13" t="s">
        <v>3819</v>
      </c>
      <c r="AX106" s="13" t="s">
        <v>16</v>
      </c>
      <c r="AY106" s="277" t="s">
        <v>210</v>
      </c>
    </row>
    <row r="107" s="14" customFormat="1">
      <c r="B107" s="278"/>
      <c r="C107" s="279"/>
      <c r="D107" s="226" t="s">
        <v>3817</v>
      </c>
      <c r="E107" s="280" t="s">
        <v>20</v>
      </c>
      <c r="F107" s="281" t="s">
        <v>3821</v>
      </c>
      <c r="G107" s="279"/>
      <c r="H107" s="282">
        <v>3</v>
      </c>
      <c r="I107" s="283"/>
      <c r="J107" s="279"/>
      <c r="K107" s="279"/>
      <c r="L107" s="284"/>
      <c r="M107" s="285"/>
      <c r="N107" s="286"/>
      <c r="O107" s="286"/>
      <c r="P107" s="286"/>
      <c r="Q107" s="286"/>
      <c r="R107" s="286"/>
      <c r="S107" s="286"/>
      <c r="T107" s="287"/>
      <c r="AT107" s="288" t="s">
        <v>3817</v>
      </c>
      <c r="AU107" s="288" t="s">
        <v>79</v>
      </c>
      <c r="AV107" s="14" t="s">
        <v>215</v>
      </c>
      <c r="AW107" s="14" t="s">
        <v>3819</v>
      </c>
      <c r="AX107" s="14" t="s">
        <v>77</v>
      </c>
      <c r="AY107" s="288" t="s">
        <v>210</v>
      </c>
    </row>
    <row r="108" s="1" customFormat="1" ht="24" customHeight="1">
      <c r="B108" s="39"/>
      <c r="C108" s="213" t="s">
        <v>92</v>
      </c>
      <c r="D108" s="213" t="s">
        <v>211</v>
      </c>
      <c r="E108" s="214" t="s">
        <v>3826</v>
      </c>
      <c r="F108" s="215" t="s">
        <v>3827</v>
      </c>
      <c r="G108" s="216" t="s">
        <v>911</v>
      </c>
      <c r="H108" s="217">
        <v>24.5</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229</v>
      </c>
    </row>
    <row r="109" s="12" customFormat="1">
      <c r="B109" s="257"/>
      <c r="C109" s="258"/>
      <c r="D109" s="226" t="s">
        <v>3817</v>
      </c>
      <c r="E109" s="259" t="s">
        <v>20</v>
      </c>
      <c r="F109" s="260" t="s">
        <v>3828</v>
      </c>
      <c r="G109" s="258"/>
      <c r="H109" s="259" t="s">
        <v>20</v>
      </c>
      <c r="I109" s="261"/>
      <c r="J109" s="258"/>
      <c r="K109" s="258"/>
      <c r="L109" s="262"/>
      <c r="M109" s="263"/>
      <c r="N109" s="264"/>
      <c r="O109" s="264"/>
      <c r="P109" s="264"/>
      <c r="Q109" s="264"/>
      <c r="R109" s="264"/>
      <c r="S109" s="264"/>
      <c r="T109" s="265"/>
      <c r="AT109" s="266" t="s">
        <v>3817</v>
      </c>
      <c r="AU109" s="266" t="s">
        <v>79</v>
      </c>
      <c r="AV109" s="12" t="s">
        <v>77</v>
      </c>
      <c r="AW109" s="12" t="s">
        <v>3819</v>
      </c>
      <c r="AX109" s="12" t="s">
        <v>16</v>
      </c>
      <c r="AY109" s="266" t="s">
        <v>210</v>
      </c>
    </row>
    <row r="110" s="13" customFormat="1">
      <c r="B110" s="267"/>
      <c r="C110" s="268"/>
      <c r="D110" s="226" t="s">
        <v>3817</v>
      </c>
      <c r="E110" s="269" t="s">
        <v>20</v>
      </c>
      <c r="F110" s="270" t="s">
        <v>3829</v>
      </c>
      <c r="G110" s="268"/>
      <c r="H110" s="271">
        <v>24.5</v>
      </c>
      <c r="I110" s="272"/>
      <c r="J110" s="268"/>
      <c r="K110" s="268"/>
      <c r="L110" s="273"/>
      <c r="M110" s="274"/>
      <c r="N110" s="275"/>
      <c r="O110" s="275"/>
      <c r="P110" s="275"/>
      <c r="Q110" s="275"/>
      <c r="R110" s="275"/>
      <c r="S110" s="275"/>
      <c r="T110" s="276"/>
      <c r="AT110" s="277" t="s">
        <v>3817</v>
      </c>
      <c r="AU110" s="277" t="s">
        <v>79</v>
      </c>
      <c r="AV110" s="13" t="s">
        <v>79</v>
      </c>
      <c r="AW110" s="13" t="s">
        <v>3819</v>
      </c>
      <c r="AX110" s="13" t="s">
        <v>16</v>
      </c>
      <c r="AY110" s="277" t="s">
        <v>210</v>
      </c>
    </row>
    <row r="111" s="14" customFormat="1">
      <c r="B111" s="278"/>
      <c r="C111" s="279"/>
      <c r="D111" s="226" t="s">
        <v>3817</v>
      </c>
      <c r="E111" s="280" t="s">
        <v>20</v>
      </c>
      <c r="F111" s="281" t="s">
        <v>3821</v>
      </c>
      <c r="G111" s="279"/>
      <c r="H111" s="282">
        <v>24.5</v>
      </c>
      <c r="I111" s="283"/>
      <c r="J111" s="279"/>
      <c r="K111" s="279"/>
      <c r="L111" s="284"/>
      <c r="M111" s="285"/>
      <c r="N111" s="286"/>
      <c r="O111" s="286"/>
      <c r="P111" s="286"/>
      <c r="Q111" s="286"/>
      <c r="R111" s="286"/>
      <c r="S111" s="286"/>
      <c r="T111" s="287"/>
      <c r="AT111" s="288" t="s">
        <v>3817</v>
      </c>
      <c r="AU111" s="288" t="s">
        <v>79</v>
      </c>
      <c r="AV111" s="14" t="s">
        <v>215</v>
      </c>
      <c r="AW111" s="14" t="s">
        <v>3819</v>
      </c>
      <c r="AX111" s="14" t="s">
        <v>77</v>
      </c>
      <c r="AY111" s="288" t="s">
        <v>210</v>
      </c>
    </row>
    <row r="112" s="1" customFormat="1" ht="16.5" customHeight="1">
      <c r="B112" s="39"/>
      <c r="C112" s="213" t="s">
        <v>215</v>
      </c>
      <c r="D112" s="213" t="s">
        <v>211</v>
      </c>
      <c r="E112" s="214" t="s">
        <v>3830</v>
      </c>
      <c r="F112" s="215" t="s">
        <v>3831</v>
      </c>
      <c r="G112" s="216" t="s">
        <v>291</v>
      </c>
      <c r="H112" s="217">
        <v>42.5</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233</v>
      </c>
    </row>
    <row r="113" s="12" customFormat="1">
      <c r="B113" s="257"/>
      <c r="C113" s="258"/>
      <c r="D113" s="226" t="s">
        <v>3817</v>
      </c>
      <c r="E113" s="259" t="s">
        <v>20</v>
      </c>
      <c r="F113" s="260" t="s">
        <v>3832</v>
      </c>
      <c r="G113" s="258"/>
      <c r="H113" s="259" t="s">
        <v>20</v>
      </c>
      <c r="I113" s="261"/>
      <c r="J113" s="258"/>
      <c r="K113" s="258"/>
      <c r="L113" s="262"/>
      <c r="M113" s="263"/>
      <c r="N113" s="264"/>
      <c r="O113" s="264"/>
      <c r="P113" s="264"/>
      <c r="Q113" s="264"/>
      <c r="R113" s="264"/>
      <c r="S113" s="264"/>
      <c r="T113" s="265"/>
      <c r="AT113" s="266" t="s">
        <v>3817</v>
      </c>
      <c r="AU113" s="266" t="s">
        <v>79</v>
      </c>
      <c r="AV113" s="12" t="s">
        <v>77</v>
      </c>
      <c r="AW113" s="12" t="s">
        <v>3819</v>
      </c>
      <c r="AX113" s="12" t="s">
        <v>16</v>
      </c>
      <c r="AY113" s="266" t="s">
        <v>210</v>
      </c>
    </row>
    <row r="114" s="13" customFormat="1">
      <c r="B114" s="267"/>
      <c r="C114" s="268"/>
      <c r="D114" s="226" t="s">
        <v>3817</v>
      </c>
      <c r="E114" s="269" t="s">
        <v>20</v>
      </c>
      <c r="F114" s="270" t="s">
        <v>3833</v>
      </c>
      <c r="G114" s="268"/>
      <c r="H114" s="271">
        <v>42.5</v>
      </c>
      <c r="I114" s="272"/>
      <c r="J114" s="268"/>
      <c r="K114" s="268"/>
      <c r="L114" s="273"/>
      <c r="M114" s="274"/>
      <c r="N114" s="275"/>
      <c r="O114" s="275"/>
      <c r="P114" s="275"/>
      <c r="Q114" s="275"/>
      <c r="R114" s="275"/>
      <c r="S114" s="275"/>
      <c r="T114" s="276"/>
      <c r="AT114" s="277" t="s">
        <v>3817</v>
      </c>
      <c r="AU114" s="277" t="s">
        <v>79</v>
      </c>
      <c r="AV114" s="13" t="s">
        <v>79</v>
      </c>
      <c r="AW114" s="13" t="s">
        <v>3819</v>
      </c>
      <c r="AX114" s="13" t="s">
        <v>16</v>
      </c>
      <c r="AY114" s="277" t="s">
        <v>210</v>
      </c>
    </row>
    <row r="115" s="14" customFormat="1">
      <c r="B115" s="278"/>
      <c r="C115" s="279"/>
      <c r="D115" s="226" t="s">
        <v>3817</v>
      </c>
      <c r="E115" s="280" t="s">
        <v>20</v>
      </c>
      <c r="F115" s="281" t="s">
        <v>3821</v>
      </c>
      <c r="G115" s="279"/>
      <c r="H115" s="282">
        <v>42.5</v>
      </c>
      <c r="I115" s="283"/>
      <c r="J115" s="279"/>
      <c r="K115" s="279"/>
      <c r="L115" s="284"/>
      <c r="M115" s="285"/>
      <c r="N115" s="286"/>
      <c r="O115" s="286"/>
      <c r="P115" s="286"/>
      <c r="Q115" s="286"/>
      <c r="R115" s="286"/>
      <c r="S115" s="286"/>
      <c r="T115" s="287"/>
      <c r="AT115" s="288" t="s">
        <v>3817</v>
      </c>
      <c r="AU115" s="288" t="s">
        <v>79</v>
      </c>
      <c r="AV115" s="14" t="s">
        <v>215</v>
      </c>
      <c r="AW115" s="14" t="s">
        <v>3819</v>
      </c>
      <c r="AX115" s="14" t="s">
        <v>77</v>
      </c>
      <c r="AY115" s="288" t="s">
        <v>210</v>
      </c>
    </row>
    <row r="116" s="1" customFormat="1" ht="16.5" customHeight="1">
      <c r="B116" s="39"/>
      <c r="C116" s="213" t="s">
        <v>269</v>
      </c>
      <c r="D116" s="213" t="s">
        <v>211</v>
      </c>
      <c r="E116" s="214" t="s">
        <v>3834</v>
      </c>
      <c r="F116" s="215" t="s">
        <v>3835</v>
      </c>
      <c r="G116" s="216" t="s">
        <v>291</v>
      </c>
      <c r="H116" s="217">
        <v>42.5</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272</v>
      </c>
    </row>
    <row r="117" s="12" customFormat="1">
      <c r="B117" s="257"/>
      <c r="C117" s="258"/>
      <c r="D117" s="226" t="s">
        <v>3817</v>
      </c>
      <c r="E117" s="259" t="s">
        <v>20</v>
      </c>
      <c r="F117" s="260" t="s">
        <v>3836</v>
      </c>
      <c r="G117" s="258"/>
      <c r="H117" s="259" t="s">
        <v>20</v>
      </c>
      <c r="I117" s="261"/>
      <c r="J117" s="258"/>
      <c r="K117" s="258"/>
      <c r="L117" s="262"/>
      <c r="M117" s="263"/>
      <c r="N117" s="264"/>
      <c r="O117" s="264"/>
      <c r="P117" s="264"/>
      <c r="Q117" s="264"/>
      <c r="R117" s="264"/>
      <c r="S117" s="264"/>
      <c r="T117" s="265"/>
      <c r="AT117" s="266" t="s">
        <v>3817</v>
      </c>
      <c r="AU117" s="266" t="s">
        <v>79</v>
      </c>
      <c r="AV117" s="12" t="s">
        <v>77</v>
      </c>
      <c r="AW117" s="12" t="s">
        <v>3819</v>
      </c>
      <c r="AX117" s="12" t="s">
        <v>16</v>
      </c>
      <c r="AY117" s="266" t="s">
        <v>210</v>
      </c>
    </row>
    <row r="118" s="13" customFormat="1">
      <c r="B118" s="267"/>
      <c r="C118" s="268"/>
      <c r="D118" s="226" t="s">
        <v>3817</v>
      </c>
      <c r="E118" s="269" t="s">
        <v>20</v>
      </c>
      <c r="F118" s="270" t="s">
        <v>3833</v>
      </c>
      <c r="G118" s="268"/>
      <c r="H118" s="271">
        <v>42.5</v>
      </c>
      <c r="I118" s="272"/>
      <c r="J118" s="268"/>
      <c r="K118" s="268"/>
      <c r="L118" s="273"/>
      <c r="M118" s="274"/>
      <c r="N118" s="275"/>
      <c r="O118" s="275"/>
      <c r="P118" s="275"/>
      <c r="Q118" s="275"/>
      <c r="R118" s="275"/>
      <c r="S118" s="275"/>
      <c r="T118" s="276"/>
      <c r="AT118" s="277" t="s">
        <v>3817</v>
      </c>
      <c r="AU118" s="277" t="s">
        <v>79</v>
      </c>
      <c r="AV118" s="13" t="s">
        <v>79</v>
      </c>
      <c r="AW118" s="13" t="s">
        <v>3819</v>
      </c>
      <c r="AX118" s="13" t="s">
        <v>16</v>
      </c>
      <c r="AY118" s="277" t="s">
        <v>210</v>
      </c>
    </row>
    <row r="119" s="14" customFormat="1">
      <c r="B119" s="278"/>
      <c r="C119" s="279"/>
      <c r="D119" s="226" t="s">
        <v>3817</v>
      </c>
      <c r="E119" s="280" t="s">
        <v>20</v>
      </c>
      <c r="F119" s="281" t="s">
        <v>3821</v>
      </c>
      <c r="G119" s="279"/>
      <c r="H119" s="282">
        <v>42.5</v>
      </c>
      <c r="I119" s="283"/>
      <c r="J119" s="279"/>
      <c r="K119" s="279"/>
      <c r="L119" s="284"/>
      <c r="M119" s="285"/>
      <c r="N119" s="286"/>
      <c r="O119" s="286"/>
      <c r="P119" s="286"/>
      <c r="Q119" s="286"/>
      <c r="R119" s="286"/>
      <c r="S119" s="286"/>
      <c r="T119" s="287"/>
      <c r="AT119" s="288" t="s">
        <v>3817</v>
      </c>
      <c r="AU119" s="288" t="s">
        <v>79</v>
      </c>
      <c r="AV119" s="14" t="s">
        <v>215</v>
      </c>
      <c r="AW119" s="14" t="s">
        <v>3819</v>
      </c>
      <c r="AX119" s="14" t="s">
        <v>77</v>
      </c>
      <c r="AY119" s="288" t="s">
        <v>210</v>
      </c>
    </row>
    <row r="120" s="1" customFormat="1" ht="24" customHeight="1">
      <c r="B120" s="39"/>
      <c r="C120" s="213" t="s">
        <v>229</v>
      </c>
      <c r="D120" s="213" t="s">
        <v>211</v>
      </c>
      <c r="E120" s="214" t="s">
        <v>3837</v>
      </c>
      <c r="F120" s="215" t="s">
        <v>3838</v>
      </c>
      <c r="G120" s="216" t="s">
        <v>260</v>
      </c>
      <c r="H120" s="217">
        <v>135.81200000000001</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275</v>
      </c>
    </row>
    <row r="121" s="12" customFormat="1">
      <c r="B121" s="257"/>
      <c r="C121" s="258"/>
      <c r="D121" s="226" t="s">
        <v>3817</v>
      </c>
      <c r="E121" s="259" t="s">
        <v>20</v>
      </c>
      <c r="F121" s="260" t="s">
        <v>3839</v>
      </c>
      <c r="G121" s="258"/>
      <c r="H121" s="259" t="s">
        <v>20</v>
      </c>
      <c r="I121" s="261"/>
      <c r="J121" s="258"/>
      <c r="K121" s="258"/>
      <c r="L121" s="262"/>
      <c r="M121" s="263"/>
      <c r="N121" s="264"/>
      <c r="O121" s="264"/>
      <c r="P121" s="264"/>
      <c r="Q121" s="264"/>
      <c r="R121" s="264"/>
      <c r="S121" s="264"/>
      <c r="T121" s="265"/>
      <c r="AT121" s="266" t="s">
        <v>3817</v>
      </c>
      <c r="AU121" s="266" t="s">
        <v>79</v>
      </c>
      <c r="AV121" s="12" t="s">
        <v>77</v>
      </c>
      <c r="AW121" s="12" t="s">
        <v>3819</v>
      </c>
      <c r="AX121" s="12" t="s">
        <v>16</v>
      </c>
      <c r="AY121" s="266" t="s">
        <v>210</v>
      </c>
    </row>
    <row r="122" s="12" customFormat="1">
      <c r="B122" s="257"/>
      <c r="C122" s="258"/>
      <c r="D122" s="226" t="s">
        <v>3817</v>
      </c>
      <c r="E122" s="259" t="s">
        <v>20</v>
      </c>
      <c r="F122" s="260" t="s">
        <v>3840</v>
      </c>
      <c r="G122" s="258"/>
      <c r="H122" s="259" t="s">
        <v>20</v>
      </c>
      <c r="I122" s="261"/>
      <c r="J122" s="258"/>
      <c r="K122" s="258"/>
      <c r="L122" s="262"/>
      <c r="M122" s="263"/>
      <c r="N122" s="264"/>
      <c r="O122" s="264"/>
      <c r="P122" s="264"/>
      <c r="Q122" s="264"/>
      <c r="R122" s="264"/>
      <c r="S122" s="264"/>
      <c r="T122" s="265"/>
      <c r="AT122" s="266" t="s">
        <v>3817</v>
      </c>
      <c r="AU122" s="266" t="s">
        <v>79</v>
      </c>
      <c r="AV122" s="12" t="s">
        <v>77</v>
      </c>
      <c r="AW122" s="12" t="s">
        <v>3819</v>
      </c>
      <c r="AX122" s="12" t="s">
        <v>16</v>
      </c>
      <c r="AY122" s="266" t="s">
        <v>210</v>
      </c>
    </row>
    <row r="123" s="13" customFormat="1">
      <c r="B123" s="267"/>
      <c r="C123" s="268"/>
      <c r="D123" s="226" t="s">
        <v>3817</v>
      </c>
      <c r="E123" s="269" t="s">
        <v>20</v>
      </c>
      <c r="F123" s="270" t="s">
        <v>3841</v>
      </c>
      <c r="G123" s="268"/>
      <c r="H123" s="271">
        <v>20.879999999999999</v>
      </c>
      <c r="I123" s="272"/>
      <c r="J123" s="268"/>
      <c r="K123" s="268"/>
      <c r="L123" s="273"/>
      <c r="M123" s="274"/>
      <c r="N123" s="275"/>
      <c r="O123" s="275"/>
      <c r="P123" s="275"/>
      <c r="Q123" s="275"/>
      <c r="R123" s="275"/>
      <c r="S123" s="275"/>
      <c r="T123" s="276"/>
      <c r="AT123" s="277" t="s">
        <v>3817</v>
      </c>
      <c r="AU123" s="277" t="s">
        <v>79</v>
      </c>
      <c r="AV123" s="13" t="s">
        <v>79</v>
      </c>
      <c r="AW123" s="13" t="s">
        <v>3819</v>
      </c>
      <c r="AX123" s="13" t="s">
        <v>16</v>
      </c>
      <c r="AY123" s="277" t="s">
        <v>210</v>
      </c>
    </row>
    <row r="124" s="12" customFormat="1">
      <c r="B124" s="257"/>
      <c r="C124" s="258"/>
      <c r="D124" s="226" t="s">
        <v>3817</v>
      </c>
      <c r="E124" s="259" t="s">
        <v>20</v>
      </c>
      <c r="F124" s="260" t="s">
        <v>3842</v>
      </c>
      <c r="G124" s="258"/>
      <c r="H124" s="259" t="s">
        <v>20</v>
      </c>
      <c r="I124" s="261"/>
      <c r="J124" s="258"/>
      <c r="K124" s="258"/>
      <c r="L124" s="262"/>
      <c r="M124" s="263"/>
      <c r="N124" s="264"/>
      <c r="O124" s="264"/>
      <c r="P124" s="264"/>
      <c r="Q124" s="264"/>
      <c r="R124" s="264"/>
      <c r="S124" s="264"/>
      <c r="T124" s="265"/>
      <c r="AT124" s="266" t="s">
        <v>3817</v>
      </c>
      <c r="AU124" s="266" t="s">
        <v>79</v>
      </c>
      <c r="AV124" s="12" t="s">
        <v>77</v>
      </c>
      <c r="AW124" s="12" t="s">
        <v>3819</v>
      </c>
      <c r="AX124" s="12" t="s">
        <v>16</v>
      </c>
      <c r="AY124" s="266" t="s">
        <v>210</v>
      </c>
    </row>
    <row r="125" s="13" customFormat="1">
      <c r="B125" s="267"/>
      <c r="C125" s="268"/>
      <c r="D125" s="226" t="s">
        <v>3817</v>
      </c>
      <c r="E125" s="269" t="s">
        <v>20</v>
      </c>
      <c r="F125" s="270" t="s">
        <v>3843</v>
      </c>
      <c r="G125" s="268"/>
      <c r="H125" s="271">
        <v>37.869999999999997</v>
      </c>
      <c r="I125" s="272"/>
      <c r="J125" s="268"/>
      <c r="K125" s="268"/>
      <c r="L125" s="273"/>
      <c r="M125" s="274"/>
      <c r="N125" s="275"/>
      <c r="O125" s="275"/>
      <c r="P125" s="275"/>
      <c r="Q125" s="275"/>
      <c r="R125" s="275"/>
      <c r="S125" s="275"/>
      <c r="T125" s="276"/>
      <c r="AT125" s="277" t="s">
        <v>3817</v>
      </c>
      <c r="AU125" s="277" t="s">
        <v>79</v>
      </c>
      <c r="AV125" s="13" t="s">
        <v>79</v>
      </c>
      <c r="AW125" s="13" t="s">
        <v>3819</v>
      </c>
      <c r="AX125" s="13" t="s">
        <v>16</v>
      </c>
      <c r="AY125" s="277" t="s">
        <v>210</v>
      </c>
    </row>
    <row r="126" s="12" customFormat="1">
      <c r="B126" s="257"/>
      <c r="C126" s="258"/>
      <c r="D126" s="226" t="s">
        <v>3817</v>
      </c>
      <c r="E126" s="259" t="s">
        <v>20</v>
      </c>
      <c r="F126" s="260" t="s">
        <v>3844</v>
      </c>
      <c r="G126" s="258"/>
      <c r="H126" s="259" t="s">
        <v>20</v>
      </c>
      <c r="I126" s="261"/>
      <c r="J126" s="258"/>
      <c r="K126" s="258"/>
      <c r="L126" s="262"/>
      <c r="M126" s="263"/>
      <c r="N126" s="264"/>
      <c r="O126" s="264"/>
      <c r="P126" s="264"/>
      <c r="Q126" s="264"/>
      <c r="R126" s="264"/>
      <c r="S126" s="264"/>
      <c r="T126" s="265"/>
      <c r="AT126" s="266" t="s">
        <v>3817</v>
      </c>
      <c r="AU126" s="266" t="s">
        <v>79</v>
      </c>
      <c r="AV126" s="12" t="s">
        <v>77</v>
      </c>
      <c r="AW126" s="12" t="s">
        <v>3819</v>
      </c>
      <c r="AX126" s="12" t="s">
        <v>16</v>
      </c>
      <c r="AY126" s="266" t="s">
        <v>210</v>
      </c>
    </row>
    <row r="127" s="13" customFormat="1">
      <c r="B127" s="267"/>
      <c r="C127" s="268"/>
      <c r="D127" s="226" t="s">
        <v>3817</v>
      </c>
      <c r="E127" s="269" t="s">
        <v>20</v>
      </c>
      <c r="F127" s="270" t="s">
        <v>3845</v>
      </c>
      <c r="G127" s="268"/>
      <c r="H127" s="271">
        <v>19.350000000000001</v>
      </c>
      <c r="I127" s="272"/>
      <c r="J127" s="268"/>
      <c r="K127" s="268"/>
      <c r="L127" s="273"/>
      <c r="M127" s="274"/>
      <c r="N127" s="275"/>
      <c r="O127" s="275"/>
      <c r="P127" s="275"/>
      <c r="Q127" s="275"/>
      <c r="R127" s="275"/>
      <c r="S127" s="275"/>
      <c r="T127" s="276"/>
      <c r="AT127" s="277" t="s">
        <v>3817</v>
      </c>
      <c r="AU127" s="277" t="s">
        <v>79</v>
      </c>
      <c r="AV127" s="13" t="s">
        <v>79</v>
      </c>
      <c r="AW127" s="13" t="s">
        <v>3819</v>
      </c>
      <c r="AX127" s="13" t="s">
        <v>16</v>
      </c>
      <c r="AY127" s="277" t="s">
        <v>210</v>
      </c>
    </row>
    <row r="128" s="12" customFormat="1">
      <c r="B128" s="257"/>
      <c r="C128" s="258"/>
      <c r="D128" s="226" t="s">
        <v>3817</v>
      </c>
      <c r="E128" s="259" t="s">
        <v>20</v>
      </c>
      <c r="F128" s="260" t="s">
        <v>3846</v>
      </c>
      <c r="G128" s="258"/>
      <c r="H128" s="259" t="s">
        <v>20</v>
      </c>
      <c r="I128" s="261"/>
      <c r="J128" s="258"/>
      <c r="K128" s="258"/>
      <c r="L128" s="262"/>
      <c r="M128" s="263"/>
      <c r="N128" s="264"/>
      <c r="O128" s="264"/>
      <c r="P128" s="264"/>
      <c r="Q128" s="264"/>
      <c r="R128" s="264"/>
      <c r="S128" s="264"/>
      <c r="T128" s="265"/>
      <c r="AT128" s="266" t="s">
        <v>3817</v>
      </c>
      <c r="AU128" s="266" t="s">
        <v>79</v>
      </c>
      <c r="AV128" s="12" t="s">
        <v>77</v>
      </c>
      <c r="AW128" s="12" t="s">
        <v>3819</v>
      </c>
      <c r="AX128" s="12" t="s">
        <v>16</v>
      </c>
      <c r="AY128" s="266" t="s">
        <v>210</v>
      </c>
    </row>
    <row r="129" s="13" customFormat="1">
      <c r="B129" s="267"/>
      <c r="C129" s="268"/>
      <c r="D129" s="226" t="s">
        <v>3817</v>
      </c>
      <c r="E129" s="269" t="s">
        <v>20</v>
      </c>
      <c r="F129" s="270" t="s">
        <v>3847</v>
      </c>
      <c r="G129" s="268"/>
      <c r="H129" s="271">
        <v>-9.1750000000000007</v>
      </c>
      <c r="I129" s="272"/>
      <c r="J129" s="268"/>
      <c r="K129" s="268"/>
      <c r="L129" s="273"/>
      <c r="M129" s="274"/>
      <c r="N129" s="275"/>
      <c r="O129" s="275"/>
      <c r="P129" s="275"/>
      <c r="Q129" s="275"/>
      <c r="R129" s="275"/>
      <c r="S129" s="275"/>
      <c r="T129" s="276"/>
      <c r="AT129" s="277" t="s">
        <v>3817</v>
      </c>
      <c r="AU129" s="277" t="s">
        <v>79</v>
      </c>
      <c r="AV129" s="13" t="s">
        <v>79</v>
      </c>
      <c r="AW129" s="13" t="s">
        <v>3819</v>
      </c>
      <c r="AX129" s="13" t="s">
        <v>16</v>
      </c>
      <c r="AY129" s="277" t="s">
        <v>210</v>
      </c>
    </row>
    <row r="130" s="15" customFormat="1">
      <c r="B130" s="289"/>
      <c r="C130" s="290"/>
      <c r="D130" s="226" t="s">
        <v>3817</v>
      </c>
      <c r="E130" s="291" t="s">
        <v>20</v>
      </c>
      <c r="F130" s="292" t="s">
        <v>3848</v>
      </c>
      <c r="G130" s="290"/>
      <c r="H130" s="293">
        <v>68.924999999999997</v>
      </c>
      <c r="I130" s="294"/>
      <c r="J130" s="290"/>
      <c r="K130" s="290"/>
      <c r="L130" s="295"/>
      <c r="M130" s="296"/>
      <c r="N130" s="297"/>
      <c r="O130" s="297"/>
      <c r="P130" s="297"/>
      <c r="Q130" s="297"/>
      <c r="R130" s="297"/>
      <c r="S130" s="297"/>
      <c r="T130" s="298"/>
      <c r="AT130" s="299" t="s">
        <v>3817</v>
      </c>
      <c r="AU130" s="299" t="s">
        <v>79</v>
      </c>
      <c r="AV130" s="15" t="s">
        <v>92</v>
      </c>
      <c r="AW130" s="15" t="s">
        <v>3819</v>
      </c>
      <c r="AX130" s="15" t="s">
        <v>16</v>
      </c>
      <c r="AY130" s="299" t="s">
        <v>210</v>
      </c>
    </row>
    <row r="131" s="12" customFormat="1">
      <c r="B131" s="257"/>
      <c r="C131" s="258"/>
      <c r="D131" s="226" t="s">
        <v>3817</v>
      </c>
      <c r="E131" s="259" t="s">
        <v>20</v>
      </c>
      <c r="F131" s="260" t="s">
        <v>3849</v>
      </c>
      <c r="G131" s="258"/>
      <c r="H131" s="259" t="s">
        <v>20</v>
      </c>
      <c r="I131" s="261"/>
      <c r="J131" s="258"/>
      <c r="K131" s="258"/>
      <c r="L131" s="262"/>
      <c r="M131" s="263"/>
      <c r="N131" s="264"/>
      <c r="O131" s="264"/>
      <c r="P131" s="264"/>
      <c r="Q131" s="264"/>
      <c r="R131" s="264"/>
      <c r="S131" s="264"/>
      <c r="T131" s="265"/>
      <c r="AT131" s="266" t="s">
        <v>3817</v>
      </c>
      <c r="AU131" s="266" t="s">
        <v>79</v>
      </c>
      <c r="AV131" s="12" t="s">
        <v>77</v>
      </c>
      <c r="AW131" s="12" t="s">
        <v>3819</v>
      </c>
      <c r="AX131" s="12" t="s">
        <v>16</v>
      </c>
      <c r="AY131" s="266" t="s">
        <v>210</v>
      </c>
    </row>
    <row r="132" s="13" customFormat="1">
      <c r="B132" s="267"/>
      <c r="C132" s="268"/>
      <c r="D132" s="226" t="s">
        <v>3817</v>
      </c>
      <c r="E132" s="269" t="s">
        <v>20</v>
      </c>
      <c r="F132" s="270" t="s">
        <v>3850</v>
      </c>
      <c r="G132" s="268"/>
      <c r="H132" s="271">
        <v>18.419999999999998</v>
      </c>
      <c r="I132" s="272"/>
      <c r="J132" s="268"/>
      <c r="K132" s="268"/>
      <c r="L132" s="273"/>
      <c r="M132" s="274"/>
      <c r="N132" s="275"/>
      <c r="O132" s="275"/>
      <c r="P132" s="275"/>
      <c r="Q132" s="275"/>
      <c r="R132" s="275"/>
      <c r="S132" s="275"/>
      <c r="T132" s="276"/>
      <c r="AT132" s="277" t="s">
        <v>3817</v>
      </c>
      <c r="AU132" s="277" t="s">
        <v>79</v>
      </c>
      <c r="AV132" s="13" t="s">
        <v>79</v>
      </c>
      <c r="AW132" s="13" t="s">
        <v>3819</v>
      </c>
      <c r="AX132" s="13" t="s">
        <v>16</v>
      </c>
      <c r="AY132" s="277" t="s">
        <v>210</v>
      </c>
    </row>
    <row r="133" s="13" customFormat="1">
      <c r="B133" s="267"/>
      <c r="C133" s="268"/>
      <c r="D133" s="226" t="s">
        <v>3817</v>
      </c>
      <c r="E133" s="269" t="s">
        <v>20</v>
      </c>
      <c r="F133" s="270" t="s">
        <v>3851</v>
      </c>
      <c r="G133" s="268"/>
      <c r="H133" s="271">
        <v>23.2224</v>
      </c>
      <c r="I133" s="272"/>
      <c r="J133" s="268"/>
      <c r="K133" s="268"/>
      <c r="L133" s="273"/>
      <c r="M133" s="274"/>
      <c r="N133" s="275"/>
      <c r="O133" s="275"/>
      <c r="P133" s="275"/>
      <c r="Q133" s="275"/>
      <c r="R133" s="275"/>
      <c r="S133" s="275"/>
      <c r="T133" s="276"/>
      <c r="AT133" s="277" t="s">
        <v>3817</v>
      </c>
      <c r="AU133" s="277" t="s">
        <v>79</v>
      </c>
      <c r="AV133" s="13" t="s">
        <v>79</v>
      </c>
      <c r="AW133" s="13" t="s">
        <v>3819</v>
      </c>
      <c r="AX133" s="13" t="s">
        <v>16</v>
      </c>
      <c r="AY133" s="277" t="s">
        <v>210</v>
      </c>
    </row>
    <row r="134" s="13" customFormat="1">
      <c r="B134" s="267"/>
      <c r="C134" s="268"/>
      <c r="D134" s="226" t="s">
        <v>3817</v>
      </c>
      <c r="E134" s="269" t="s">
        <v>20</v>
      </c>
      <c r="F134" s="270" t="s">
        <v>3852</v>
      </c>
      <c r="G134" s="268"/>
      <c r="H134" s="271">
        <v>25.245000000000001</v>
      </c>
      <c r="I134" s="272"/>
      <c r="J134" s="268"/>
      <c r="K134" s="268"/>
      <c r="L134" s="273"/>
      <c r="M134" s="274"/>
      <c r="N134" s="275"/>
      <c r="O134" s="275"/>
      <c r="P134" s="275"/>
      <c r="Q134" s="275"/>
      <c r="R134" s="275"/>
      <c r="S134" s="275"/>
      <c r="T134" s="276"/>
      <c r="AT134" s="277" t="s">
        <v>3817</v>
      </c>
      <c r="AU134" s="277" t="s">
        <v>79</v>
      </c>
      <c r="AV134" s="13" t="s">
        <v>79</v>
      </c>
      <c r="AW134" s="13" t="s">
        <v>3819</v>
      </c>
      <c r="AX134" s="13" t="s">
        <v>16</v>
      </c>
      <c r="AY134" s="277" t="s">
        <v>210</v>
      </c>
    </row>
    <row r="135" s="15" customFormat="1">
      <c r="B135" s="289"/>
      <c r="C135" s="290"/>
      <c r="D135" s="226" t="s">
        <v>3817</v>
      </c>
      <c r="E135" s="291" t="s">
        <v>20</v>
      </c>
      <c r="F135" s="292" t="s">
        <v>3848</v>
      </c>
      <c r="G135" s="290"/>
      <c r="H135" s="293">
        <v>66.8874</v>
      </c>
      <c r="I135" s="294"/>
      <c r="J135" s="290"/>
      <c r="K135" s="290"/>
      <c r="L135" s="295"/>
      <c r="M135" s="296"/>
      <c r="N135" s="297"/>
      <c r="O135" s="297"/>
      <c r="P135" s="297"/>
      <c r="Q135" s="297"/>
      <c r="R135" s="297"/>
      <c r="S135" s="297"/>
      <c r="T135" s="298"/>
      <c r="AT135" s="299" t="s">
        <v>3817</v>
      </c>
      <c r="AU135" s="299" t="s">
        <v>79</v>
      </c>
      <c r="AV135" s="15" t="s">
        <v>92</v>
      </c>
      <c r="AW135" s="15" t="s">
        <v>3819</v>
      </c>
      <c r="AX135" s="15" t="s">
        <v>16</v>
      </c>
      <c r="AY135" s="299" t="s">
        <v>210</v>
      </c>
    </row>
    <row r="136" s="14" customFormat="1">
      <c r="B136" s="278"/>
      <c r="C136" s="279"/>
      <c r="D136" s="226" t="s">
        <v>3817</v>
      </c>
      <c r="E136" s="280" t="s">
        <v>20</v>
      </c>
      <c r="F136" s="281" t="s">
        <v>3821</v>
      </c>
      <c r="G136" s="279"/>
      <c r="H136" s="282">
        <v>135.8124</v>
      </c>
      <c r="I136" s="283"/>
      <c r="J136" s="279"/>
      <c r="K136" s="279"/>
      <c r="L136" s="284"/>
      <c r="M136" s="285"/>
      <c r="N136" s="286"/>
      <c r="O136" s="286"/>
      <c r="P136" s="286"/>
      <c r="Q136" s="286"/>
      <c r="R136" s="286"/>
      <c r="S136" s="286"/>
      <c r="T136" s="287"/>
      <c r="AT136" s="288" t="s">
        <v>3817</v>
      </c>
      <c r="AU136" s="288" t="s">
        <v>79</v>
      </c>
      <c r="AV136" s="14" t="s">
        <v>215</v>
      </c>
      <c r="AW136" s="14" t="s">
        <v>3819</v>
      </c>
      <c r="AX136" s="14" t="s">
        <v>77</v>
      </c>
      <c r="AY136" s="288" t="s">
        <v>210</v>
      </c>
    </row>
    <row r="137" s="1" customFormat="1" ht="16.5" customHeight="1">
      <c r="B137" s="39"/>
      <c r="C137" s="213" t="s">
        <v>276</v>
      </c>
      <c r="D137" s="213" t="s">
        <v>211</v>
      </c>
      <c r="E137" s="214" t="s">
        <v>3853</v>
      </c>
      <c r="F137" s="215" t="s">
        <v>3854</v>
      </c>
      <c r="G137" s="216" t="s">
        <v>260</v>
      </c>
      <c r="H137" s="217">
        <v>67.906000000000006</v>
      </c>
      <c r="I137" s="218"/>
      <c r="J137" s="219">
        <f>ROUND(I137*H137,2)</f>
        <v>0</v>
      </c>
      <c r="K137" s="215" t="s">
        <v>20</v>
      </c>
      <c r="L137" s="44"/>
      <c r="M137" s="220" t="s">
        <v>20</v>
      </c>
      <c r="N137" s="221" t="s">
        <v>41</v>
      </c>
      <c r="O137" s="84"/>
      <c r="P137" s="222">
        <f>O137*H137</f>
        <v>0</v>
      </c>
      <c r="Q137" s="222">
        <v>0</v>
      </c>
      <c r="R137" s="222">
        <f>Q137*H137</f>
        <v>0</v>
      </c>
      <c r="S137" s="222">
        <v>0</v>
      </c>
      <c r="T137" s="223">
        <f>S137*H137</f>
        <v>0</v>
      </c>
      <c r="AR137" s="224" t="s">
        <v>215</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279</v>
      </c>
    </row>
    <row r="138" s="12" customFormat="1">
      <c r="B138" s="257"/>
      <c r="C138" s="258"/>
      <c r="D138" s="226" t="s">
        <v>3817</v>
      </c>
      <c r="E138" s="259" t="s">
        <v>20</v>
      </c>
      <c r="F138" s="260" t="s">
        <v>3855</v>
      </c>
      <c r="G138" s="258"/>
      <c r="H138" s="259" t="s">
        <v>20</v>
      </c>
      <c r="I138" s="261"/>
      <c r="J138" s="258"/>
      <c r="K138" s="258"/>
      <c r="L138" s="262"/>
      <c r="M138" s="263"/>
      <c r="N138" s="264"/>
      <c r="O138" s="264"/>
      <c r="P138" s="264"/>
      <c r="Q138" s="264"/>
      <c r="R138" s="264"/>
      <c r="S138" s="264"/>
      <c r="T138" s="265"/>
      <c r="AT138" s="266" t="s">
        <v>3817</v>
      </c>
      <c r="AU138" s="266" t="s">
        <v>79</v>
      </c>
      <c r="AV138" s="12" t="s">
        <v>77</v>
      </c>
      <c r="AW138" s="12" t="s">
        <v>3819</v>
      </c>
      <c r="AX138" s="12" t="s">
        <v>16</v>
      </c>
      <c r="AY138" s="266" t="s">
        <v>210</v>
      </c>
    </row>
    <row r="139" s="13" customFormat="1">
      <c r="B139" s="267"/>
      <c r="C139" s="268"/>
      <c r="D139" s="226" t="s">
        <v>3817</v>
      </c>
      <c r="E139" s="269" t="s">
        <v>20</v>
      </c>
      <c r="F139" s="270" t="s">
        <v>3856</v>
      </c>
      <c r="G139" s="268"/>
      <c r="H139" s="271">
        <v>67.906000000000006</v>
      </c>
      <c r="I139" s="272"/>
      <c r="J139" s="268"/>
      <c r="K139" s="268"/>
      <c r="L139" s="273"/>
      <c r="M139" s="274"/>
      <c r="N139" s="275"/>
      <c r="O139" s="275"/>
      <c r="P139" s="275"/>
      <c r="Q139" s="275"/>
      <c r="R139" s="275"/>
      <c r="S139" s="275"/>
      <c r="T139" s="276"/>
      <c r="AT139" s="277" t="s">
        <v>3817</v>
      </c>
      <c r="AU139" s="277" t="s">
        <v>79</v>
      </c>
      <c r="AV139" s="13" t="s">
        <v>79</v>
      </c>
      <c r="AW139" s="13" t="s">
        <v>3819</v>
      </c>
      <c r="AX139" s="13" t="s">
        <v>16</v>
      </c>
      <c r="AY139" s="277" t="s">
        <v>210</v>
      </c>
    </row>
    <row r="140" s="14" customFormat="1">
      <c r="B140" s="278"/>
      <c r="C140" s="279"/>
      <c r="D140" s="226" t="s">
        <v>3817</v>
      </c>
      <c r="E140" s="280" t="s">
        <v>20</v>
      </c>
      <c r="F140" s="281" t="s">
        <v>3821</v>
      </c>
      <c r="G140" s="279"/>
      <c r="H140" s="282">
        <v>67.906000000000006</v>
      </c>
      <c r="I140" s="283"/>
      <c r="J140" s="279"/>
      <c r="K140" s="279"/>
      <c r="L140" s="284"/>
      <c r="M140" s="285"/>
      <c r="N140" s="286"/>
      <c r="O140" s="286"/>
      <c r="P140" s="286"/>
      <c r="Q140" s="286"/>
      <c r="R140" s="286"/>
      <c r="S140" s="286"/>
      <c r="T140" s="287"/>
      <c r="AT140" s="288" t="s">
        <v>3817</v>
      </c>
      <c r="AU140" s="288" t="s">
        <v>79</v>
      </c>
      <c r="AV140" s="14" t="s">
        <v>215</v>
      </c>
      <c r="AW140" s="14" t="s">
        <v>3819</v>
      </c>
      <c r="AX140" s="14" t="s">
        <v>77</v>
      </c>
      <c r="AY140" s="288" t="s">
        <v>210</v>
      </c>
    </row>
    <row r="141" s="1" customFormat="1" ht="24" customHeight="1">
      <c r="B141" s="39"/>
      <c r="C141" s="213" t="s">
        <v>233</v>
      </c>
      <c r="D141" s="213" t="s">
        <v>211</v>
      </c>
      <c r="E141" s="214" t="s">
        <v>3857</v>
      </c>
      <c r="F141" s="215" t="s">
        <v>3858</v>
      </c>
      <c r="G141" s="216" t="s">
        <v>260</v>
      </c>
      <c r="H141" s="217">
        <v>135.81200000000001</v>
      </c>
      <c r="I141" s="218"/>
      <c r="J141" s="219">
        <f>ROUND(I141*H141,2)</f>
        <v>0</v>
      </c>
      <c r="K141" s="215" t="s">
        <v>20</v>
      </c>
      <c r="L141" s="44"/>
      <c r="M141" s="220" t="s">
        <v>20</v>
      </c>
      <c r="N141" s="221" t="s">
        <v>41</v>
      </c>
      <c r="O141" s="84"/>
      <c r="P141" s="222">
        <f>O141*H141</f>
        <v>0</v>
      </c>
      <c r="Q141" s="222">
        <v>0</v>
      </c>
      <c r="R141" s="222">
        <f>Q141*H141</f>
        <v>0</v>
      </c>
      <c r="S141" s="222">
        <v>0</v>
      </c>
      <c r="T141" s="223">
        <f>S141*H141</f>
        <v>0</v>
      </c>
      <c r="AR141" s="224" t="s">
        <v>215</v>
      </c>
      <c r="AT141" s="224" t="s">
        <v>211</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282</v>
      </c>
    </row>
    <row r="142" s="12" customFormat="1">
      <c r="B142" s="257"/>
      <c r="C142" s="258"/>
      <c r="D142" s="226" t="s">
        <v>3817</v>
      </c>
      <c r="E142" s="259" t="s">
        <v>20</v>
      </c>
      <c r="F142" s="260" t="s">
        <v>3859</v>
      </c>
      <c r="G142" s="258"/>
      <c r="H142" s="259" t="s">
        <v>20</v>
      </c>
      <c r="I142" s="261"/>
      <c r="J142" s="258"/>
      <c r="K142" s="258"/>
      <c r="L142" s="262"/>
      <c r="M142" s="263"/>
      <c r="N142" s="264"/>
      <c r="O142" s="264"/>
      <c r="P142" s="264"/>
      <c r="Q142" s="264"/>
      <c r="R142" s="264"/>
      <c r="S142" s="264"/>
      <c r="T142" s="265"/>
      <c r="AT142" s="266" t="s">
        <v>3817</v>
      </c>
      <c r="AU142" s="266" t="s">
        <v>79</v>
      </c>
      <c r="AV142" s="12" t="s">
        <v>77</v>
      </c>
      <c r="AW142" s="12" t="s">
        <v>3819</v>
      </c>
      <c r="AX142" s="12" t="s">
        <v>16</v>
      </c>
      <c r="AY142" s="266" t="s">
        <v>210</v>
      </c>
    </row>
    <row r="143" s="13" customFormat="1">
      <c r="B143" s="267"/>
      <c r="C143" s="268"/>
      <c r="D143" s="226" t="s">
        <v>3817</v>
      </c>
      <c r="E143" s="269" t="s">
        <v>20</v>
      </c>
      <c r="F143" s="270" t="s">
        <v>3860</v>
      </c>
      <c r="G143" s="268"/>
      <c r="H143" s="271">
        <v>135.81200000000001</v>
      </c>
      <c r="I143" s="272"/>
      <c r="J143" s="268"/>
      <c r="K143" s="268"/>
      <c r="L143" s="273"/>
      <c r="M143" s="274"/>
      <c r="N143" s="275"/>
      <c r="O143" s="275"/>
      <c r="P143" s="275"/>
      <c r="Q143" s="275"/>
      <c r="R143" s="275"/>
      <c r="S143" s="275"/>
      <c r="T143" s="276"/>
      <c r="AT143" s="277" t="s">
        <v>3817</v>
      </c>
      <c r="AU143" s="277" t="s">
        <v>79</v>
      </c>
      <c r="AV143" s="13" t="s">
        <v>79</v>
      </c>
      <c r="AW143" s="13" t="s">
        <v>3819</v>
      </c>
      <c r="AX143" s="13" t="s">
        <v>16</v>
      </c>
      <c r="AY143" s="277" t="s">
        <v>210</v>
      </c>
    </row>
    <row r="144" s="14" customFormat="1">
      <c r="B144" s="278"/>
      <c r="C144" s="279"/>
      <c r="D144" s="226" t="s">
        <v>3817</v>
      </c>
      <c r="E144" s="280" t="s">
        <v>20</v>
      </c>
      <c r="F144" s="281" t="s">
        <v>3821</v>
      </c>
      <c r="G144" s="279"/>
      <c r="H144" s="282">
        <v>135.81200000000001</v>
      </c>
      <c r="I144" s="283"/>
      <c r="J144" s="279"/>
      <c r="K144" s="279"/>
      <c r="L144" s="284"/>
      <c r="M144" s="285"/>
      <c r="N144" s="286"/>
      <c r="O144" s="286"/>
      <c r="P144" s="286"/>
      <c r="Q144" s="286"/>
      <c r="R144" s="286"/>
      <c r="S144" s="286"/>
      <c r="T144" s="287"/>
      <c r="AT144" s="288" t="s">
        <v>3817</v>
      </c>
      <c r="AU144" s="288" t="s">
        <v>79</v>
      </c>
      <c r="AV144" s="14" t="s">
        <v>215</v>
      </c>
      <c r="AW144" s="14" t="s">
        <v>3819</v>
      </c>
      <c r="AX144" s="14" t="s">
        <v>77</v>
      </c>
      <c r="AY144" s="288" t="s">
        <v>210</v>
      </c>
    </row>
    <row r="145" s="1" customFormat="1" ht="24" customHeight="1">
      <c r="B145" s="39"/>
      <c r="C145" s="213" t="s">
        <v>283</v>
      </c>
      <c r="D145" s="213" t="s">
        <v>211</v>
      </c>
      <c r="E145" s="214" t="s">
        <v>3861</v>
      </c>
      <c r="F145" s="215" t="s">
        <v>3862</v>
      </c>
      <c r="G145" s="216" t="s">
        <v>260</v>
      </c>
      <c r="H145" s="217">
        <v>814.87199999999996</v>
      </c>
      <c r="I145" s="218"/>
      <c r="J145" s="219">
        <f>ROUND(I145*H145,2)</f>
        <v>0</v>
      </c>
      <c r="K145" s="215" t="s">
        <v>20</v>
      </c>
      <c r="L145" s="44"/>
      <c r="M145" s="220" t="s">
        <v>20</v>
      </c>
      <c r="N145" s="221" t="s">
        <v>41</v>
      </c>
      <c r="O145" s="84"/>
      <c r="P145" s="222">
        <f>O145*H145</f>
        <v>0</v>
      </c>
      <c r="Q145" s="222">
        <v>0</v>
      </c>
      <c r="R145" s="222">
        <f>Q145*H145</f>
        <v>0</v>
      </c>
      <c r="S145" s="222">
        <v>0</v>
      </c>
      <c r="T145" s="223">
        <f>S145*H145</f>
        <v>0</v>
      </c>
      <c r="AR145" s="224" t="s">
        <v>215</v>
      </c>
      <c r="AT145" s="224" t="s">
        <v>211</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285</v>
      </c>
    </row>
    <row r="146" s="12" customFormat="1">
      <c r="B146" s="257"/>
      <c r="C146" s="258"/>
      <c r="D146" s="226" t="s">
        <v>3817</v>
      </c>
      <c r="E146" s="259" t="s">
        <v>20</v>
      </c>
      <c r="F146" s="260" t="s">
        <v>3863</v>
      </c>
      <c r="G146" s="258"/>
      <c r="H146" s="259" t="s">
        <v>20</v>
      </c>
      <c r="I146" s="261"/>
      <c r="J146" s="258"/>
      <c r="K146" s="258"/>
      <c r="L146" s="262"/>
      <c r="M146" s="263"/>
      <c r="N146" s="264"/>
      <c r="O146" s="264"/>
      <c r="P146" s="264"/>
      <c r="Q146" s="264"/>
      <c r="R146" s="264"/>
      <c r="S146" s="264"/>
      <c r="T146" s="265"/>
      <c r="AT146" s="266" t="s">
        <v>3817</v>
      </c>
      <c r="AU146" s="266" t="s">
        <v>79</v>
      </c>
      <c r="AV146" s="12" t="s">
        <v>77</v>
      </c>
      <c r="AW146" s="12" t="s">
        <v>3819</v>
      </c>
      <c r="AX146" s="12" t="s">
        <v>16</v>
      </c>
      <c r="AY146" s="266" t="s">
        <v>210</v>
      </c>
    </row>
    <row r="147" s="13" customFormat="1">
      <c r="B147" s="267"/>
      <c r="C147" s="268"/>
      <c r="D147" s="226" t="s">
        <v>3817</v>
      </c>
      <c r="E147" s="269" t="s">
        <v>20</v>
      </c>
      <c r="F147" s="270" t="s">
        <v>3864</v>
      </c>
      <c r="G147" s="268"/>
      <c r="H147" s="271">
        <v>814.87200000000007</v>
      </c>
      <c r="I147" s="272"/>
      <c r="J147" s="268"/>
      <c r="K147" s="268"/>
      <c r="L147" s="273"/>
      <c r="M147" s="274"/>
      <c r="N147" s="275"/>
      <c r="O147" s="275"/>
      <c r="P147" s="275"/>
      <c r="Q147" s="275"/>
      <c r="R147" s="275"/>
      <c r="S147" s="275"/>
      <c r="T147" s="276"/>
      <c r="AT147" s="277" t="s">
        <v>3817</v>
      </c>
      <c r="AU147" s="277" t="s">
        <v>79</v>
      </c>
      <c r="AV147" s="13" t="s">
        <v>79</v>
      </c>
      <c r="AW147" s="13" t="s">
        <v>3819</v>
      </c>
      <c r="AX147" s="13" t="s">
        <v>16</v>
      </c>
      <c r="AY147" s="277" t="s">
        <v>210</v>
      </c>
    </row>
    <row r="148" s="14" customFormat="1">
      <c r="B148" s="278"/>
      <c r="C148" s="279"/>
      <c r="D148" s="226" t="s">
        <v>3817</v>
      </c>
      <c r="E148" s="280" t="s">
        <v>20</v>
      </c>
      <c r="F148" s="281" t="s">
        <v>3821</v>
      </c>
      <c r="G148" s="279"/>
      <c r="H148" s="282">
        <v>814.87200000000007</v>
      </c>
      <c r="I148" s="283"/>
      <c r="J148" s="279"/>
      <c r="K148" s="279"/>
      <c r="L148" s="284"/>
      <c r="M148" s="285"/>
      <c r="N148" s="286"/>
      <c r="O148" s="286"/>
      <c r="P148" s="286"/>
      <c r="Q148" s="286"/>
      <c r="R148" s="286"/>
      <c r="S148" s="286"/>
      <c r="T148" s="287"/>
      <c r="AT148" s="288" t="s">
        <v>3817</v>
      </c>
      <c r="AU148" s="288" t="s">
        <v>79</v>
      </c>
      <c r="AV148" s="14" t="s">
        <v>215</v>
      </c>
      <c r="AW148" s="14" t="s">
        <v>3819</v>
      </c>
      <c r="AX148" s="14" t="s">
        <v>77</v>
      </c>
      <c r="AY148" s="288" t="s">
        <v>210</v>
      </c>
    </row>
    <row r="149" s="1" customFormat="1" ht="24" customHeight="1">
      <c r="B149" s="39"/>
      <c r="C149" s="213" t="s">
        <v>272</v>
      </c>
      <c r="D149" s="213" t="s">
        <v>211</v>
      </c>
      <c r="E149" s="214" t="s">
        <v>3865</v>
      </c>
      <c r="F149" s="215" t="s">
        <v>3866</v>
      </c>
      <c r="G149" s="216" t="s">
        <v>260</v>
      </c>
      <c r="H149" s="217">
        <v>66.887</v>
      </c>
      <c r="I149" s="218"/>
      <c r="J149" s="219">
        <f>ROUND(I149*H149,2)</f>
        <v>0</v>
      </c>
      <c r="K149" s="215" t="s">
        <v>20</v>
      </c>
      <c r="L149" s="44"/>
      <c r="M149" s="220" t="s">
        <v>20</v>
      </c>
      <c r="N149" s="221" t="s">
        <v>41</v>
      </c>
      <c r="O149" s="84"/>
      <c r="P149" s="222">
        <f>O149*H149</f>
        <v>0</v>
      </c>
      <c r="Q149" s="222">
        <v>0</v>
      </c>
      <c r="R149" s="222">
        <f>Q149*H149</f>
        <v>0</v>
      </c>
      <c r="S149" s="222">
        <v>0</v>
      </c>
      <c r="T149" s="223">
        <f>S149*H149</f>
        <v>0</v>
      </c>
      <c r="AR149" s="224" t="s">
        <v>215</v>
      </c>
      <c r="AT149" s="224" t="s">
        <v>211</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215</v>
      </c>
      <c r="BM149" s="224" t="s">
        <v>286</v>
      </c>
    </row>
    <row r="150" s="12" customFormat="1">
      <c r="B150" s="257"/>
      <c r="C150" s="258"/>
      <c r="D150" s="226" t="s">
        <v>3817</v>
      </c>
      <c r="E150" s="259" t="s">
        <v>20</v>
      </c>
      <c r="F150" s="260" t="s">
        <v>3849</v>
      </c>
      <c r="G150" s="258"/>
      <c r="H150" s="259" t="s">
        <v>20</v>
      </c>
      <c r="I150" s="261"/>
      <c r="J150" s="258"/>
      <c r="K150" s="258"/>
      <c r="L150" s="262"/>
      <c r="M150" s="263"/>
      <c r="N150" s="264"/>
      <c r="O150" s="264"/>
      <c r="P150" s="264"/>
      <c r="Q150" s="264"/>
      <c r="R150" s="264"/>
      <c r="S150" s="264"/>
      <c r="T150" s="265"/>
      <c r="AT150" s="266" t="s">
        <v>3817</v>
      </c>
      <c r="AU150" s="266" t="s">
        <v>79</v>
      </c>
      <c r="AV150" s="12" t="s">
        <v>77</v>
      </c>
      <c r="AW150" s="12" t="s">
        <v>3819</v>
      </c>
      <c r="AX150" s="12" t="s">
        <v>16</v>
      </c>
      <c r="AY150" s="266" t="s">
        <v>210</v>
      </c>
    </row>
    <row r="151" s="13" customFormat="1">
      <c r="B151" s="267"/>
      <c r="C151" s="268"/>
      <c r="D151" s="226" t="s">
        <v>3817</v>
      </c>
      <c r="E151" s="269" t="s">
        <v>20</v>
      </c>
      <c r="F151" s="270" t="s">
        <v>3850</v>
      </c>
      <c r="G151" s="268"/>
      <c r="H151" s="271">
        <v>18.419999999999998</v>
      </c>
      <c r="I151" s="272"/>
      <c r="J151" s="268"/>
      <c r="K151" s="268"/>
      <c r="L151" s="273"/>
      <c r="M151" s="274"/>
      <c r="N151" s="275"/>
      <c r="O151" s="275"/>
      <c r="P151" s="275"/>
      <c r="Q151" s="275"/>
      <c r="R151" s="275"/>
      <c r="S151" s="275"/>
      <c r="T151" s="276"/>
      <c r="AT151" s="277" t="s">
        <v>3817</v>
      </c>
      <c r="AU151" s="277" t="s">
        <v>79</v>
      </c>
      <c r="AV151" s="13" t="s">
        <v>79</v>
      </c>
      <c r="AW151" s="13" t="s">
        <v>3819</v>
      </c>
      <c r="AX151" s="13" t="s">
        <v>16</v>
      </c>
      <c r="AY151" s="277" t="s">
        <v>210</v>
      </c>
    </row>
    <row r="152" s="13" customFormat="1">
      <c r="B152" s="267"/>
      <c r="C152" s="268"/>
      <c r="D152" s="226" t="s">
        <v>3817</v>
      </c>
      <c r="E152" s="269" t="s">
        <v>20</v>
      </c>
      <c r="F152" s="270" t="s">
        <v>3851</v>
      </c>
      <c r="G152" s="268"/>
      <c r="H152" s="271">
        <v>23.2224</v>
      </c>
      <c r="I152" s="272"/>
      <c r="J152" s="268"/>
      <c r="K152" s="268"/>
      <c r="L152" s="273"/>
      <c r="M152" s="274"/>
      <c r="N152" s="275"/>
      <c r="O152" s="275"/>
      <c r="P152" s="275"/>
      <c r="Q152" s="275"/>
      <c r="R152" s="275"/>
      <c r="S152" s="275"/>
      <c r="T152" s="276"/>
      <c r="AT152" s="277" t="s">
        <v>3817</v>
      </c>
      <c r="AU152" s="277" t="s">
        <v>79</v>
      </c>
      <c r="AV152" s="13" t="s">
        <v>79</v>
      </c>
      <c r="AW152" s="13" t="s">
        <v>3819</v>
      </c>
      <c r="AX152" s="13" t="s">
        <v>16</v>
      </c>
      <c r="AY152" s="277" t="s">
        <v>210</v>
      </c>
    </row>
    <row r="153" s="13" customFormat="1">
      <c r="B153" s="267"/>
      <c r="C153" s="268"/>
      <c r="D153" s="226" t="s">
        <v>3817</v>
      </c>
      <c r="E153" s="269" t="s">
        <v>20</v>
      </c>
      <c r="F153" s="270" t="s">
        <v>3852</v>
      </c>
      <c r="G153" s="268"/>
      <c r="H153" s="271">
        <v>25.245000000000001</v>
      </c>
      <c r="I153" s="272"/>
      <c r="J153" s="268"/>
      <c r="K153" s="268"/>
      <c r="L153" s="273"/>
      <c r="M153" s="274"/>
      <c r="N153" s="275"/>
      <c r="O153" s="275"/>
      <c r="P153" s="275"/>
      <c r="Q153" s="275"/>
      <c r="R153" s="275"/>
      <c r="S153" s="275"/>
      <c r="T153" s="276"/>
      <c r="AT153" s="277" t="s">
        <v>3817</v>
      </c>
      <c r="AU153" s="277" t="s">
        <v>79</v>
      </c>
      <c r="AV153" s="13" t="s">
        <v>79</v>
      </c>
      <c r="AW153" s="13" t="s">
        <v>3819</v>
      </c>
      <c r="AX153" s="13" t="s">
        <v>16</v>
      </c>
      <c r="AY153" s="277" t="s">
        <v>210</v>
      </c>
    </row>
    <row r="154" s="14" customFormat="1">
      <c r="B154" s="278"/>
      <c r="C154" s="279"/>
      <c r="D154" s="226" t="s">
        <v>3817</v>
      </c>
      <c r="E154" s="280" t="s">
        <v>20</v>
      </c>
      <c r="F154" s="281" t="s">
        <v>3821</v>
      </c>
      <c r="G154" s="279"/>
      <c r="H154" s="282">
        <v>66.8874</v>
      </c>
      <c r="I154" s="283"/>
      <c r="J154" s="279"/>
      <c r="K154" s="279"/>
      <c r="L154" s="284"/>
      <c r="M154" s="285"/>
      <c r="N154" s="286"/>
      <c r="O154" s="286"/>
      <c r="P154" s="286"/>
      <c r="Q154" s="286"/>
      <c r="R154" s="286"/>
      <c r="S154" s="286"/>
      <c r="T154" s="287"/>
      <c r="AT154" s="288" t="s">
        <v>3817</v>
      </c>
      <c r="AU154" s="288" t="s">
        <v>79</v>
      </c>
      <c r="AV154" s="14" t="s">
        <v>215</v>
      </c>
      <c r="AW154" s="14" t="s">
        <v>3819</v>
      </c>
      <c r="AX154" s="14" t="s">
        <v>77</v>
      </c>
      <c r="AY154" s="288" t="s">
        <v>210</v>
      </c>
    </row>
    <row r="155" s="1" customFormat="1" ht="16.5" customHeight="1">
      <c r="B155" s="39"/>
      <c r="C155" s="241" t="s">
        <v>288</v>
      </c>
      <c r="D155" s="241" t="s">
        <v>263</v>
      </c>
      <c r="E155" s="242" t="s">
        <v>3867</v>
      </c>
      <c r="F155" s="243" t="s">
        <v>3868</v>
      </c>
      <c r="G155" s="244" t="s">
        <v>266</v>
      </c>
      <c r="H155" s="245">
        <v>130.43000000000001</v>
      </c>
      <c r="I155" s="246"/>
      <c r="J155" s="247">
        <f>ROUND(I155*H155,2)</f>
        <v>0</v>
      </c>
      <c r="K155" s="243" t="s">
        <v>20</v>
      </c>
      <c r="L155" s="248"/>
      <c r="M155" s="249" t="s">
        <v>20</v>
      </c>
      <c r="N155" s="250" t="s">
        <v>41</v>
      </c>
      <c r="O155" s="84"/>
      <c r="P155" s="222">
        <f>O155*H155</f>
        <v>0</v>
      </c>
      <c r="Q155" s="222">
        <v>0</v>
      </c>
      <c r="R155" s="222">
        <f>Q155*H155</f>
        <v>0</v>
      </c>
      <c r="S155" s="222">
        <v>0</v>
      </c>
      <c r="T155" s="223">
        <f>S155*H155</f>
        <v>0</v>
      </c>
      <c r="AR155" s="224" t="s">
        <v>233</v>
      </c>
      <c r="AT155" s="224" t="s">
        <v>263</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215</v>
      </c>
      <c r="BM155" s="224" t="s">
        <v>292</v>
      </c>
    </row>
    <row r="156" s="12" customFormat="1">
      <c r="B156" s="257"/>
      <c r="C156" s="258"/>
      <c r="D156" s="226" t="s">
        <v>3817</v>
      </c>
      <c r="E156" s="259" t="s">
        <v>20</v>
      </c>
      <c r="F156" s="260" t="s">
        <v>3869</v>
      </c>
      <c r="G156" s="258"/>
      <c r="H156" s="259" t="s">
        <v>20</v>
      </c>
      <c r="I156" s="261"/>
      <c r="J156" s="258"/>
      <c r="K156" s="258"/>
      <c r="L156" s="262"/>
      <c r="M156" s="263"/>
      <c r="N156" s="264"/>
      <c r="O156" s="264"/>
      <c r="P156" s="264"/>
      <c r="Q156" s="264"/>
      <c r="R156" s="264"/>
      <c r="S156" s="264"/>
      <c r="T156" s="265"/>
      <c r="AT156" s="266" t="s">
        <v>3817</v>
      </c>
      <c r="AU156" s="266" t="s">
        <v>79</v>
      </c>
      <c r="AV156" s="12" t="s">
        <v>77</v>
      </c>
      <c r="AW156" s="12" t="s">
        <v>3819</v>
      </c>
      <c r="AX156" s="12" t="s">
        <v>16</v>
      </c>
      <c r="AY156" s="266" t="s">
        <v>210</v>
      </c>
    </row>
    <row r="157" s="13" customFormat="1">
      <c r="B157" s="267"/>
      <c r="C157" s="268"/>
      <c r="D157" s="226" t="s">
        <v>3817</v>
      </c>
      <c r="E157" s="269" t="s">
        <v>20</v>
      </c>
      <c r="F157" s="270" t="s">
        <v>3870</v>
      </c>
      <c r="G157" s="268"/>
      <c r="H157" s="271">
        <v>130.42965000000001</v>
      </c>
      <c r="I157" s="272"/>
      <c r="J157" s="268"/>
      <c r="K157" s="268"/>
      <c r="L157" s="273"/>
      <c r="M157" s="274"/>
      <c r="N157" s="275"/>
      <c r="O157" s="275"/>
      <c r="P157" s="275"/>
      <c r="Q157" s="275"/>
      <c r="R157" s="275"/>
      <c r="S157" s="275"/>
      <c r="T157" s="276"/>
      <c r="AT157" s="277" t="s">
        <v>3817</v>
      </c>
      <c r="AU157" s="277" t="s">
        <v>79</v>
      </c>
      <c r="AV157" s="13" t="s">
        <v>79</v>
      </c>
      <c r="AW157" s="13" t="s">
        <v>3819</v>
      </c>
      <c r="AX157" s="13" t="s">
        <v>16</v>
      </c>
      <c r="AY157" s="277" t="s">
        <v>210</v>
      </c>
    </row>
    <row r="158" s="14" customFormat="1">
      <c r="B158" s="278"/>
      <c r="C158" s="279"/>
      <c r="D158" s="226" t="s">
        <v>3817</v>
      </c>
      <c r="E158" s="280" t="s">
        <v>20</v>
      </c>
      <c r="F158" s="281" t="s">
        <v>3821</v>
      </c>
      <c r="G158" s="279"/>
      <c r="H158" s="282">
        <v>130.42965000000001</v>
      </c>
      <c r="I158" s="283"/>
      <c r="J158" s="279"/>
      <c r="K158" s="279"/>
      <c r="L158" s="284"/>
      <c r="M158" s="285"/>
      <c r="N158" s="286"/>
      <c r="O158" s="286"/>
      <c r="P158" s="286"/>
      <c r="Q158" s="286"/>
      <c r="R158" s="286"/>
      <c r="S158" s="286"/>
      <c r="T158" s="287"/>
      <c r="AT158" s="288" t="s">
        <v>3817</v>
      </c>
      <c r="AU158" s="288" t="s">
        <v>79</v>
      </c>
      <c r="AV158" s="14" t="s">
        <v>215</v>
      </c>
      <c r="AW158" s="14" t="s">
        <v>3819</v>
      </c>
      <c r="AX158" s="14" t="s">
        <v>77</v>
      </c>
      <c r="AY158" s="288" t="s">
        <v>210</v>
      </c>
    </row>
    <row r="159" s="1" customFormat="1" ht="24" customHeight="1">
      <c r="B159" s="39"/>
      <c r="C159" s="213" t="s">
        <v>275</v>
      </c>
      <c r="D159" s="213" t="s">
        <v>211</v>
      </c>
      <c r="E159" s="214" t="s">
        <v>3871</v>
      </c>
      <c r="F159" s="215" t="s">
        <v>3872</v>
      </c>
      <c r="G159" s="216" t="s">
        <v>266</v>
      </c>
      <c r="H159" s="217">
        <v>244.46199999999999</v>
      </c>
      <c r="I159" s="218"/>
      <c r="J159" s="219">
        <f>ROUND(I159*H159,2)</f>
        <v>0</v>
      </c>
      <c r="K159" s="215" t="s">
        <v>20</v>
      </c>
      <c r="L159" s="44"/>
      <c r="M159" s="220" t="s">
        <v>20</v>
      </c>
      <c r="N159" s="221" t="s">
        <v>41</v>
      </c>
      <c r="O159" s="84"/>
      <c r="P159" s="222">
        <f>O159*H159</f>
        <v>0</v>
      </c>
      <c r="Q159" s="222">
        <v>0</v>
      </c>
      <c r="R159" s="222">
        <f>Q159*H159</f>
        <v>0</v>
      </c>
      <c r="S159" s="222">
        <v>0</v>
      </c>
      <c r="T159" s="223">
        <f>S159*H159</f>
        <v>0</v>
      </c>
      <c r="AR159" s="224" t="s">
        <v>215</v>
      </c>
      <c r="AT159" s="224" t="s">
        <v>211</v>
      </c>
      <c r="AU159" s="224" t="s">
        <v>79</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215</v>
      </c>
      <c r="BM159" s="224" t="s">
        <v>295</v>
      </c>
    </row>
    <row r="160" s="12" customFormat="1">
      <c r="B160" s="257"/>
      <c r="C160" s="258"/>
      <c r="D160" s="226" t="s">
        <v>3817</v>
      </c>
      <c r="E160" s="259" t="s">
        <v>20</v>
      </c>
      <c r="F160" s="260" t="s">
        <v>3873</v>
      </c>
      <c r="G160" s="258"/>
      <c r="H160" s="259" t="s">
        <v>20</v>
      </c>
      <c r="I160" s="261"/>
      <c r="J160" s="258"/>
      <c r="K160" s="258"/>
      <c r="L160" s="262"/>
      <c r="M160" s="263"/>
      <c r="N160" s="264"/>
      <c r="O160" s="264"/>
      <c r="P160" s="264"/>
      <c r="Q160" s="264"/>
      <c r="R160" s="264"/>
      <c r="S160" s="264"/>
      <c r="T160" s="265"/>
      <c r="AT160" s="266" t="s">
        <v>3817</v>
      </c>
      <c r="AU160" s="266" t="s">
        <v>79</v>
      </c>
      <c r="AV160" s="12" t="s">
        <v>77</v>
      </c>
      <c r="AW160" s="12" t="s">
        <v>3819</v>
      </c>
      <c r="AX160" s="12" t="s">
        <v>16</v>
      </c>
      <c r="AY160" s="266" t="s">
        <v>210</v>
      </c>
    </row>
    <row r="161" s="13" customFormat="1">
      <c r="B161" s="267"/>
      <c r="C161" s="268"/>
      <c r="D161" s="226" t="s">
        <v>3817</v>
      </c>
      <c r="E161" s="269" t="s">
        <v>20</v>
      </c>
      <c r="F161" s="270" t="s">
        <v>3874</v>
      </c>
      <c r="G161" s="268"/>
      <c r="H161" s="271">
        <v>244.46160000000003</v>
      </c>
      <c r="I161" s="272"/>
      <c r="J161" s="268"/>
      <c r="K161" s="268"/>
      <c r="L161" s="273"/>
      <c r="M161" s="274"/>
      <c r="N161" s="275"/>
      <c r="O161" s="275"/>
      <c r="P161" s="275"/>
      <c r="Q161" s="275"/>
      <c r="R161" s="275"/>
      <c r="S161" s="275"/>
      <c r="T161" s="276"/>
      <c r="AT161" s="277" t="s">
        <v>3817</v>
      </c>
      <c r="AU161" s="277" t="s">
        <v>79</v>
      </c>
      <c r="AV161" s="13" t="s">
        <v>79</v>
      </c>
      <c r="AW161" s="13" t="s">
        <v>3819</v>
      </c>
      <c r="AX161" s="13" t="s">
        <v>16</v>
      </c>
      <c r="AY161" s="277" t="s">
        <v>210</v>
      </c>
    </row>
    <row r="162" s="14" customFormat="1">
      <c r="B162" s="278"/>
      <c r="C162" s="279"/>
      <c r="D162" s="226" t="s">
        <v>3817</v>
      </c>
      <c r="E162" s="280" t="s">
        <v>20</v>
      </c>
      <c r="F162" s="281" t="s">
        <v>3821</v>
      </c>
      <c r="G162" s="279"/>
      <c r="H162" s="282">
        <v>244.46160000000003</v>
      </c>
      <c r="I162" s="283"/>
      <c r="J162" s="279"/>
      <c r="K162" s="279"/>
      <c r="L162" s="284"/>
      <c r="M162" s="285"/>
      <c r="N162" s="286"/>
      <c r="O162" s="286"/>
      <c r="P162" s="286"/>
      <c r="Q162" s="286"/>
      <c r="R162" s="286"/>
      <c r="S162" s="286"/>
      <c r="T162" s="287"/>
      <c r="AT162" s="288" t="s">
        <v>3817</v>
      </c>
      <c r="AU162" s="288" t="s">
        <v>79</v>
      </c>
      <c r="AV162" s="14" t="s">
        <v>215</v>
      </c>
      <c r="AW162" s="14" t="s">
        <v>3819</v>
      </c>
      <c r="AX162" s="14" t="s">
        <v>77</v>
      </c>
      <c r="AY162" s="288" t="s">
        <v>210</v>
      </c>
    </row>
    <row r="163" s="1" customFormat="1" ht="16.5" customHeight="1">
      <c r="B163" s="39"/>
      <c r="C163" s="213" t="s">
        <v>300</v>
      </c>
      <c r="D163" s="213" t="s">
        <v>211</v>
      </c>
      <c r="E163" s="214" t="s">
        <v>3875</v>
      </c>
      <c r="F163" s="215" t="s">
        <v>3876</v>
      </c>
      <c r="G163" s="216" t="s">
        <v>911</v>
      </c>
      <c r="H163" s="217">
        <v>196.172</v>
      </c>
      <c r="I163" s="218"/>
      <c r="J163" s="219">
        <f>ROUND(I163*H163,2)</f>
        <v>0</v>
      </c>
      <c r="K163" s="215" t="s">
        <v>20</v>
      </c>
      <c r="L163" s="44"/>
      <c r="M163" s="220" t="s">
        <v>20</v>
      </c>
      <c r="N163" s="221" t="s">
        <v>41</v>
      </c>
      <c r="O163" s="84"/>
      <c r="P163" s="222">
        <f>O163*H163</f>
        <v>0</v>
      </c>
      <c r="Q163" s="222">
        <v>0</v>
      </c>
      <c r="R163" s="222">
        <f>Q163*H163</f>
        <v>0</v>
      </c>
      <c r="S163" s="222">
        <v>0</v>
      </c>
      <c r="T163" s="223">
        <f>S163*H163</f>
        <v>0</v>
      </c>
      <c r="AR163" s="224" t="s">
        <v>215</v>
      </c>
      <c r="AT163" s="224" t="s">
        <v>211</v>
      </c>
      <c r="AU163" s="224" t="s">
        <v>79</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215</v>
      </c>
      <c r="BM163" s="224" t="s">
        <v>304</v>
      </c>
    </row>
    <row r="164" s="12" customFormat="1">
      <c r="B164" s="257"/>
      <c r="C164" s="258"/>
      <c r="D164" s="226" t="s">
        <v>3817</v>
      </c>
      <c r="E164" s="259" t="s">
        <v>20</v>
      </c>
      <c r="F164" s="260" t="s">
        <v>3877</v>
      </c>
      <c r="G164" s="258"/>
      <c r="H164" s="259" t="s">
        <v>20</v>
      </c>
      <c r="I164" s="261"/>
      <c r="J164" s="258"/>
      <c r="K164" s="258"/>
      <c r="L164" s="262"/>
      <c r="M164" s="263"/>
      <c r="N164" s="264"/>
      <c r="O164" s="264"/>
      <c r="P164" s="264"/>
      <c r="Q164" s="264"/>
      <c r="R164" s="264"/>
      <c r="S164" s="264"/>
      <c r="T164" s="265"/>
      <c r="AT164" s="266" t="s">
        <v>3817</v>
      </c>
      <c r="AU164" s="266" t="s">
        <v>79</v>
      </c>
      <c r="AV164" s="12" t="s">
        <v>77</v>
      </c>
      <c r="AW164" s="12" t="s">
        <v>3819</v>
      </c>
      <c r="AX164" s="12" t="s">
        <v>16</v>
      </c>
      <c r="AY164" s="266" t="s">
        <v>210</v>
      </c>
    </row>
    <row r="165" s="13" customFormat="1">
      <c r="B165" s="267"/>
      <c r="C165" s="268"/>
      <c r="D165" s="226" t="s">
        <v>3817</v>
      </c>
      <c r="E165" s="269" t="s">
        <v>20</v>
      </c>
      <c r="F165" s="270" t="s">
        <v>3878</v>
      </c>
      <c r="G165" s="268"/>
      <c r="H165" s="271">
        <v>196.172</v>
      </c>
      <c r="I165" s="272"/>
      <c r="J165" s="268"/>
      <c r="K165" s="268"/>
      <c r="L165" s="273"/>
      <c r="M165" s="274"/>
      <c r="N165" s="275"/>
      <c r="O165" s="275"/>
      <c r="P165" s="275"/>
      <c r="Q165" s="275"/>
      <c r="R165" s="275"/>
      <c r="S165" s="275"/>
      <c r="T165" s="276"/>
      <c r="AT165" s="277" t="s">
        <v>3817</v>
      </c>
      <c r="AU165" s="277" t="s">
        <v>79</v>
      </c>
      <c r="AV165" s="13" t="s">
        <v>79</v>
      </c>
      <c r="AW165" s="13" t="s">
        <v>3819</v>
      </c>
      <c r="AX165" s="13" t="s">
        <v>16</v>
      </c>
      <c r="AY165" s="277" t="s">
        <v>210</v>
      </c>
    </row>
    <row r="166" s="14" customFormat="1">
      <c r="B166" s="278"/>
      <c r="C166" s="279"/>
      <c r="D166" s="226" t="s">
        <v>3817</v>
      </c>
      <c r="E166" s="280" t="s">
        <v>20</v>
      </c>
      <c r="F166" s="281" t="s">
        <v>3821</v>
      </c>
      <c r="G166" s="279"/>
      <c r="H166" s="282">
        <v>196.172</v>
      </c>
      <c r="I166" s="283"/>
      <c r="J166" s="279"/>
      <c r="K166" s="279"/>
      <c r="L166" s="284"/>
      <c r="M166" s="285"/>
      <c r="N166" s="286"/>
      <c r="O166" s="286"/>
      <c r="P166" s="286"/>
      <c r="Q166" s="286"/>
      <c r="R166" s="286"/>
      <c r="S166" s="286"/>
      <c r="T166" s="287"/>
      <c r="AT166" s="288" t="s">
        <v>3817</v>
      </c>
      <c r="AU166" s="288" t="s">
        <v>79</v>
      </c>
      <c r="AV166" s="14" t="s">
        <v>215</v>
      </c>
      <c r="AW166" s="14" t="s">
        <v>3819</v>
      </c>
      <c r="AX166" s="14" t="s">
        <v>77</v>
      </c>
      <c r="AY166" s="288" t="s">
        <v>210</v>
      </c>
    </row>
    <row r="167" s="10" customFormat="1" ht="22.8" customHeight="1">
      <c r="B167" s="199"/>
      <c r="C167" s="200"/>
      <c r="D167" s="201" t="s">
        <v>69</v>
      </c>
      <c r="E167" s="239" t="s">
        <v>269</v>
      </c>
      <c r="F167" s="239" t="s">
        <v>3879</v>
      </c>
      <c r="G167" s="200"/>
      <c r="H167" s="200"/>
      <c r="I167" s="203"/>
      <c r="J167" s="240">
        <f>BK167</f>
        <v>0</v>
      </c>
      <c r="K167" s="200"/>
      <c r="L167" s="205"/>
      <c r="M167" s="206"/>
      <c r="N167" s="207"/>
      <c r="O167" s="207"/>
      <c r="P167" s="208">
        <f>SUM(P168:P230)</f>
        <v>0</v>
      </c>
      <c r="Q167" s="207"/>
      <c r="R167" s="208">
        <f>SUM(R168:R230)</f>
        <v>0</v>
      </c>
      <c r="S167" s="207"/>
      <c r="T167" s="209">
        <f>SUM(T168:T230)</f>
        <v>0</v>
      </c>
      <c r="AR167" s="210" t="s">
        <v>77</v>
      </c>
      <c r="AT167" s="211" t="s">
        <v>69</v>
      </c>
      <c r="AU167" s="211" t="s">
        <v>77</v>
      </c>
      <c r="AY167" s="210" t="s">
        <v>210</v>
      </c>
      <c r="BK167" s="212">
        <f>SUM(BK168:BK230)</f>
        <v>0</v>
      </c>
    </row>
    <row r="168" s="1" customFormat="1" ht="16.5" customHeight="1">
      <c r="B168" s="39"/>
      <c r="C168" s="213" t="s">
        <v>279</v>
      </c>
      <c r="D168" s="213" t="s">
        <v>211</v>
      </c>
      <c r="E168" s="214" t="s">
        <v>3880</v>
      </c>
      <c r="F168" s="215" t="s">
        <v>3881</v>
      </c>
      <c r="G168" s="216" t="s">
        <v>911</v>
      </c>
      <c r="H168" s="217">
        <v>185.39400000000001</v>
      </c>
      <c r="I168" s="218"/>
      <c r="J168" s="219">
        <f>ROUND(I168*H168,2)</f>
        <v>0</v>
      </c>
      <c r="K168" s="215" t="s">
        <v>20</v>
      </c>
      <c r="L168" s="44"/>
      <c r="M168" s="220" t="s">
        <v>20</v>
      </c>
      <c r="N168" s="221" t="s">
        <v>41</v>
      </c>
      <c r="O168" s="84"/>
      <c r="P168" s="222">
        <f>O168*H168</f>
        <v>0</v>
      </c>
      <c r="Q168" s="222">
        <v>0</v>
      </c>
      <c r="R168" s="222">
        <f>Q168*H168</f>
        <v>0</v>
      </c>
      <c r="S168" s="222">
        <v>0</v>
      </c>
      <c r="T168" s="223">
        <f>S168*H168</f>
        <v>0</v>
      </c>
      <c r="AR168" s="224" t="s">
        <v>215</v>
      </c>
      <c r="AT168" s="224" t="s">
        <v>211</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307</v>
      </c>
    </row>
    <row r="169" s="12" customFormat="1">
      <c r="B169" s="257"/>
      <c r="C169" s="258"/>
      <c r="D169" s="226" t="s">
        <v>3817</v>
      </c>
      <c r="E169" s="259" t="s">
        <v>20</v>
      </c>
      <c r="F169" s="260" t="s">
        <v>3882</v>
      </c>
      <c r="G169" s="258"/>
      <c r="H169" s="259" t="s">
        <v>20</v>
      </c>
      <c r="I169" s="261"/>
      <c r="J169" s="258"/>
      <c r="K169" s="258"/>
      <c r="L169" s="262"/>
      <c r="M169" s="263"/>
      <c r="N169" s="264"/>
      <c r="O169" s="264"/>
      <c r="P169" s="264"/>
      <c r="Q169" s="264"/>
      <c r="R169" s="264"/>
      <c r="S169" s="264"/>
      <c r="T169" s="265"/>
      <c r="AT169" s="266" t="s">
        <v>3817</v>
      </c>
      <c r="AU169" s="266" t="s">
        <v>79</v>
      </c>
      <c r="AV169" s="12" t="s">
        <v>77</v>
      </c>
      <c r="AW169" s="12" t="s">
        <v>3819</v>
      </c>
      <c r="AX169" s="12" t="s">
        <v>16</v>
      </c>
      <c r="AY169" s="266" t="s">
        <v>210</v>
      </c>
    </row>
    <row r="170" s="12" customFormat="1">
      <c r="B170" s="257"/>
      <c r="C170" s="258"/>
      <c r="D170" s="226" t="s">
        <v>3817</v>
      </c>
      <c r="E170" s="259" t="s">
        <v>20</v>
      </c>
      <c r="F170" s="260" t="s">
        <v>3883</v>
      </c>
      <c r="G170" s="258"/>
      <c r="H170" s="259" t="s">
        <v>20</v>
      </c>
      <c r="I170" s="261"/>
      <c r="J170" s="258"/>
      <c r="K170" s="258"/>
      <c r="L170" s="262"/>
      <c r="M170" s="263"/>
      <c r="N170" s="264"/>
      <c r="O170" s="264"/>
      <c r="P170" s="264"/>
      <c r="Q170" s="264"/>
      <c r="R170" s="264"/>
      <c r="S170" s="264"/>
      <c r="T170" s="265"/>
      <c r="AT170" s="266" t="s">
        <v>3817</v>
      </c>
      <c r="AU170" s="266" t="s">
        <v>79</v>
      </c>
      <c r="AV170" s="12" t="s">
        <v>77</v>
      </c>
      <c r="AW170" s="12" t="s">
        <v>3819</v>
      </c>
      <c r="AX170" s="12" t="s">
        <v>16</v>
      </c>
      <c r="AY170" s="266" t="s">
        <v>210</v>
      </c>
    </row>
    <row r="171" s="13" customFormat="1">
      <c r="B171" s="267"/>
      <c r="C171" s="268"/>
      <c r="D171" s="226" t="s">
        <v>3817</v>
      </c>
      <c r="E171" s="269" t="s">
        <v>20</v>
      </c>
      <c r="F171" s="270" t="s">
        <v>3884</v>
      </c>
      <c r="G171" s="268"/>
      <c r="H171" s="271">
        <v>101.24399999999999</v>
      </c>
      <c r="I171" s="272"/>
      <c r="J171" s="268"/>
      <c r="K171" s="268"/>
      <c r="L171" s="273"/>
      <c r="M171" s="274"/>
      <c r="N171" s="275"/>
      <c r="O171" s="275"/>
      <c r="P171" s="275"/>
      <c r="Q171" s="275"/>
      <c r="R171" s="275"/>
      <c r="S171" s="275"/>
      <c r="T171" s="276"/>
      <c r="AT171" s="277" t="s">
        <v>3817</v>
      </c>
      <c r="AU171" s="277" t="s">
        <v>79</v>
      </c>
      <c r="AV171" s="13" t="s">
        <v>79</v>
      </c>
      <c r="AW171" s="13" t="s">
        <v>3819</v>
      </c>
      <c r="AX171" s="13" t="s">
        <v>16</v>
      </c>
      <c r="AY171" s="277" t="s">
        <v>210</v>
      </c>
    </row>
    <row r="172" s="12" customFormat="1">
      <c r="B172" s="257"/>
      <c r="C172" s="258"/>
      <c r="D172" s="226" t="s">
        <v>3817</v>
      </c>
      <c r="E172" s="259" t="s">
        <v>20</v>
      </c>
      <c r="F172" s="260" t="s">
        <v>3885</v>
      </c>
      <c r="G172" s="258"/>
      <c r="H172" s="259" t="s">
        <v>20</v>
      </c>
      <c r="I172" s="261"/>
      <c r="J172" s="258"/>
      <c r="K172" s="258"/>
      <c r="L172" s="262"/>
      <c r="M172" s="263"/>
      <c r="N172" s="264"/>
      <c r="O172" s="264"/>
      <c r="P172" s="264"/>
      <c r="Q172" s="264"/>
      <c r="R172" s="264"/>
      <c r="S172" s="264"/>
      <c r="T172" s="265"/>
      <c r="AT172" s="266" t="s">
        <v>3817</v>
      </c>
      <c r="AU172" s="266" t="s">
        <v>79</v>
      </c>
      <c r="AV172" s="12" t="s">
        <v>77</v>
      </c>
      <c r="AW172" s="12" t="s">
        <v>3819</v>
      </c>
      <c r="AX172" s="12" t="s">
        <v>16</v>
      </c>
      <c r="AY172" s="266" t="s">
        <v>210</v>
      </c>
    </row>
    <row r="173" s="13" customFormat="1">
      <c r="B173" s="267"/>
      <c r="C173" s="268"/>
      <c r="D173" s="226" t="s">
        <v>3817</v>
      </c>
      <c r="E173" s="269" t="s">
        <v>20</v>
      </c>
      <c r="F173" s="270" t="s">
        <v>3886</v>
      </c>
      <c r="G173" s="268"/>
      <c r="H173" s="271">
        <v>84.150000000000006</v>
      </c>
      <c r="I173" s="272"/>
      <c r="J173" s="268"/>
      <c r="K173" s="268"/>
      <c r="L173" s="273"/>
      <c r="M173" s="274"/>
      <c r="N173" s="275"/>
      <c r="O173" s="275"/>
      <c r="P173" s="275"/>
      <c r="Q173" s="275"/>
      <c r="R173" s="275"/>
      <c r="S173" s="275"/>
      <c r="T173" s="276"/>
      <c r="AT173" s="277" t="s">
        <v>3817</v>
      </c>
      <c r="AU173" s="277" t="s">
        <v>79</v>
      </c>
      <c r="AV173" s="13" t="s">
        <v>79</v>
      </c>
      <c r="AW173" s="13" t="s">
        <v>3819</v>
      </c>
      <c r="AX173" s="13" t="s">
        <v>16</v>
      </c>
      <c r="AY173" s="277" t="s">
        <v>210</v>
      </c>
    </row>
    <row r="174" s="14" customFormat="1">
      <c r="B174" s="278"/>
      <c r="C174" s="279"/>
      <c r="D174" s="226" t="s">
        <v>3817</v>
      </c>
      <c r="E174" s="280" t="s">
        <v>20</v>
      </c>
      <c r="F174" s="281" t="s">
        <v>3821</v>
      </c>
      <c r="G174" s="279"/>
      <c r="H174" s="282">
        <v>185.39400000000001</v>
      </c>
      <c r="I174" s="283"/>
      <c r="J174" s="279"/>
      <c r="K174" s="279"/>
      <c r="L174" s="284"/>
      <c r="M174" s="285"/>
      <c r="N174" s="286"/>
      <c r="O174" s="286"/>
      <c r="P174" s="286"/>
      <c r="Q174" s="286"/>
      <c r="R174" s="286"/>
      <c r="S174" s="286"/>
      <c r="T174" s="287"/>
      <c r="AT174" s="288" t="s">
        <v>3817</v>
      </c>
      <c r="AU174" s="288" t="s">
        <v>79</v>
      </c>
      <c r="AV174" s="14" t="s">
        <v>215</v>
      </c>
      <c r="AW174" s="14" t="s">
        <v>3819</v>
      </c>
      <c r="AX174" s="14" t="s">
        <v>77</v>
      </c>
      <c r="AY174" s="288" t="s">
        <v>210</v>
      </c>
    </row>
    <row r="175" s="1" customFormat="1" ht="16.5" customHeight="1">
      <c r="B175" s="39"/>
      <c r="C175" s="213" t="s">
        <v>9</v>
      </c>
      <c r="D175" s="213" t="s">
        <v>211</v>
      </c>
      <c r="E175" s="214" t="s">
        <v>3887</v>
      </c>
      <c r="F175" s="215" t="s">
        <v>3888</v>
      </c>
      <c r="G175" s="216" t="s">
        <v>911</v>
      </c>
      <c r="H175" s="217">
        <v>84.150000000000006</v>
      </c>
      <c r="I175" s="218"/>
      <c r="J175" s="219">
        <f>ROUND(I175*H175,2)</f>
        <v>0</v>
      </c>
      <c r="K175" s="215" t="s">
        <v>20</v>
      </c>
      <c r="L175" s="44"/>
      <c r="M175" s="220" t="s">
        <v>20</v>
      </c>
      <c r="N175" s="221" t="s">
        <v>41</v>
      </c>
      <c r="O175" s="84"/>
      <c r="P175" s="222">
        <f>O175*H175</f>
        <v>0</v>
      </c>
      <c r="Q175" s="222">
        <v>0</v>
      </c>
      <c r="R175" s="222">
        <f>Q175*H175</f>
        <v>0</v>
      </c>
      <c r="S175" s="222">
        <v>0</v>
      </c>
      <c r="T175" s="223">
        <f>S175*H175</f>
        <v>0</v>
      </c>
      <c r="AR175" s="224" t="s">
        <v>215</v>
      </c>
      <c r="AT175" s="224" t="s">
        <v>211</v>
      </c>
      <c r="AU175" s="224" t="s">
        <v>79</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215</v>
      </c>
      <c r="BM175" s="224" t="s">
        <v>310</v>
      </c>
    </row>
    <row r="176" s="12" customFormat="1">
      <c r="B176" s="257"/>
      <c r="C176" s="258"/>
      <c r="D176" s="226" t="s">
        <v>3817</v>
      </c>
      <c r="E176" s="259" t="s">
        <v>20</v>
      </c>
      <c r="F176" s="260" t="s">
        <v>3882</v>
      </c>
      <c r="G176" s="258"/>
      <c r="H176" s="259" t="s">
        <v>20</v>
      </c>
      <c r="I176" s="261"/>
      <c r="J176" s="258"/>
      <c r="K176" s="258"/>
      <c r="L176" s="262"/>
      <c r="M176" s="263"/>
      <c r="N176" s="264"/>
      <c r="O176" s="264"/>
      <c r="P176" s="264"/>
      <c r="Q176" s="264"/>
      <c r="R176" s="264"/>
      <c r="S176" s="264"/>
      <c r="T176" s="265"/>
      <c r="AT176" s="266" t="s">
        <v>3817</v>
      </c>
      <c r="AU176" s="266" t="s">
        <v>79</v>
      </c>
      <c r="AV176" s="12" t="s">
        <v>77</v>
      </c>
      <c r="AW176" s="12" t="s">
        <v>3819</v>
      </c>
      <c r="AX176" s="12" t="s">
        <v>16</v>
      </c>
      <c r="AY176" s="266" t="s">
        <v>210</v>
      </c>
    </row>
    <row r="177" s="12" customFormat="1">
      <c r="B177" s="257"/>
      <c r="C177" s="258"/>
      <c r="D177" s="226" t="s">
        <v>3817</v>
      </c>
      <c r="E177" s="259" t="s">
        <v>20</v>
      </c>
      <c r="F177" s="260" t="s">
        <v>3885</v>
      </c>
      <c r="G177" s="258"/>
      <c r="H177" s="259" t="s">
        <v>20</v>
      </c>
      <c r="I177" s="261"/>
      <c r="J177" s="258"/>
      <c r="K177" s="258"/>
      <c r="L177" s="262"/>
      <c r="M177" s="263"/>
      <c r="N177" s="264"/>
      <c r="O177" s="264"/>
      <c r="P177" s="264"/>
      <c r="Q177" s="264"/>
      <c r="R177" s="264"/>
      <c r="S177" s="264"/>
      <c r="T177" s="265"/>
      <c r="AT177" s="266" t="s">
        <v>3817</v>
      </c>
      <c r="AU177" s="266" t="s">
        <v>79</v>
      </c>
      <c r="AV177" s="12" t="s">
        <v>77</v>
      </c>
      <c r="AW177" s="12" t="s">
        <v>3819</v>
      </c>
      <c r="AX177" s="12" t="s">
        <v>16</v>
      </c>
      <c r="AY177" s="266" t="s">
        <v>210</v>
      </c>
    </row>
    <row r="178" s="13" customFormat="1">
      <c r="B178" s="267"/>
      <c r="C178" s="268"/>
      <c r="D178" s="226" t="s">
        <v>3817</v>
      </c>
      <c r="E178" s="269" t="s">
        <v>20</v>
      </c>
      <c r="F178" s="270" t="s">
        <v>3886</v>
      </c>
      <c r="G178" s="268"/>
      <c r="H178" s="271">
        <v>84.150000000000006</v>
      </c>
      <c r="I178" s="272"/>
      <c r="J178" s="268"/>
      <c r="K178" s="268"/>
      <c r="L178" s="273"/>
      <c r="M178" s="274"/>
      <c r="N178" s="275"/>
      <c r="O178" s="275"/>
      <c r="P178" s="275"/>
      <c r="Q178" s="275"/>
      <c r="R178" s="275"/>
      <c r="S178" s="275"/>
      <c r="T178" s="276"/>
      <c r="AT178" s="277" t="s">
        <v>3817</v>
      </c>
      <c r="AU178" s="277" t="s">
        <v>79</v>
      </c>
      <c r="AV178" s="13" t="s">
        <v>79</v>
      </c>
      <c r="AW178" s="13" t="s">
        <v>3819</v>
      </c>
      <c r="AX178" s="13" t="s">
        <v>16</v>
      </c>
      <c r="AY178" s="277" t="s">
        <v>210</v>
      </c>
    </row>
    <row r="179" s="14" customFormat="1">
      <c r="B179" s="278"/>
      <c r="C179" s="279"/>
      <c r="D179" s="226" t="s">
        <v>3817</v>
      </c>
      <c r="E179" s="280" t="s">
        <v>20</v>
      </c>
      <c r="F179" s="281" t="s">
        <v>3821</v>
      </c>
      <c r="G179" s="279"/>
      <c r="H179" s="282">
        <v>84.150000000000006</v>
      </c>
      <c r="I179" s="283"/>
      <c r="J179" s="279"/>
      <c r="K179" s="279"/>
      <c r="L179" s="284"/>
      <c r="M179" s="285"/>
      <c r="N179" s="286"/>
      <c r="O179" s="286"/>
      <c r="P179" s="286"/>
      <c r="Q179" s="286"/>
      <c r="R179" s="286"/>
      <c r="S179" s="286"/>
      <c r="T179" s="287"/>
      <c r="AT179" s="288" t="s">
        <v>3817</v>
      </c>
      <c r="AU179" s="288" t="s">
        <v>79</v>
      </c>
      <c r="AV179" s="14" t="s">
        <v>215</v>
      </c>
      <c r="AW179" s="14" t="s">
        <v>3819</v>
      </c>
      <c r="AX179" s="14" t="s">
        <v>77</v>
      </c>
      <c r="AY179" s="288" t="s">
        <v>210</v>
      </c>
    </row>
    <row r="180" s="1" customFormat="1" ht="16.5" customHeight="1">
      <c r="B180" s="39"/>
      <c r="C180" s="213" t="s">
        <v>282</v>
      </c>
      <c r="D180" s="213" t="s">
        <v>211</v>
      </c>
      <c r="E180" s="214" t="s">
        <v>3889</v>
      </c>
      <c r="F180" s="215" t="s">
        <v>3890</v>
      </c>
      <c r="G180" s="216" t="s">
        <v>911</v>
      </c>
      <c r="H180" s="217">
        <v>61.399999999999999</v>
      </c>
      <c r="I180" s="218"/>
      <c r="J180" s="219">
        <f>ROUND(I180*H180,2)</f>
        <v>0</v>
      </c>
      <c r="K180" s="215" t="s">
        <v>20</v>
      </c>
      <c r="L180" s="44"/>
      <c r="M180" s="220" t="s">
        <v>20</v>
      </c>
      <c r="N180" s="221" t="s">
        <v>41</v>
      </c>
      <c r="O180" s="84"/>
      <c r="P180" s="222">
        <f>O180*H180</f>
        <v>0</v>
      </c>
      <c r="Q180" s="222">
        <v>0</v>
      </c>
      <c r="R180" s="222">
        <f>Q180*H180</f>
        <v>0</v>
      </c>
      <c r="S180" s="222">
        <v>0</v>
      </c>
      <c r="T180" s="223">
        <f>S180*H180</f>
        <v>0</v>
      </c>
      <c r="AR180" s="224" t="s">
        <v>215</v>
      </c>
      <c r="AT180" s="224" t="s">
        <v>211</v>
      </c>
      <c r="AU180" s="224" t="s">
        <v>79</v>
      </c>
      <c r="AY180" s="18" t="s">
        <v>210</v>
      </c>
      <c r="BE180" s="225">
        <f>IF(N180="základní",J180,0)</f>
        <v>0</v>
      </c>
      <c r="BF180" s="225">
        <f>IF(N180="snížená",J180,0)</f>
        <v>0</v>
      </c>
      <c r="BG180" s="225">
        <f>IF(N180="zákl. přenesená",J180,0)</f>
        <v>0</v>
      </c>
      <c r="BH180" s="225">
        <f>IF(N180="sníž. přenesená",J180,0)</f>
        <v>0</v>
      </c>
      <c r="BI180" s="225">
        <f>IF(N180="nulová",J180,0)</f>
        <v>0</v>
      </c>
      <c r="BJ180" s="18" t="s">
        <v>77</v>
      </c>
      <c r="BK180" s="225">
        <f>ROUND(I180*H180,2)</f>
        <v>0</v>
      </c>
      <c r="BL180" s="18" t="s">
        <v>215</v>
      </c>
      <c r="BM180" s="224" t="s">
        <v>303</v>
      </c>
    </row>
    <row r="181" s="12" customFormat="1">
      <c r="B181" s="257"/>
      <c r="C181" s="258"/>
      <c r="D181" s="226" t="s">
        <v>3817</v>
      </c>
      <c r="E181" s="259" t="s">
        <v>20</v>
      </c>
      <c r="F181" s="260" t="s">
        <v>3882</v>
      </c>
      <c r="G181" s="258"/>
      <c r="H181" s="259" t="s">
        <v>20</v>
      </c>
      <c r="I181" s="261"/>
      <c r="J181" s="258"/>
      <c r="K181" s="258"/>
      <c r="L181" s="262"/>
      <c r="M181" s="263"/>
      <c r="N181" s="264"/>
      <c r="O181" s="264"/>
      <c r="P181" s="264"/>
      <c r="Q181" s="264"/>
      <c r="R181" s="264"/>
      <c r="S181" s="264"/>
      <c r="T181" s="265"/>
      <c r="AT181" s="266" t="s">
        <v>3817</v>
      </c>
      <c r="AU181" s="266" t="s">
        <v>79</v>
      </c>
      <c r="AV181" s="12" t="s">
        <v>77</v>
      </c>
      <c r="AW181" s="12" t="s">
        <v>3819</v>
      </c>
      <c r="AX181" s="12" t="s">
        <v>16</v>
      </c>
      <c r="AY181" s="266" t="s">
        <v>210</v>
      </c>
    </row>
    <row r="182" s="12" customFormat="1">
      <c r="B182" s="257"/>
      <c r="C182" s="258"/>
      <c r="D182" s="226" t="s">
        <v>3817</v>
      </c>
      <c r="E182" s="259" t="s">
        <v>20</v>
      </c>
      <c r="F182" s="260" t="s">
        <v>3891</v>
      </c>
      <c r="G182" s="258"/>
      <c r="H182" s="259" t="s">
        <v>20</v>
      </c>
      <c r="I182" s="261"/>
      <c r="J182" s="258"/>
      <c r="K182" s="258"/>
      <c r="L182" s="262"/>
      <c r="M182" s="263"/>
      <c r="N182" s="264"/>
      <c r="O182" s="264"/>
      <c r="P182" s="264"/>
      <c r="Q182" s="264"/>
      <c r="R182" s="264"/>
      <c r="S182" s="264"/>
      <c r="T182" s="265"/>
      <c r="AT182" s="266" t="s">
        <v>3817</v>
      </c>
      <c r="AU182" s="266" t="s">
        <v>79</v>
      </c>
      <c r="AV182" s="12" t="s">
        <v>77</v>
      </c>
      <c r="AW182" s="12" t="s">
        <v>3819</v>
      </c>
      <c r="AX182" s="12" t="s">
        <v>16</v>
      </c>
      <c r="AY182" s="266" t="s">
        <v>210</v>
      </c>
    </row>
    <row r="183" s="13" customFormat="1">
      <c r="B183" s="267"/>
      <c r="C183" s="268"/>
      <c r="D183" s="226" t="s">
        <v>3817</v>
      </c>
      <c r="E183" s="269" t="s">
        <v>20</v>
      </c>
      <c r="F183" s="270" t="s">
        <v>3892</v>
      </c>
      <c r="G183" s="268"/>
      <c r="H183" s="271">
        <v>61.399999999999999</v>
      </c>
      <c r="I183" s="272"/>
      <c r="J183" s="268"/>
      <c r="K183" s="268"/>
      <c r="L183" s="273"/>
      <c r="M183" s="274"/>
      <c r="N183" s="275"/>
      <c r="O183" s="275"/>
      <c r="P183" s="275"/>
      <c r="Q183" s="275"/>
      <c r="R183" s="275"/>
      <c r="S183" s="275"/>
      <c r="T183" s="276"/>
      <c r="AT183" s="277" t="s">
        <v>3817</v>
      </c>
      <c r="AU183" s="277" t="s">
        <v>79</v>
      </c>
      <c r="AV183" s="13" t="s">
        <v>79</v>
      </c>
      <c r="AW183" s="13" t="s">
        <v>3819</v>
      </c>
      <c r="AX183" s="13" t="s">
        <v>16</v>
      </c>
      <c r="AY183" s="277" t="s">
        <v>210</v>
      </c>
    </row>
    <row r="184" s="14" customFormat="1">
      <c r="B184" s="278"/>
      <c r="C184" s="279"/>
      <c r="D184" s="226" t="s">
        <v>3817</v>
      </c>
      <c r="E184" s="280" t="s">
        <v>20</v>
      </c>
      <c r="F184" s="281" t="s">
        <v>3821</v>
      </c>
      <c r="G184" s="279"/>
      <c r="H184" s="282">
        <v>61.399999999999999</v>
      </c>
      <c r="I184" s="283"/>
      <c r="J184" s="279"/>
      <c r="K184" s="279"/>
      <c r="L184" s="284"/>
      <c r="M184" s="285"/>
      <c r="N184" s="286"/>
      <c r="O184" s="286"/>
      <c r="P184" s="286"/>
      <c r="Q184" s="286"/>
      <c r="R184" s="286"/>
      <c r="S184" s="286"/>
      <c r="T184" s="287"/>
      <c r="AT184" s="288" t="s">
        <v>3817</v>
      </c>
      <c r="AU184" s="288" t="s">
        <v>79</v>
      </c>
      <c r="AV184" s="14" t="s">
        <v>215</v>
      </c>
      <c r="AW184" s="14" t="s">
        <v>3819</v>
      </c>
      <c r="AX184" s="14" t="s">
        <v>77</v>
      </c>
      <c r="AY184" s="288" t="s">
        <v>210</v>
      </c>
    </row>
    <row r="185" s="1" customFormat="1" ht="24" customHeight="1">
      <c r="B185" s="39"/>
      <c r="C185" s="213" t="s">
        <v>313</v>
      </c>
      <c r="D185" s="213" t="s">
        <v>211</v>
      </c>
      <c r="E185" s="214" t="s">
        <v>3893</v>
      </c>
      <c r="F185" s="215" t="s">
        <v>3894</v>
      </c>
      <c r="G185" s="216" t="s">
        <v>911</v>
      </c>
      <c r="H185" s="217">
        <v>42.899999999999999</v>
      </c>
      <c r="I185" s="218"/>
      <c r="J185" s="219">
        <f>ROUND(I185*H185,2)</f>
        <v>0</v>
      </c>
      <c r="K185" s="215" t="s">
        <v>20</v>
      </c>
      <c r="L185" s="44"/>
      <c r="M185" s="220" t="s">
        <v>20</v>
      </c>
      <c r="N185" s="221" t="s">
        <v>41</v>
      </c>
      <c r="O185" s="84"/>
      <c r="P185" s="222">
        <f>O185*H185</f>
        <v>0</v>
      </c>
      <c r="Q185" s="222">
        <v>0</v>
      </c>
      <c r="R185" s="222">
        <f>Q185*H185</f>
        <v>0</v>
      </c>
      <c r="S185" s="222">
        <v>0</v>
      </c>
      <c r="T185" s="223">
        <f>S185*H185</f>
        <v>0</v>
      </c>
      <c r="AR185" s="224" t="s">
        <v>215</v>
      </c>
      <c r="AT185" s="224" t="s">
        <v>211</v>
      </c>
      <c r="AU185" s="224" t="s">
        <v>79</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215</v>
      </c>
      <c r="BM185" s="224" t="s">
        <v>316</v>
      </c>
    </row>
    <row r="186" s="12" customFormat="1">
      <c r="B186" s="257"/>
      <c r="C186" s="258"/>
      <c r="D186" s="226" t="s">
        <v>3817</v>
      </c>
      <c r="E186" s="259" t="s">
        <v>20</v>
      </c>
      <c r="F186" s="260" t="s">
        <v>3895</v>
      </c>
      <c r="G186" s="258"/>
      <c r="H186" s="259" t="s">
        <v>20</v>
      </c>
      <c r="I186" s="261"/>
      <c r="J186" s="258"/>
      <c r="K186" s="258"/>
      <c r="L186" s="262"/>
      <c r="M186" s="263"/>
      <c r="N186" s="264"/>
      <c r="O186" s="264"/>
      <c r="P186" s="264"/>
      <c r="Q186" s="264"/>
      <c r="R186" s="264"/>
      <c r="S186" s="264"/>
      <c r="T186" s="265"/>
      <c r="AT186" s="266" t="s">
        <v>3817</v>
      </c>
      <c r="AU186" s="266" t="s">
        <v>79</v>
      </c>
      <c r="AV186" s="12" t="s">
        <v>77</v>
      </c>
      <c r="AW186" s="12" t="s">
        <v>3819</v>
      </c>
      <c r="AX186" s="12" t="s">
        <v>16</v>
      </c>
      <c r="AY186" s="266" t="s">
        <v>210</v>
      </c>
    </row>
    <row r="187" s="13" customFormat="1">
      <c r="B187" s="267"/>
      <c r="C187" s="268"/>
      <c r="D187" s="226" t="s">
        <v>3817</v>
      </c>
      <c r="E187" s="269" t="s">
        <v>20</v>
      </c>
      <c r="F187" s="270" t="s">
        <v>3896</v>
      </c>
      <c r="G187" s="268"/>
      <c r="H187" s="271">
        <v>42.899999999999999</v>
      </c>
      <c r="I187" s="272"/>
      <c r="J187" s="268"/>
      <c r="K187" s="268"/>
      <c r="L187" s="273"/>
      <c r="M187" s="274"/>
      <c r="N187" s="275"/>
      <c r="O187" s="275"/>
      <c r="P187" s="275"/>
      <c r="Q187" s="275"/>
      <c r="R187" s="275"/>
      <c r="S187" s="275"/>
      <c r="T187" s="276"/>
      <c r="AT187" s="277" t="s">
        <v>3817</v>
      </c>
      <c r="AU187" s="277" t="s">
        <v>79</v>
      </c>
      <c r="AV187" s="13" t="s">
        <v>79</v>
      </c>
      <c r="AW187" s="13" t="s">
        <v>3819</v>
      </c>
      <c r="AX187" s="13" t="s">
        <v>16</v>
      </c>
      <c r="AY187" s="277" t="s">
        <v>210</v>
      </c>
    </row>
    <row r="188" s="14" customFormat="1">
      <c r="B188" s="278"/>
      <c r="C188" s="279"/>
      <c r="D188" s="226" t="s">
        <v>3817</v>
      </c>
      <c r="E188" s="280" t="s">
        <v>20</v>
      </c>
      <c r="F188" s="281" t="s">
        <v>3821</v>
      </c>
      <c r="G188" s="279"/>
      <c r="H188" s="282">
        <v>42.899999999999999</v>
      </c>
      <c r="I188" s="283"/>
      <c r="J188" s="279"/>
      <c r="K188" s="279"/>
      <c r="L188" s="284"/>
      <c r="M188" s="285"/>
      <c r="N188" s="286"/>
      <c r="O188" s="286"/>
      <c r="P188" s="286"/>
      <c r="Q188" s="286"/>
      <c r="R188" s="286"/>
      <c r="S188" s="286"/>
      <c r="T188" s="287"/>
      <c r="AT188" s="288" t="s">
        <v>3817</v>
      </c>
      <c r="AU188" s="288" t="s">
        <v>79</v>
      </c>
      <c r="AV188" s="14" t="s">
        <v>215</v>
      </c>
      <c r="AW188" s="14" t="s">
        <v>3819</v>
      </c>
      <c r="AX188" s="14" t="s">
        <v>77</v>
      </c>
      <c r="AY188" s="288" t="s">
        <v>210</v>
      </c>
    </row>
    <row r="189" s="1" customFormat="1" ht="24" customHeight="1">
      <c r="B189" s="39"/>
      <c r="C189" s="213" t="s">
        <v>285</v>
      </c>
      <c r="D189" s="213" t="s">
        <v>211</v>
      </c>
      <c r="E189" s="214" t="s">
        <v>3897</v>
      </c>
      <c r="F189" s="215" t="s">
        <v>3898</v>
      </c>
      <c r="G189" s="216" t="s">
        <v>911</v>
      </c>
      <c r="H189" s="217">
        <v>67.400000000000006</v>
      </c>
      <c r="I189" s="218"/>
      <c r="J189" s="219">
        <f>ROUND(I189*H189,2)</f>
        <v>0</v>
      </c>
      <c r="K189" s="215" t="s">
        <v>20</v>
      </c>
      <c r="L189" s="44"/>
      <c r="M189" s="220" t="s">
        <v>20</v>
      </c>
      <c r="N189" s="221" t="s">
        <v>41</v>
      </c>
      <c r="O189" s="84"/>
      <c r="P189" s="222">
        <f>O189*H189</f>
        <v>0</v>
      </c>
      <c r="Q189" s="222">
        <v>0</v>
      </c>
      <c r="R189" s="222">
        <f>Q189*H189</f>
        <v>0</v>
      </c>
      <c r="S189" s="222">
        <v>0</v>
      </c>
      <c r="T189" s="223">
        <f>S189*H189</f>
        <v>0</v>
      </c>
      <c r="AR189" s="224" t="s">
        <v>215</v>
      </c>
      <c r="AT189" s="224" t="s">
        <v>211</v>
      </c>
      <c r="AU189" s="224" t="s">
        <v>79</v>
      </c>
      <c r="AY189" s="18" t="s">
        <v>210</v>
      </c>
      <c r="BE189" s="225">
        <f>IF(N189="základní",J189,0)</f>
        <v>0</v>
      </c>
      <c r="BF189" s="225">
        <f>IF(N189="snížená",J189,0)</f>
        <v>0</v>
      </c>
      <c r="BG189" s="225">
        <f>IF(N189="zákl. přenesená",J189,0)</f>
        <v>0</v>
      </c>
      <c r="BH189" s="225">
        <f>IF(N189="sníž. přenesená",J189,0)</f>
        <v>0</v>
      </c>
      <c r="BI189" s="225">
        <f>IF(N189="nulová",J189,0)</f>
        <v>0</v>
      </c>
      <c r="BJ189" s="18" t="s">
        <v>77</v>
      </c>
      <c r="BK189" s="225">
        <f>ROUND(I189*H189,2)</f>
        <v>0</v>
      </c>
      <c r="BL189" s="18" t="s">
        <v>215</v>
      </c>
      <c r="BM189" s="224" t="s">
        <v>319</v>
      </c>
    </row>
    <row r="190" s="12" customFormat="1">
      <c r="B190" s="257"/>
      <c r="C190" s="258"/>
      <c r="D190" s="226" t="s">
        <v>3817</v>
      </c>
      <c r="E190" s="259" t="s">
        <v>20</v>
      </c>
      <c r="F190" s="260" t="s">
        <v>3895</v>
      </c>
      <c r="G190" s="258"/>
      <c r="H190" s="259" t="s">
        <v>20</v>
      </c>
      <c r="I190" s="261"/>
      <c r="J190" s="258"/>
      <c r="K190" s="258"/>
      <c r="L190" s="262"/>
      <c r="M190" s="263"/>
      <c r="N190" s="264"/>
      <c r="O190" s="264"/>
      <c r="P190" s="264"/>
      <c r="Q190" s="264"/>
      <c r="R190" s="264"/>
      <c r="S190" s="264"/>
      <c r="T190" s="265"/>
      <c r="AT190" s="266" t="s">
        <v>3817</v>
      </c>
      <c r="AU190" s="266" t="s">
        <v>79</v>
      </c>
      <c r="AV190" s="12" t="s">
        <v>77</v>
      </c>
      <c r="AW190" s="12" t="s">
        <v>3819</v>
      </c>
      <c r="AX190" s="12" t="s">
        <v>16</v>
      </c>
      <c r="AY190" s="266" t="s">
        <v>210</v>
      </c>
    </row>
    <row r="191" s="13" customFormat="1">
      <c r="B191" s="267"/>
      <c r="C191" s="268"/>
      <c r="D191" s="226" t="s">
        <v>3817</v>
      </c>
      <c r="E191" s="269" t="s">
        <v>20</v>
      </c>
      <c r="F191" s="270" t="s">
        <v>3896</v>
      </c>
      <c r="G191" s="268"/>
      <c r="H191" s="271">
        <v>42.899999999999999</v>
      </c>
      <c r="I191" s="272"/>
      <c r="J191" s="268"/>
      <c r="K191" s="268"/>
      <c r="L191" s="273"/>
      <c r="M191" s="274"/>
      <c r="N191" s="275"/>
      <c r="O191" s="275"/>
      <c r="P191" s="275"/>
      <c r="Q191" s="275"/>
      <c r="R191" s="275"/>
      <c r="S191" s="275"/>
      <c r="T191" s="276"/>
      <c r="AT191" s="277" t="s">
        <v>3817</v>
      </c>
      <c r="AU191" s="277" t="s">
        <v>79</v>
      </c>
      <c r="AV191" s="13" t="s">
        <v>79</v>
      </c>
      <c r="AW191" s="13" t="s">
        <v>3819</v>
      </c>
      <c r="AX191" s="13" t="s">
        <v>16</v>
      </c>
      <c r="AY191" s="277" t="s">
        <v>210</v>
      </c>
    </row>
    <row r="192" s="12" customFormat="1">
      <c r="B192" s="257"/>
      <c r="C192" s="258"/>
      <c r="D192" s="226" t="s">
        <v>3817</v>
      </c>
      <c r="E192" s="259" t="s">
        <v>20</v>
      </c>
      <c r="F192" s="260" t="s">
        <v>3899</v>
      </c>
      <c r="G192" s="258"/>
      <c r="H192" s="259" t="s">
        <v>20</v>
      </c>
      <c r="I192" s="261"/>
      <c r="J192" s="258"/>
      <c r="K192" s="258"/>
      <c r="L192" s="262"/>
      <c r="M192" s="263"/>
      <c r="N192" s="264"/>
      <c r="O192" s="264"/>
      <c r="P192" s="264"/>
      <c r="Q192" s="264"/>
      <c r="R192" s="264"/>
      <c r="S192" s="264"/>
      <c r="T192" s="265"/>
      <c r="AT192" s="266" t="s">
        <v>3817</v>
      </c>
      <c r="AU192" s="266" t="s">
        <v>79</v>
      </c>
      <c r="AV192" s="12" t="s">
        <v>77</v>
      </c>
      <c r="AW192" s="12" t="s">
        <v>3819</v>
      </c>
      <c r="AX192" s="12" t="s">
        <v>16</v>
      </c>
      <c r="AY192" s="266" t="s">
        <v>210</v>
      </c>
    </row>
    <row r="193" s="13" customFormat="1">
      <c r="B193" s="267"/>
      <c r="C193" s="268"/>
      <c r="D193" s="226" t="s">
        <v>3817</v>
      </c>
      <c r="E193" s="269" t="s">
        <v>20</v>
      </c>
      <c r="F193" s="270" t="s">
        <v>3829</v>
      </c>
      <c r="G193" s="268"/>
      <c r="H193" s="271">
        <v>24.5</v>
      </c>
      <c r="I193" s="272"/>
      <c r="J193" s="268"/>
      <c r="K193" s="268"/>
      <c r="L193" s="273"/>
      <c r="M193" s="274"/>
      <c r="N193" s="275"/>
      <c r="O193" s="275"/>
      <c r="P193" s="275"/>
      <c r="Q193" s="275"/>
      <c r="R193" s="275"/>
      <c r="S193" s="275"/>
      <c r="T193" s="276"/>
      <c r="AT193" s="277" t="s">
        <v>3817</v>
      </c>
      <c r="AU193" s="277" t="s">
        <v>79</v>
      </c>
      <c r="AV193" s="13" t="s">
        <v>79</v>
      </c>
      <c r="AW193" s="13" t="s">
        <v>3819</v>
      </c>
      <c r="AX193" s="13" t="s">
        <v>16</v>
      </c>
      <c r="AY193" s="277" t="s">
        <v>210</v>
      </c>
    </row>
    <row r="194" s="14" customFormat="1">
      <c r="B194" s="278"/>
      <c r="C194" s="279"/>
      <c r="D194" s="226" t="s">
        <v>3817</v>
      </c>
      <c r="E194" s="280" t="s">
        <v>20</v>
      </c>
      <c r="F194" s="281" t="s">
        <v>3821</v>
      </c>
      <c r="G194" s="279"/>
      <c r="H194" s="282">
        <v>67.400000000000006</v>
      </c>
      <c r="I194" s="283"/>
      <c r="J194" s="279"/>
      <c r="K194" s="279"/>
      <c r="L194" s="284"/>
      <c r="M194" s="285"/>
      <c r="N194" s="286"/>
      <c r="O194" s="286"/>
      <c r="P194" s="286"/>
      <c r="Q194" s="286"/>
      <c r="R194" s="286"/>
      <c r="S194" s="286"/>
      <c r="T194" s="287"/>
      <c r="AT194" s="288" t="s">
        <v>3817</v>
      </c>
      <c r="AU194" s="288" t="s">
        <v>79</v>
      </c>
      <c r="AV194" s="14" t="s">
        <v>215</v>
      </c>
      <c r="AW194" s="14" t="s">
        <v>3819</v>
      </c>
      <c r="AX194" s="14" t="s">
        <v>77</v>
      </c>
      <c r="AY194" s="288" t="s">
        <v>210</v>
      </c>
    </row>
    <row r="195" s="1" customFormat="1" ht="24" customHeight="1">
      <c r="B195" s="39"/>
      <c r="C195" s="213" t="s">
        <v>322</v>
      </c>
      <c r="D195" s="213" t="s">
        <v>211</v>
      </c>
      <c r="E195" s="214" t="s">
        <v>3900</v>
      </c>
      <c r="F195" s="215" t="s">
        <v>3901</v>
      </c>
      <c r="G195" s="216" t="s">
        <v>911</v>
      </c>
      <c r="H195" s="217">
        <v>42.899999999999999</v>
      </c>
      <c r="I195" s="218"/>
      <c r="J195" s="219">
        <f>ROUND(I195*H195,2)</f>
        <v>0</v>
      </c>
      <c r="K195" s="215" t="s">
        <v>20</v>
      </c>
      <c r="L195" s="44"/>
      <c r="M195" s="220" t="s">
        <v>20</v>
      </c>
      <c r="N195" s="221" t="s">
        <v>41</v>
      </c>
      <c r="O195" s="84"/>
      <c r="P195" s="222">
        <f>O195*H195</f>
        <v>0</v>
      </c>
      <c r="Q195" s="222">
        <v>0</v>
      </c>
      <c r="R195" s="222">
        <f>Q195*H195</f>
        <v>0</v>
      </c>
      <c r="S195" s="222">
        <v>0</v>
      </c>
      <c r="T195" s="223">
        <f>S195*H195</f>
        <v>0</v>
      </c>
      <c r="AR195" s="224" t="s">
        <v>215</v>
      </c>
      <c r="AT195" s="224" t="s">
        <v>211</v>
      </c>
      <c r="AU195" s="224" t="s">
        <v>79</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215</v>
      </c>
      <c r="BM195" s="224" t="s">
        <v>325</v>
      </c>
    </row>
    <row r="196" s="12" customFormat="1">
      <c r="B196" s="257"/>
      <c r="C196" s="258"/>
      <c r="D196" s="226" t="s">
        <v>3817</v>
      </c>
      <c r="E196" s="259" t="s">
        <v>20</v>
      </c>
      <c r="F196" s="260" t="s">
        <v>3895</v>
      </c>
      <c r="G196" s="258"/>
      <c r="H196" s="259" t="s">
        <v>20</v>
      </c>
      <c r="I196" s="261"/>
      <c r="J196" s="258"/>
      <c r="K196" s="258"/>
      <c r="L196" s="262"/>
      <c r="M196" s="263"/>
      <c r="N196" s="264"/>
      <c r="O196" s="264"/>
      <c r="P196" s="264"/>
      <c r="Q196" s="264"/>
      <c r="R196" s="264"/>
      <c r="S196" s="264"/>
      <c r="T196" s="265"/>
      <c r="AT196" s="266" t="s">
        <v>3817</v>
      </c>
      <c r="AU196" s="266" t="s">
        <v>79</v>
      </c>
      <c r="AV196" s="12" t="s">
        <v>77</v>
      </c>
      <c r="AW196" s="12" t="s">
        <v>3819</v>
      </c>
      <c r="AX196" s="12" t="s">
        <v>16</v>
      </c>
      <c r="AY196" s="266" t="s">
        <v>210</v>
      </c>
    </row>
    <row r="197" s="13" customFormat="1">
      <c r="B197" s="267"/>
      <c r="C197" s="268"/>
      <c r="D197" s="226" t="s">
        <v>3817</v>
      </c>
      <c r="E197" s="269" t="s">
        <v>20</v>
      </c>
      <c r="F197" s="270" t="s">
        <v>3896</v>
      </c>
      <c r="G197" s="268"/>
      <c r="H197" s="271">
        <v>42.899999999999999</v>
      </c>
      <c r="I197" s="272"/>
      <c r="J197" s="268"/>
      <c r="K197" s="268"/>
      <c r="L197" s="273"/>
      <c r="M197" s="274"/>
      <c r="N197" s="275"/>
      <c r="O197" s="275"/>
      <c r="P197" s="275"/>
      <c r="Q197" s="275"/>
      <c r="R197" s="275"/>
      <c r="S197" s="275"/>
      <c r="T197" s="276"/>
      <c r="AT197" s="277" t="s">
        <v>3817</v>
      </c>
      <c r="AU197" s="277" t="s">
        <v>79</v>
      </c>
      <c r="AV197" s="13" t="s">
        <v>79</v>
      </c>
      <c r="AW197" s="13" t="s">
        <v>3819</v>
      </c>
      <c r="AX197" s="13" t="s">
        <v>16</v>
      </c>
      <c r="AY197" s="277" t="s">
        <v>210</v>
      </c>
    </row>
    <row r="198" s="14" customFormat="1">
      <c r="B198" s="278"/>
      <c r="C198" s="279"/>
      <c r="D198" s="226" t="s">
        <v>3817</v>
      </c>
      <c r="E198" s="280" t="s">
        <v>20</v>
      </c>
      <c r="F198" s="281" t="s">
        <v>3821</v>
      </c>
      <c r="G198" s="279"/>
      <c r="H198" s="282">
        <v>42.899999999999999</v>
      </c>
      <c r="I198" s="283"/>
      <c r="J198" s="279"/>
      <c r="K198" s="279"/>
      <c r="L198" s="284"/>
      <c r="M198" s="285"/>
      <c r="N198" s="286"/>
      <c r="O198" s="286"/>
      <c r="P198" s="286"/>
      <c r="Q198" s="286"/>
      <c r="R198" s="286"/>
      <c r="S198" s="286"/>
      <c r="T198" s="287"/>
      <c r="AT198" s="288" t="s">
        <v>3817</v>
      </c>
      <c r="AU198" s="288" t="s">
        <v>79</v>
      </c>
      <c r="AV198" s="14" t="s">
        <v>215</v>
      </c>
      <c r="AW198" s="14" t="s">
        <v>3819</v>
      </c>
      <c r="AX198" s="14" t="s">
        <v>77</v>
      </c>
      <c r="AY198" s="288" t="s">
        <v>210</v>
      </c>
    </row>
    <row r="199" s="1" customFormat="1" ht="24" customHeight="1">
      <c r="B199" s="39"/>
      <c r="C199" s="213" t="s">
        <v>286</v>
      </c>
      <c r="D199" s="213" t="s">
        <v>211</v>
      </c>
      <c r="E199" s="214" t="s">
        <v>3902</v>
      </c>
      <c r="F199" s="215" t="s">
        <v>3903</v>
      </c>
      <c r="G199" s="216" t="s">
        <v>911</v>
      </c>
      <c r="H199" s="217">
        <v>42.899999999999999</v>
      </c>
      <c r="I199" s="218"/>
      <c r="J199" s="219">
        <f>ROUND(I199*H199,2)</f>
        <v>0</v>
      </c>
      <c r="K199" s="215" t="s">
        <v>20</v>
      </c>
      <c r="L199" s="44"/>
      <c r="M199" s="220" t="s">
        <v>20</v>
      </c>
      <c r="N199" s="221" t="s">
        <v>41</v>
      </c>
      <c r="O199" s="84"/>
      <c r="P199" s="222">
        <f>O199*H199</f>
        <v>0</v>
      </c>
      <c r="Q199" s="222">
        <v>0</v>
      </c>
      <c r="R199" s="222">
        <f>Q199*H199</f>
        <v>0</v>
      </c>
      <c r="S199" s="222">
        <v>0</v>
      </c>
      <c r="T199" s="223">
        <f>S199*H199</f>
        <v>0</v>
      </c>
      <c r="AR199" s="224" t="s">
        <v>215</v>
      </c>
      <c r="AT199" s="224" t="s">
        <v>211</v>
      </c>
      <c r="AU199" s="224" t="s">
        <v>79</v>
      </c>
      <c r="AY199" s="18" t="s">
        <v>210</v>
      </c>
      <c r="BE199" s="225">
        <f>IF(N199="základní",J199,0)</f>
        <v>0</v>
      </c>
      <c r="BF199" s="225">
        <f>IF(N199="snížená",J199,0)</f>
        <v>0</v>
      </c>
      <c r="BG199" s="225">
        <f>IF(N199="zákl. přenesená",J199,0)</f>
        <v>0</v>
      </c>
      <c r="BH199" s="225">
        <f>IF(N199="sníž. přenesená",J199,0)</f>
        <v>0</v>
      </c>
      <c r="BI199" s="225">
        <f>IF(N199="nulová",J199,0)</f>
        <v>0</v>
      </c>
      <c r="BJ199" s="18" t="s">
        <v>77</v>
      </c>
      <c r="BK199" s="225">
        <f>ROUND(I199*H199,2)</f>
        <v>0</v>
      </c>
      <c r="BL199" s="18" t="s">
        <v>215</v>
      </c>
      <c r="BM199" s="224" t="s">
        <v>328</v>
      </c>
    </row>
    <row r="200" s="12" customFormat="1">
      <c r="B200" s="257"/>
      <c r="C200" s="258"/>
      <c r="D200" s="226" t="s">
        <v>3817</v>
      </c>
      <c r="E200" s="259" t="s">
        <v>20</v>
      </c>
      <c r="F200" s="260" t="s">
        <v>3895</v>
      </c>
      <c r="G200" s="258"/>
      <c r="H200" s="259" t="s">
        <v>20</v>
      </c>
      <c r="I200" s="261"/>
      <c r="J200" s="258"/>
      <c r="K200" s="258"/>
      <c r="L200" s="262"/>
      <c r="M200" s="263"/>
      <c r="N200" s="264"/>
      <c r="O200" s="264"/>
      <c r="P200" s="264"/>
      <c r="Q200" s="264"/>
      <c r="R200" s="264"/>
      <c r="S200" s="264"/>
      <c r="T200" s="265"/>
      <c r="AT200" s="266" t="s">
        <v>3817</v>
      </c>
      <c r="AU200" s="266" t="s">
        <v>79</v>
      </c>
      <c r="AV200" s="12" t="s">
        <v>77</v>
      </c>
      <c r="AW200" s="12" t="s">
        <v>3819</v>
      </c>
      <c r="AX200" s="12" t="s">
        <v>16</v>
      </c>
      <c r="AY200" s="266" t="s">
        <v>210</v>
      </c>
    </row>
    <row r="201" s="13" customFormat="1">
      <c r="B201" s="267"/>
      <c r="C201" s="268"/>
      <c r="D201" s="226" t="s">
        <v>3817</v>
      </c>
      <c r="E201" s="269" t="s">
        <v>20</v>
      </c>
      <c r="F201" s="270" t="s">
        <v>3896</v>
      </c>
      <c r="G201" s="268"/>
      <c r="H201" s="271">
        <v>42.899999999999999</v>
      </c>
      <c r="I201" s="272"/>
      <c r="J201" s="268"/>
      <c r="K201" s="268"/>
      <c r="L201" s="273"/>
      <c r="M201" s="274"/>
      <c r="N201" s="275"/>
      <c r="O201" s="275"/>
      <c r="P201" s="275"/>
      <c r="Q201" s="275"/>
      <c r="R201" s="275"/>
      <c r="S201" s="275"/>
      <c r="T201" s="276"/>
      <c r="AT201" s="277" t="s">
        <v>3817</v>
      </c>
      <c r="AU201" s="277" t="s">
        <v>79</v>
      </c>
      <c r="AV201" s="13" t="s">
        <v>79</v>
      </c>
      <c r="AW201" s="13" t="s">
        <v>3819</v>
      </c>
      <c r="AX201" s="13" t="s">
        <v>16</v>
      </c>
      <c r="AY201" s="277" t="s">
        <v>210</v>
      </c>
    </row>
    <row r="202" s="14" customFormat="1">
      <c r="B202" s="278"/>
      <c r="C202" s="279"/>
      <c r="D202" s="226" t="s">
        <v>3817</v>
      </c>
      <c r="E202" s="280" t="s">
        <v>20</v>
      </c>
      <c r="F202" s="281" t="s">
        <v>3821</v>
      </c>
      <c r="G202" s="279"/>
      <c r="H202" s="282">
        <v>42.899999999999999</v>
      </c>
      <c r="I202" s="283"/>
      <c r="J202" s="279"/>
      <c r="K202" s="279"/>
      <c r="L202" s="284"/>
      <c r="M202" s="285"/>
      <c r="N202" s="286"/>
      <c r="O202" s="286"/>
      <c r="P202" s="286"/>
      <c r="Q202" s="286"/>
      <c r="R202" s="286"/>
      <c r="S202" s="286"/>
      <c r="T202" s="287"/>
      <c r="AT202" s="288" t="s">
        <v>3817</v>
      </c>
      <c r="AU202" s="288" t="s">
        <v>79</v>
      </c>
      <c r="AV202" s="14" t="s">
        <v>215</v>
      </c>
      <c r="AW202" s="14" t="s">
        <v>3819</v>
      </c>
      <c r="AX202" s="14" t="s">
        <v>77</v>
      </c>
      <c r="AY202" s="288" t="s">
        <v>210</v>
      </c>
    </row>
    <row r="203" s="1" customFormat="1" ht="24" customHeight="1">
      <c r="B203" s="39"/>
      <c r="C203" s="213" t="s">
        <v>7</v>
      </c>
      <c r="D203" s="213" t="s">
        <v>211</v>
      </c>
      <c r="E203" s="214" t="s">
        <v>3904</v>
      </c>
      <c r="F203" s="215" t="s">
        <v>3905</v>
      </c>
      <c r="G203" s="216" t="s">
        <v>911</v>
      </c>
      <c r="H203" s="217">
        <v>24.5</v>
      </c>
      <c r="I203" s="218"/>
      <c r="J203" s="219">
        <f>ROUND(I203*H203,2)</f>
        <v>0</v>
      </c>
      <c r="K203" s="215" t="s">
        <v>20</v>
      </c>
      <c r="L203" s="44"/>
      <c r="M203" s="220" t="s">
        <v>20</v>
      </c>
      <c r="N203" s="221" t="s">
        <v>41</v>
      </c>
      <c r="O203" s="84"/>
      <c r="P203" s="222">
        <f>O203*H203</f>
        <v>0</v>
      </c>
      <c r="Q203" s="222">
        <v>0</v>
      </c>
      <c r="R203" s="222">
        <f>Q203*H203</f>
        <v>0</v>
      </c>
      <c r="S203" s="222">
        <v>0</v>
      </c>
      <c r="T203" s="223">
        <f>S203*H203</f>
        <v>0</v>
      </c>
      <c r="AR203" s="224" t="s">
        <v>215</v>
      </c>
      <c r="AT203" s="224" t="s">
        <v>211</v>
      </c>
      <c r="AU203" s="224" t="s">
        <v>79</v>
      </c>
      <c r="AY203" s="18" t="s">
        <v>210</v>
      </c>
      <c r="BE203" s="225">
        <f>IF(N203="základní",J203,0)</f>
        <v>0</v>
      </c>
      <c r="BF203" s="225">
        <f>IF(N203="snížená",J203,0)</f>
        <v>0</v>
      </c>
      <c r="BG203" s="225">
        <f>IF(N203="zákl. přenesená",J203,0)</f>
        <v>0</v>
      </c>
      <c r="BH203" s="225">
        <f>IF(N203="sníž. přenesená",J203,0)</f>
        <v>0</v>
      </c>
      <c r="BI203" s="225">
        <f>IF(N203="nulová",J203,0)</f>
        <v>0</v>
      </c>
      <c r="BJ203" s="18" t="s">
        <v>77</v>
      </c>
      <c r="BK203" s="225">
        <f>ROUND(I203*H203,2)</f>
        <v>0</v>
      </c>
      <c r="BL203" s="18" t="s">
        <v>215</v>
      </c>
      <c r="BM203" s="224" t="s">
        <v>331</v>
      </c>
    </row>
    <row r="204" s="12" customFormat="1">
      <c r="B204" s="257"/>
      <c r="C204" s="258"/>
      <c r="D204" s="226" t="s">
        <v>3817</v>
      </c>
      <c r="E204" s="259" t="s">
        <v>20</v>
      </c>
      <c r="F204" s="260" t="s">
        <v>3899</v>
      </c>
      <c r="G204" s="258"/>
      <c r="H204" s="259" t="s">
        <v>20</v>
      </c>
      <c r="I204" s="261"/>
      <c r="J204" s="258"/>
      <c r="K204" s="258"/>
      <c r="L204" s="262"/>
      <c r="M204" s="263"/>
      <c r="N204" s="264"/>
      <c r="O204" s="264"/>
      <c r="P204" s="264"/>
      <c r="Q204" s="264"/>
      <c r="R204" s="264"/>
      <c r="S204" s="264"/>
      <c r="T204" s="265"/>
      <c r="AT204" s="266" t="s">
        <v>3817</v>
      </c>
      <c r="AU204" s="266" t="s">
        <v>79</v>
      </c>
      <c r="AV204" s="12" t="s">
        <v>77</v>
      </c>
      <c r="AW204" s="12" t="s">
        <v>3819</v>
      </c>
      <c r="AX204" s="12" t="s">
        <v>16</v>
      </c>
      <c r="AY204" s="266" t="s">
        <v>210</v>
      </c>
    </row>
    <row r="205" s="13" customFormat="1">
      <c r="B205" s="267"/>
      <c r="C205" s="268"/>
      <c r="D205" s="226" t="s">
        <v>3817</v>
      </c>
      <c r="E205" s="269" t="s">
        <v>20</v>
      </c>
      <c r="F205" s="270" t="s">
        <v>3829</v>
      </c>
      <c r="G205" s="268"/>
      <c r="H205" s="271">
        <v>24.5</v>
      </c>
      <c r="I205" s="272"/>
      <c r="J205" s="268"/>
      <c r="K205" s="268"/>
      <c r="L205" s="273"/>
      <c r="M205" s="274"/>
      <c r="N205" s="275"/>
      <c r="O205" s="275"/>
      <c r="P205" s="275"/>
      <c r="Q205" s="275"/>
      <c r="R205" s="275"/>
      <c r="S205" s="275"/>
      <c r="T205" s="276"/>
      <c r="AT205" s="277" t="s">
        <v>3817</v>
      </c>
      <c r="AU205" s="277" t="s">
        <v>79</v>
      </c>
      <c r="AV205" s="13" t="s">
        <v>79</v>
      </c>
      <c r="AW205" s="13" t="s">
        <v>3819</v>
      </c>
      <c r="AX205" s="13" t="s">
        <v>16</v>
      </c>
      <c r="AY205" s="277" t="s">
        <v>210</v>
      </c>
    </row>
    <row r="206" s="14" customFormat="1">
      <c r="B206" s="278"/>
      <c r="C206" s="279"/>
      <c r="D206" s="226" t="s">
        <v>3817</v>
      </c>
      <c r="E206" s="280" t="s">
        <v>20</v>
      </c>
      <c r="F206" s="281" t="s">
        <v>3821</v>
      </c>
      <c r="G206" s="279"/>
      <c r="H206" s="282">
        <v>24.5</v>
      </c>
      <c r="I206" s="283"/>
      <c r="J206" s="279"/>
      <c r="K206" s="279"/>
      <c r="L206" s="284"/>
      <c r="M206" s="285"/>
      <c r="N206" s="286"/>
      <c r="O206" s="286"/>
      <c r="P206" s="286"/>
      <c r="Q206" s="286"/>
      <c r="R206" s="286"/>
      <c r="S206" s="286"/>
      <c r="T206" s="287"/>
      <c r="AT206" s="288" t="s">
        <v>3817</v>
      </c>
      <c r="AU206" s="288" t="s">
        <v>79</v>
      </c>
      <c r="AV206" s="14" t="s">
        <v>215</v>
      </c>
      <c r="AW206" s="14" t="s">
        <v>3819</v>
      </c>
      <c r="AX206" s="14" t="s">
        <v>77</v>
      </c>
      <c r="AY206" s="288" t="s">
        <v>210</v>
      </c>
    </row>
    <row r="207" s="1" customFormat="1" ht="24" customHeight="1">
      <c r="B207" s="39"/>
      <c r="C207" s="213" t="s">
        <v>292</v>
      </c>
      <c r="D207" s="213" t="s">
        <v>211</v>
      </c>
      <c r="E207" s="214" t="s">
        <v>3906</v>
      </c>
      <c r="F207" s="215" t="s">
        <v>3907</v>
      </c>
      <c r="G207" s="216" t="s">
        <v>911</v>
      </c>
      <c r="H207" s="217">
        <v>61.399999999999999</v>
      </c>
      <c r="I207" s="218"/>
      <c r="J207" s="219">
        <f>ROUND(I207*H207,2)</f>
        <v>0</v>
      </c>
      <c r="K207" s="215" t="s">
        <v>20</v>
      </c>
      <c r="L207" s="44"/>
      <c r="M207" s="220" t="s">
        <v>20</v>
      </c>
      <c r="N207" s="221" t="s">
        <v>41</v>
      </c>
      <c r="O207" s="84"/>
      <c r="P207" s="222">
        <f>O207*H207</f>
        <v>0</v>
      </c>
      <c r="Q207" s="222">
        <v>0</v>
      </c>
      <c r="R207" s="222">
        <f>Q207*H207</f>
        <v>0</v>
      </c>
      <c r="S207" s="222">
        <v>0</v>
      </c>
      <c r="T207" s="223">
        <f>S207*H207</f>
        <v>0</v>
      </c>
      <c r="AR207" s="224" t="s">
        <v>215</v>
      </c>
      <c r="AT207" s="224" t="s">
        <v>211</v>
      </c>
      <c r="AU207" s="224" t="s">
        <v>79</v>
      </c>
      <c r="AY207" s="18" t="s">
        <v>210</v>
      </c>
      <c r="BE207" s="225">
        <f>IF(N207="základní",J207,0)</f>
        <v>0</v>
      </c>
      <c r="BF207" s="225">
        <f>IF(N207="snížená",J207,0)</f>
        <v>0</v>
      </c>
      <c r="BG207" s="225">
        <f>IF(N207="zákl. přenesená",J207,0)</f>
        <v>0</v>
      </c>
      <c r="BH207" s="225">
        <f>IF(N207="sníž. přenesená",J207,0)</f>
        <v>0</v>
      </c>
      <c r="BI207" s="225">
        <f>IF(N207="nulová",J207,0)</f>
        <v>0</v>
      </c>
      <c r="BJ207" s="18" t="s">
        <v>77</v>
      </c>
      <c r="BK207" s="225">
        <f>ROUND(I207*H207,2)</f>
        <v>0</v>
      </c>
      <c r="BL207" s="18" t="s">
        <v>215</v>
      </c>
      <c r="BM207" s="224" t="s">
        <v>334</v>
      </c>
    </row>
    <row r="208" s="12" customFormat="1">
      <c r="B208" s="257"/>
      <c r="C208" s="258"/>
      <c r="D208" s="226" t="s">
        <v>3817</v>
      </c>
      <c r="E208" s="259" t="s">
        <v>20</v>
      </c>
      <c r="F208" s="260" t="s">
        <v>3908</v>
      </c>
      <c r="G208" s="258"/>
      <c r="H208" s="259" t="s">
        <v>20</v>
      </c>
      <c r="I208" s="261"/>
      <c r="J208" s="258"/>
      <c r="K208" s="258"/>
      <c r="L208" s="262"/>
      <c r="M208" s="263"/>
      <c r="N208" s="264"/>
      <c r="O208" s="264"/>
      <c r="P208" s="264"/>
      <c r="Q208" s="264"/>
      <c r="R208" s="264"/>
      <c r="S208" s="264"/>
      <c r="T208" s="265"/>
      <c r="AT208" s="266" t="s">
        <v>3817</v>
      </c>
      <c r="AU208" s="266" t="s">
        <v>79</v>
      </c>
      <c r="AV208" s="12" t="s">
        <v>77</v>
      </c>
      <c r="AW208" s="12" t="s">
        <v>3819</v>
      </c>
      <c r="AX208" s="12" t="s">
        <v>16</v>
      </c>
      <c r="AY208" s="266" t="s">
        <v>210</v>
      </c>
    </row>
    <row r="209" s="13" customFormat="1">
      <c r="B209" s="267"/>
      <c r="C209" s="268"/>
      <c r="D209" s="226" t="s">
        <v>3817</v>
      </c>
      <c r="E209" s="269" t="s">
        <v>20</v>
      </c>
      <c r="F209" s="270" t="s">
        <v>3909</v>
      </c>
      <c r="G209" s="268"/>
      <c r="H209" s="271">
        <v>61.399999999999999</v>
      </c>
      <c r="I209" s="272"/>
      <c r="J209" s="268"/>
      <c r="K209" s="268"/>
      <c r="L209" s="273"/>
      <c r="M209" s="274"/>
      <c r="N209" s="275"/>
      <c r="O209" s="275"/>
      <c r="P209" s="275"/>
      <c r="Q209" s="275"/>
      <c r="R209" s="275"/>
      <c r="S209" s="275"/>
      <c r="T209" s="276"/>
      <c r="AT209" s="277" t="s">
        <v>3817</v>
      </c>
      <c r="AU209" s="277" t="s">
        <v>79</v>
      </c>
      <c r="AV209" s="13" t="s">
        <v>79</v>
      </c>
      <c r="AW209" s="13" t="s">
        <v>3819</v>
      </c>
      <c r="AX209" s="13" t="s">
        <v>16</v>
      </c>
      <c r="AY209" s="277" t="s">
        <v>210</v>
      </c>
    </row>
    <row r="210" s="14" customFormat="1">
      <c r="B210" s="278"/>
      <c r="C210" s="279"/>
      <c r="D210" s="226" t="s">
        <v>3817</v>
      </c>
      <c r="E210" s="280" t="s">
        <v>20</v>
      </c>
      <c r="F210" s="281" t="s">
        <v>3821</v>
      </c>
      <c r="G210" s="279"/>
      <c r="H210" s="282">
        <v>61.399999999999999</v>
      </c>
      <c r="I210" s="283"/>
      <c r="J210" s="279"/>
      <c r="K210" s="279"/>
      <c r="L210" s="284"/>
      <c r="M210" s="285"/>
      <c r="N210" s="286"/>
      <c r="O210" s="286"/>
      <c r="P210" s="286"/>
      <c r="Q210" s="286"/>
      <c r="R210" s="286"/>
      <c r="S210" s="286"/>
      <c r="T210" s="287"/>
      <c r="AT210" s="288" t="s">
        <v>3817</v>
      </c>
      <c r="AU210" s="288" t="s">
        <v>79</v>
      </c>
      <c r="AV210" s="14" t="s">
        <v>215</v>
      </c>
      <c r="AW210" s="14" t="s">
        <v>3819</v>
      </c>
      <c r="AX210" s="14" t="s">
        <v>77</v>
      </c>
      <c r="AY210" s="288" t="s">
        <v>210</v>
      </c>
    </row>
    <row r="211" s="1" customFormat="1" ht="16.5" customHeight="1">
      <c r="B211" s="39"/>
      <c r="C211" s="241" t="s">
        <v>335</v>
      </c>
      <c r="D211" s="241" t="s">
        <v>263</v>
      </c>
      <c r="E211" s="242" t="s">
        <v>3910</v>
      </c>
      <c r="F211" s="243" t="s">
        <v>3911</v>
      </c>
      <c r="G211" s="244" t="s">
        <v>911</v>
      </c>
      <c r="H211" s="245">
        <v>60.872999999999998</v>
      </c>
      <c r="I211" s="246"/>
      <c r="J211" s="247">
        <f>ROUND(I211*H211,2)</f>
        <v>0</v>
      </c>
      <c r="K211" s="243" t="s">
        <v>20</v>
      </c>
      <c r="L211" s="248"/>
      <c r="M211" s="249" t="s">
        <v>20</v>
      </c>
      <c r="N211" s="250" t="s">
        <v>41</v>
      </c>
      <c r="O211" s="84"/>
      <c r="P211" s="222">
        <f>O211*H211</f>
        <v>0</v>
      </c>
      <c r="Q211" s="222">
        <v>0</v>
      </c>
      <c r="R211" s="222">
        <f>Q211*H211</f>
        <v>0</v>
      </c>
      <c r="S211" s="222">
        <v>0</v>
      </c>
      <c r="T211" s="223">
        <f>S211*H211</f>
        <v>0</v>
      </c>
      <c r="AR211" s="224" t="s">
        <v>233</v>
      </c>
      <c r="AT211" s="224" t="s">
        <v>263</v>
      </c>
      <c r="AU211" s="224" t="s">
        <v>79</v>
      </c>
      <c r="AY211" s="18" t="s">
        <v>210</v>
      </c>
      <c r="BE211" s="225">
        <f>IF(N211="základní",J211,0)</f>
        <v>0</v>
      </c>
      <c r="BF211" s="225">
        <f>IF(N211="snížená",J211,0)</f>
        <v>0</v>
      </c>
      <c r="BG211" s="225">
        <f>IF(N211="zákl. přenesená",J211,0)</f>
        <v>0</v>
      </c>
      <c r="BH211" s="225">
        <f>IF(N211="sníž. přenesená",J211,0)</f>
        <v>0</v>
      </c>
      <c r="BI211" s="225">
        <f>IF(N211="nulová",J211,0)</f>
        <v>0</v>
      </c>
      <c r="BJ211" s="18" t="s">
        <v>77</v>
      </c>
      <c r="BK211" s="225">
        <f>ROUND(I211*H211,2)</f>
        <v>0</v>
      </c>
      <c r="BL211" s="18" t="s">
        <v>215</v>
      </c>
      <c r="BM211" s="224" t="s">
        <v>338</v>
      </c>
    </row>
    <row r="212" s="12" customFormat="1">
      <c r="B212" s="257"/>
      <c r="C212" s="258"/>
      <c r="D212" s="226" t="s">
        <v>3817</v>
      </c>
      <c r="E212" s="259" t="s">
        <v>20</v>
      </c>
      <c r="F212" s="260" t="s">
        <v>3912</v>
      </c>
      <c r="G212" s="258"/>
      <c r="H212" s="259" t="s">
        <v>20</v>
      </c>
      <c r="I212" s="261"/>
      <c r="J212" s="258"/>
      <c r="K212" s="258"/>
      <c r="L212" s="262"/>
      <c r="M212" s="263"/>
      <c r="N212" s="264"/>
      <c r="O212" s="264"/>
      <c r="P212" s="264"/>
      <c r="Q212" s="264"/>
      <c r="R212" s="264"/>
      <c r="S212" s="264"/>
      <c r="T212" s="265"/>
      <c r="AT212" s="266" t="s">
        <v>3817</v>
      </c>
      <c r="AU212" s="266" t="s">
        <v>79</v>
      </c>
      <c r="AV212" s="12" t="s">
        <v>77</v>
      </c>
      <c r="AW212" s="12" t="s">
        <v>3819</v>
      </c>
      <c r="AX212" s="12" t="s">
        <v>16</v>
      </c>
      <c r="AY212" s="266" t="s">
        <v>210</v>
      </c>
    </row>
    <row r="213" s="13" customFormat="1">
      <c r="B213" s="267"/>
      <c r="C213" s="268"/>
      <c r="D213" s="226" t="s">
        <v>3817</v>
      </c>
      <c r="E213" s="269" t="s">
        <v>20</v>
      </c>
      <c r="F213" s="270" t="s">
        <v>3913</v>
      </c>
      <c r="G213" s="268"/>
      <c r="H213" s="271">
        <v>60.873000000000005</v>
      </c>
      <c r="I213" s="272"/>
      <c r="J213" s="268"/>
      <c r="K213" s="268"/>
      <c r="L213" s="273"/>
      <c r="M213" s="274"/>
      <c r="N213" s="275"/>
      <c r="O213" s="275"/>
      <c r="P213" s="275"/>
      <c r="Q213" s="275"/>
      <c r="R213" s="275"/>
      <c r="S213" s="275"/>
      <c r="T213" s="276"/>
      <c r="AT213" s="277" t="s">
        <v>3817</v>
      </c>
      <c r="AU213" s="277" t="s">
        <v>79</v>
      </c>
      <c r="AV213" s="13" t="s">
        <v>79</v>
      </c>
      <c r="AW213" s="13" t="s">
        <v>3819</v>
      </c>
      <c r="AX213" s="13" t="s">
        <v>16</v>
      </c>
      <c r="AY213" s="277" t="s">
        <v>210</v>
      </c>
    </row>
    <row r="214" s="14" customFormat="1">
      <c r="B214" s="278"/>
      <c r="C214" s="279"/>
      <c r="D214" s="226" t="s">
        <v>3817</v>
      </c>
      <c r="E214" s="280" t="s">
        <v>20</v>
      </c>
      <c r="F214" s="281" t="s">
        <v>3821</v>
      </c>
      <c r="G214" s="279"/>
      <c r="H214" s="282">
        <v>60.873000000000005</v>
      </c>
      <c r="I214" s="283"/>
      <c r="J214" s="279"/>
      <c r="K214" s="279"/>
      <c r="L214" s="284"/>
      <c r="M214" s="285"/>
      <c r="N214" s="286"/>
      <c r="O214" s="286"/>
      <c r="P214" s="286"/>
      <c r="Q214" s="286"/>
      <c r="R214" s="286"/>
      <c r="S214" s="286"/>
      <c r="T214" s="287"/>
      <c r="AT214" s="288" t="s">
        <v>3817</v>
      </c>
      <c r="AU214" s="288" t="s">
        <v>79</v>
      </c>
      <c r="AV214" s="14" t="s">
        <v>215</v>
      </c>
      <c r="AW214" s="14" t="s">
        <v>3819</v>
      </c>
      <c r="AX214" s="14" t="s">
        <v>77</v>
      </c>
      <c r="AY214" s="288" t="s">
        <v>210</v>
      </c>
    </row>
    <row r="215" s="1" customFormat="1" ht="24" customHeight="1">
      <c r="B215" s="39"/>
      <c r="C215" s="241" t="s">
        <v>295</v>
      </c>
      <c r="D215" s="241" t="s">
        <v>263</v>
      </c>
      <c r="E215" s="242" t="s">
        <v>3914</v>
      </c>
      <c r="F215" s="243" t="s">
        <v>3915</v>
      </c>
      <c r="G215" s="244" t="s">
        <v>911</v>
      </c>
      <c r="H215" s="245">
        <v>2.3690000000000002</v>
      </c>
      <c r="I215" s="246"/>
      <c r="J215" s="247">
        <f>ROUND(I215*H215,2)</f>
        <v>0</v>
      </c>
      <c r="K215" s="243" t="s">
        <v>20</v>
      </c>
      <c r="L215" s="248"/>
      <c r="M215" s="249" t="s">
        <v>20</v>
      </c>
      <c r="N215" s="250" t="s">
        <v>41</v>
      </c>
      <c r="O215" s="84"/>
      <c r="P215" s="222">
        <f>O215*H215</f>
        <v>0</v>
      </c>
      <c r="Q215" s="222">
        <v>0</v>
      </c>
      <c r="R215" s="222">
        <f>Q215*H215</f>
        <v>0</v>
      </c>
      <c r="S215" s="222">
        <v>0</v>
      </c>
      <c r="T215" s="223">
        <f>S215*H215</f>
        <v>0</v>
      </c>
      <c r="AR215" s="224" t="s">
        <v>233</v>
      </c>
      <c r="AT215" s="224" t="s">
        <v>263</v>
      </c>
      <c r="AU215" s="224" t="s">
        <v>79</v>
      </c>
      <c r="AY215" s="18" t="s">
        <v>210</v>
      </c>
      <c r="BE215" s="225">
        <f>IF(N215="základní",J215,0)</f>
        <v>0</v>
      </c>
      <c r="BF215" s="225">
        <f>IF(N215="snížená",J215,0)</f>
        <v>0</v>
      </c>
      <c r="BG215" s="225">
        <f>IF(N215="zákl. přenesená",J215,0)</f>
        <v>0</v>
      </c>
      <c r="BH215" s="225">
        <f>IF(N215="sníž. přenesená",J215,0)</f>
        <v>0</v>
      </c>
      <c r="BI215" s="225">
        <f>IF(N215="nulová",J215,0)</f>
        <v>0</v>
      </c>
      <c r="BJ215" s="18" t="s">
        <v>77</v>
      </c>
      <c r="BK215" s="225">
        <f>ROUND(I215*H215,2)</f>
        <v>0</v>
      </c>
      <c r="BL215" s="18" t="s">
        <v>215</v>
      </c>
      <c r="BM215" s="224" t="s">
        <v>341</v>
      </c>
    </row>
    <row r="216" s="12" customFormat="1">
      <c r="B216" s="257"/>
      <c r="C216" s="258"/>
      <c r="D216" s="226" t="s">
        <v>3817</v>
      </c>
      <c r="E216" s="259" t="s">
        <v>20</v>
      </c>
      <c r="F216" s="260" t="s">
        <v>3916</v>
      </c>
      <c r="G216" s="258"/>
      <c r="H216" s="259" t="s">
        <v>20</v>
      </c>
      <c r="I216" s="261"/>
      <c r="J216" s="258"/>
      <c r="K216" s="258"/>
      <c r="L216" s="262"/>
      <c r="M216" s="263"/>
      <c r="N216" s="264"/>
      <c r="O216" s="264"/>
      <c r="P216" s="264"/>
      <c r="Q216" s="264"/>
      <c r="R216" s="264"/>
      <c r="S216" s="264"/>
      <c r="T216" s="265"/>
      <c r="AT216" s="266" t="s">
        <v>3817</v>
      </c>
      <c r="AU216" s="266" t="s">
        <v>79</v>
      </c>
      <c r="AV216" s="12" t="s">
        <v>77</v>
      </c>
      <c r="AW216" s="12" t="s">
        <v>3819</v>
      </c>
      <c r="AX216" s="12" t="s">
        <v>16</v>
      </c>
      <c r="AY216" s="266" t="s">
        <v>210</v>
      </c>
    </row>
    <row r="217" s="13" customFormat="1">
      <c r="B217" s="267"/>
      <c r="C217" s="268"/>
      <c r="D217" s="226" t="s">
        <v>3817</v>
      </c>
      <c r="E217" s="269" t="s">
        <v>20</v>
      </c>
      <c r="F217" s="270" t="s">
        <v>3917</v>
      </c>
      <c r="G217" s="268"/>
      <c r="H217" s="271">
        <v>2.3689999999999998</v>
      </c>
      <c r="I217" s="272"/>
      <c r="J217" s="268"/>
      <c r="K217" s="268"/>
      <c r="L217" s="273"/>
      <c r="M217" s="274"/>
      <c r="N217" s="275"/>
      <c r="O217" s="275"/>
      <c r="P217" s="275"/>
      <c r="Q217" s="275"/>
      <c r="R217" s="275"/>
      <c r="S217" s="275"/>
      <c r="T217" s="276"/>
      <c r="AT217" s="277" t="s">
        <v>3817</v>
      </c>
      <c r="AU217" s="277" t="s">
        <v>79</v>
      </c>
      <c r="AV217" s="13" t="s">
        <v>79</v>
      </c>
      <c r="AW217" s="13" t="s">
        <v>3819</v>
      </c>
      <c r="AX217" s="13" t="s">
        <v>16</v>
      </c>
      <c r="AY217" s="277" t="s">
        <v>210</v>
      </c>
    </row>
    <row r="218" s="14" customFormat="1">
      <c r="B218" s="278"/>
      <c r="C218" s="279"/>
      <c r="D218" s="226" t="s">
        <v>3817</v>
      </c>
      <c r="E218" s="280" t="s">
        <v>20</v>
      </c>
      <c r="F218" s="281" t="s">
        <v>3821</v>
      </c>
      <c r="G218" s="279"/>
      <c r="H218" s="282">
        <v>2.3689999999999998</v>
      </c>
      <c r="I218" s="283"/>
      <c r="J218" s="279"/>
      <c r="K218" s="279"/>
      <c r="L218" s="284"/>
      <c r="M218" s="285"/>
      <c r="N218" s="286"/>
      <c r="O218" s="286"/>
      <c r="P218" s="286"/>
      <c r="Q218" s="286"/>
      <c r="R218" s="286"/>
      <c r="S218" s="286"/>
      <c r="T218" s="287"/>
      <c r="AT218" s="288" t="s">
        <v>3817</v>
      </c>
      <c r="AU218" s="288" t="s">
        <v>79</v>
      </c>
      <c r="AV218" s="14" t="s">
        <v>215</v>
      </c>
      <c r="AW218" s="14" t="s">
        <v>3819</v>
      </c>
      <c r="AX218" s="14" t="s">
        <v>77</v>
      </c>
      <c r="AY218" s="288" t="s">
        <v>210</v>
      </c>
    </row>
    <row r="219" s="1" customFormat="1" ht="24" customHeight="1">
      <c r="B219" s="39"/>
      <c r="C219" s="213" t="s">
        <v>342</v>
      </c>
      <c r="D219" s="213" t="s">
        <v>211</v>
      </c>
      <c r="E219" s="214" t="s">
        <v>3918</v>
      </c>
      <c r="F219" s="215" t="s">
        <v>3919</v>
      </c>
      <c r="G219" s="216" t="s">
        <v>911</v>
      </c>
      <c r="H219" s="217">
        <v>76.5</v>
      </c>
      <c r="I219" s="218"/>
      <c r="J219" s="219">
        <f>ROUND(I219*H219,2)</f>
        <v>0</v>
      </c>
      <c r="K219" s="215" t="s">
        <v>20</v>
      </c>
      <c r="L219" s="44"/>
      <c r="M219" s="220" t="s">
        <v>20</v>
      </c>
      <c r="N219" s="221" t="s">
        <v>41</v>
      </c>
      <c r="O219" s="84"/>
      <c r="P219" s="222">
        <f>O219*H219</f>
        <v>0</v>
      </c>
      <c r="Q219" s="222">
        <v>0</v>
      </c>
      <c r="R219" s="222">
        <f>Q219*H219</f>
        <v>0</v>
      </c>
      <c r="S219" s="222">
        <v>0</v>
      </c>
      <c r="T219" s="223">
        <f>S219*H219</f>
        <v>0</v>
      </c>
      <c r="AR219" s="224" t="s">
        <v>215</v>
      </c>
      <c r="AT219" s="224" t="s">
        <v>211</v>
      </c>
      <c r="AU219" s="224" t="s">
        <v>79</v>
      </c>
      <c r="AY219" s="18" t="s">
        <v>210</v>
      </c>
      <c r="BE219" s="225">
        <f>IF(N219="základní",J219,0)</f>
        <v>0</v>
      </c>
      <c r="BF219" s="225">
        <f>IF(N219="snížená",J219,0)</f>
        <v>0</v>
      </c>
      <c r="BG219" s="225">
        <f>IF(N219="zákl. přenesená",J219,0)</f>
        <v>0</v>
      </c>
      <c r="BH219" s="225">
        <f>IF(N219="sníž. přenesená",J219,0)</f>
        <v>0</v>
      </c>
      <c r="BI219" s="225">
        <f>IF(N219="nulová",J219,0)</f>
        <v>0</v>
      </c>
      <c r="BJ219" s="18" t="s">
        <v>77</v>
      </c>
      <c r="BK219" s="225">
        <f>ROUND(I219*H219,2)</f>
        <v>0</v>
      </c>
      <c r="BL219" s="18" t="s">
        <v>215</v>
      </c>
      <c r="BM219" s="224" t="s">
        <v>345</v>
      </c>
    </row>
    <row r="220" s="12" customFormat="1">
      <c r="B220" s="257"/>
      <c r="C220" s="258"/>
      <c r="D220" s="226" t="s">
        <v>3817</v>
      </c>
      <c r="E220" s="259" t="s">
        <v>20</v>
      </c>
      <c r="F220" s="260" t="s">
        <v>3920</v>
      </c>
      <c r="G220" s="258"/>
      <c r="H220" s="259" t="s">
        <v>20</v>
      </c>
      <c r="I220" s="261"/>
      <c r="J220" s="258"/>
      <c r="K220" s="258"/>
      <c r="L220" s="262"/>
      <c r="M220" s="263"/>
      <c r="N220" s="264"/>
      <c r="O220" s="264"/>
      <c r="P220" s="264"/>
      <c r="Q220" s="264"/>
      <c r="R220" s="264"/>
      <c r="S220" s="264"/>
      <c r="T220" s="265"/>
      <c r="AT220" s="266" t="s">
        <v>3817</v>
      </c>
      <c r="AU220" s="266" t="s">
        <v>79</v>
      </c>
      <c r="AV220" s="12" t="s">
        <v>77</v>
      </c>
      <c r="AW220" s="12" t="s">
        <v>3819</v>
      </c>
      <c r="AX220" s="12" t="s">
        <v>16</v>
      </c>
      <c r="AY220" s="266" t="s">
        <v>210</v>
      </c>
    </row>
    <row r="221" s="13" customFormat="1">
      <c r="B221" s="267"/>
      <c r="C221" s="268"/>
      <c r="D221" s="226" t="s">
        <v>3817</v>
      </c>
      <c r="E221" s="269" t="s">
        <v>20</v>
      </c>
      <c r="F221" s="270" t="s">
        <v>3921</v>
      </c>
      <c r="G221" s="268"/>
      <c r="H221" s="271">
        <v>76.5</v>
      </c>
      <c r="I221" s="272"/>
      <c r="J221" s="268"/>
      <c r="K221" s="268"/>
      <c r="L221" s="273"/>
      <c r="M221" s="274"/>
      <c r="N221" s="275"/>
      <c r="O221" s="275"/>
      <c r="P221" s="275"/>
      <c r="Q221" s="275"/>
      <c r="R221" s="275"/>
      <c r="S221" s="275"/>
      <c r="T221" s="276"/>
      <c r="AT221" s="277" t="s">
        <v>3817</v>
      </c>
      <c r="AU221" s="277" t="s">
        <v>79</v>
      </c>
      <c r="AV221" s="13" t="s">
        <v>79</v>
      </c>
      <c r="AW221" s="13" t="s">
        <v>3819</v>
      </c>
      <c r="AX221" s="13" t="s">
        <v>16</v>
      </c>
      <c r="AY221" s="277" t="s">
        <v>210</v>
      </c>
    </row>
    <row r="222" s="14" customFormat="1">
      <c r="B222" s="278"/>
      <c r="C222" s="279"/>
      <c r="D222" s="226" t="s">
        <v>3817</v>
      </c>
      <c r="E222" s="280" t="s">
        <v>20</v>
      </c>
      <c r="F222" s="281" t="s">
        <v>3821</v>
      </c>
      <c r="G222" s="279"/>
      <c r="H222" s="282">
        <v>76.5</v>
      </c>
      <c r="I222" s="283"/>
      <c r="J222" s="279"/>
      <c r="K222" s="279"/>
      <c r="L222" s="284"/>
      <c r="M222" s="285"/>
      <c r="N222" s="286"/>
      <c r="O222" s="286"/>
      <c r="P222" s="286"/>
      <c r="Q222" s="286"/>
      <c r="R222" s="286"/>
      <c r="S222" s="286"/>
      <c r="T222" s="287"/>
      <c r="AT222" s="288" t="s">
        <v>3817</v>
      </c>
      <c r="AU222" s="288" t="s">
        <v>79</v>
      </c>
      <c r="AV222" s="14" t="s">
        <v>215</v>
      </c>
      <c r="AW222" s="14" t="s">
        <v>3819</v>
      </c>
      <c r="AX222" s="14" t="s">
        <v>77</v>
      </c>
      <c r="AY222" s="288" t="s">
        <v>210</v>
      </c>
    </row>
    <row r="223" s="1" customFormat="1" ht="16.5" customHeight="1">
      <c r="B223" s="39"/>
      <c r="C223" s="241" t="s">
        <v>304</v>
      </c>
      <c r="D223" s="241" t="s">
        <v>263</v>
      </c>
      <c r="E223" s="242" t="s">
        <v>3922</v>
      </c>
      <c r="F223" s="243" t="s">
        <v>3923</v>
      </c>
      <c r="G223" s="244" t="s">
        <v>911</v>
      </c>
      <c r="H223" s="245">
        <v>51.088000000000001</v>
      </c>
      <c r="I223" s="246"/>
      <c r="J223" s="247">
        <f>ROUND(I223*H223,2)</f>
        <v>0</v>
      </c>
      <c r="K223" s="243" t="s">
        <v>20</v>
      </c>
      <c r="L223" s="248"/>
      <c r="M223" s="249" t="s">
        <v>20</v>
      </c>
      <c r="N223" s="250" t="s">
        <v>41</v>
      </c>
      <c r="O223" s="84"/>
      <c r="P223" s="222">
        <f>O223*H223</f>
        <v>0</v>
      </c>
      <c r="Q223" s="222">
        <v>0</v>
      </c>
      <c r="R223" s="222">
        <f>Q223*H223</f>
        <v>0</v>
      </c>
      <c r="S223" s="222">
        <v>0</v>
      </c>
      <c r="T223" s="223">
        <f>S223*H223</f>
        <v>0</v>
      </c>
      <c r="AR223" s="224" t="s">
        <v>233</v>
      </c>
      <c r="AT223" s="224" t="s">
        <v>263</v>
      </c>
      <c r="AU223" s="224" t="s">
        <v>79</v>
      </c>
      <c r="AY223" s="18" t="s">
        <v>210</v>
      </c>
      <c r="BE223" s="225">
        <f>IF(N223="základní",J223,0)</f>
        <v>0</v>
      </c>
      <c r="BF223" s="225">
        <f>IF(N223="snížená",J223,0)</f>
        <v>0</v>
      </c>
      <c r="BG223" s="225">
        <f>IF(N223="zákl. přenesená",J223,0)</f>
        <v>0</v>
      </c>
      <c r="BH223" s="225">
        <f>IF(N223="sníž. přenesená",J223,0)</f>
        <v>0</v>
      </c>
      <c r="BI223" s="225">
        <f>IF(N223="nulová",J223,0)</f>
        <v>0</v>
      </c>
      <c r="BJ223" s="18" t="s">
        <v>77</v>
      </c>
      <c r="BK223" s="225">
        <f>ROUND(I223*H223,2)</f>
        <v>0</v>
      </c>
      <c r="BL223" s="18" t="s">
        <v>215</v>
      </c>
      <c r="BM223" s="224" t="s">
        <v>348</v>
      </c>
    </row>
    <row r="224" s="12" customFormat="1">
      <c r="B224" s="257"/>
      <c r="C224" s="258"/>
      <c r="D224" s="226" t="s">
        <v>3817</v>
      </c>
      <c r="E224" s="259" t="s">
        <v>20</v>
      </c>
      <c r="F224" s="260" t="s">
        <v>3924</v>
      </c>
      <c r="G224" s="258"/>
      <c r="H224" s="259" t="s">
        <v>20</v>
      </c>
      <c r="I224" s="261"/>
      <c r="J224" s="258"/>
      <c r="K224" s="258"/>
      <c r="L224" s="262"/>
      <c r="M224" s="263"/>
      <c r="N224" s="264"/>
      <c r="O224" s="264"/>
      <c r="P224" s="264"/>
      <c r="Q224" s="264"/>
      <c r="R224" s="264"/>
      <c r="S224" s="264"/>
      <c r="T224" s="265"/>
      <c r="AT224" s="266" t="s">
        <v>3817</v>
      </c>
      <c r="AU224" s="266" t="s">
        <v>79</v>
      </c>
      <c r="AV224" s="12" t="s">
        <v>77</v>
      </c>
      <c r="AW224" s="12" t="s">
        <v>3819</v>
      </c>
      <c r="AX224" s="12" t="s">
        <v>16</v>
      </c>
      <c r="AY224" s="266" t="s">
        <v>210</v>
      </c>
    </row>
    <row r="225" s="13" customFormat="1">
      <c r="B225" s="267"/>
      <c r="C225" s="268"/>
      <c r="D225" s="226" t="s">
        <v>3817</v>
      </c>
      <c r="E225" s="269" t="s">
        <v>20</v>
      </c>
      <c r="F225" s="270" t="s">
        <v>3925</v>
      </c>
      <c r="G225" s="268"/>
      <c r="H225" s="271">
        <v>51.088000000000001</v>
      </c>
      <c r="I225" s="272"/>
      <c r="J225" s="268"/>
      <c r="K225" s="268"/>
      <c r="L225" s="273"/>
      <c r="M225" s="274"/>
      <c r="N225" s="275"/>
      <c r="O225" s="275"/>
      <c r="P225" s="275"/>
      <c r="Q225" s="275"/>
      <c r="R225" s="275"/>
      <c r="S225" s="275"/>
      <c r="T225" s="276"/>
      <c r="AT225" s="277" t="s">
        <v>3817</v>
      </c>
      <c r="AU225" s="277" t="s">
        <v>79</v>
      </c>
      <c r="AV225" s="13" t="s">
        <v>79</v>
      </c>
      <c r="AW225" s="13" t="s">
        <v>3819</v>
      </c>
      <c r="AX225" s="13" t="s">
        <v>16</v>
      </c>
      <c r="AY225" s="277" t="s">
        <v>210</v>
      </c>
    </row>
    <row r="226" s="14" customFormat="1">
      <c r="B226" s="278"/>
      <c r="C226" s="279"/>
      <c r="D226" s="226" t="s">
        <v>3817</v>
      </c>
      <c r="E226" s="280" t="s">
        <v>20</v>
      </c>
      <c r="F226" s="281" t="s">
        <v>3821</v>
      </c>
      <c r="G226" s="279"/>
      <c r="H226" s="282">
        <v>51.088000000000001</v>
      </c>
      <c r="I226" s="283"/>
      <c r="J226" s="279"/>
      <c r="K226" s="279"/>
      <c r="L226" s="284"/>
      <c r="M226" s="285"/>
      <c r="N226" s="286"/>
      <c r="O226" s="286"/>
      <c r="P226" s="286"/>
      <c r="Q226" s="286"/>
      <c r="R226" s="286"/>
      <c r="S226" s="286"/>
      <c r="T226" s="287"/>
      <c r="AT226" s="288" t="s">
        <v>3817</v>
      </c>
      <c r="AU226" s="288" t="s">
        <v>79</v>
      </c>
      <c r="AV226" s="14" t="s">
        <v>215</v>
      </c>
      <c r="AW226" s="14" t="s">
        <v>3819</v>
      </c>
      <c r="AX226" s="14" t="s">
        <v>77</v>
      </c>
      <c r="AY226" s="288" t="s">
        <v>210</v>
      </c>
    </row>
    <row r="227" s="1" customFormat="1" ht="16.5" customHeight="1">
      <c r="B227" s="39"/>
      <c r="C227" s="241" t="s">
        <v>349</v>
      </c>
      <c r="D227" s="241" t="s">
        <v>263</v>
      </c>
      <c r="E227" s="242" t="s">
        <v>3926</v>
      </c>
      <c r="F227" s="243" t="s">
        <v>3927</v>
      </c>
      <c r="G227" s="244" t="s">
        <v>911</v>
      </c>
      <c r="H227" s="245">
        <v>27.707000000000001</v>
      </c>
      <c r="I227" s="246"/>
      <c r="J227" s="247">
        <f>ROUND(I227*H227,2)</f>
        <v>0</v>
      </c>
      <c r="K227" s="243" t="s">
        <v>20</v>
      </c>
      <c r="L227" s="248"/>
      <c r="M227" s="249" t="s">
        <v>20</v>
      </c>
      <c r="N227" s="250" t="s">
        <v>41</v>
      </c>
      <c r="O227" s="84"/>
      <c r="P227" s="222">
        <f>O227*H227</f>
        <v>0</v>
      </c>
      <c r="Q227" s="222">
        <v>0</v>
      </c>
      <c r="R227" s="222">
        <f>Q227*H227</f>
        <v>0</v>
      </c>
      <c r="S227" s="222">
        <v>0</v>
      </c>
      <c r="T227" s="223">
        <f>S227*H227</f>
        <v>0</v>
      </c>
      <c r="AR227" s="224" t="s">
        <v>233</v>
      </c>
      <c r="AT227" s="224" t="s">
        <v>263</v>
      </c>
      <c r="AU227" s="224" t="s">
        <v>79</v>
      </c>
      <c r="AY227" s="18" t="s">
        <v>210</v>
      </c>
      <c r="BE227" s="225">
        <f>IF(N227="základní",J227,0)</f>
        <v>0</v>
      </c>
      <c r="BF227" s="225">
        <f>IF(N227="snížená",J227,0)</f>
        <v>0</v>
      </c>
      <c r="BG227" s="225">
        <f>IF(N227="zákl. přenesená",J227,0)</f>
        <v>0</v>
      </c>
      <c r="BH227" s="225">
        <f>IF(N227="sníž. přenesená",J227,0)</f>
        <v>0</v>
      </c>
      <c r="BI227" s="225">
        <f>IF(N227="nulová",J227,0)</f>
        <v>0</v>
      </c>
      <c r="BJ227" s="18" t="s">
        <v>77</v>
      </c>
      <c r="BK227" s="225">
        <f>ROUND(I227*H227,2)</f>
        <v>0</v>
      </c>
      <c r="BL227" s="18" t="s">
        <v>215</v>
      </c>
      <c r="BM227" s="224" t="s">
        <v>353</v>
      </c>
    </row>
    <row r="228" s="12" customFormat="1">
      <c r="B228" s="257"/>
      <c r="C228" s="258"/>
      <c r="D228" s="226" t="s">
        <v>3817</v>
      </c>
      <c r="E228" s="259" t="s">
        <v>20</v>
      </c>
      <c r="F228" s="260" t="s">
        <v>3924</v>
      </c>
      <c r="G228" s="258"/>
      <c r="H228" s="259" t="s">
        <v>20</v>
      </c>
      <c r="I228" s="261"/>
      <c r="J228" s="258"/>
      <c r="K228" s="258"/>
      <c r="L228" s="262"/>
      <c r="M228" s="263"/>
      <c r="N228" s="264"/>
      <c r="O228" s="264"/>
      <c r="P228" s="264"/>
      <c r="Q228" s="264"/>
      <c r="R228" s="264"/>
      <c r="S228" s="264"/>
      <c r="T228" s="265"/>
      <c r="AT228" s="266" t="s">
        <v>3817</v>
      </c>
      <c r="AU228" s="266" t="s">
        <v>79</v>
      </c>
      <c r="AV228" s="12" t="s">
        <v>77</v>
      </c>
      <c r="AW228" s="12" t="s">
        <v>3819</v>
      </c>
      <c r="AX228" s="12" t="s">
        <v>16</v>
      </c>
      <c r="AY228" s="266" t="s">
        <v>210</v>
      </c>
    </row>
    <row r="229" s="13" customFormat="1">
      <c r="B229" s="267"/>
      <c r="C229" s="268"/>
      <c r="D229" s="226" t="s">
        <v>3817</v>
      </c>
      <c r="E229" s="269" t="s">
        <v>20</v>
      </c>
      <c r="F229" s="270" t="s">
        <v>3928</v>
      </c>
      <c r="G229" s="268"/>
      <c r="H229" s="271">
        <v>27.707000000000001</v>
      </c>
      <c r="I229" s="272"/>
      <c r="J229" s="268"/>
      <c r="K229" s="268"/>
      <c r="L229" s="273"/>
      <c r="M229" s="274"/>
      <c r="N229" s="275"/>
      <c r="O229" s="275"/>
      <c r="P229" s="275"/>
      <c r="Q229" s="275"/>
      <c r="R229" s="275"/>
      <c r="S229" s="275"/>
      <c r="T229" s="276"/>
      <c r="AT229" s="277" t="s">
        <v>3817</v>
      </c>
      <c r="AU229" s="277" t="s">
        <v>79</v>
      </c>
      <c r="AV229" s="13" t="s">
        <v>79</v>
      </c>
      <c r="AW229" s="13" t="s">
        <v>3819</v>
      </c>
      <c r="AX229" s="13" t="s">
        <v>16</v>
      </c>
      <c r="AY229" s="277" t="s">
        <v>210</v>
      </c>
    </row>
    <row r="230" s="14" customFormat="1">
      <c r="B230" s="278"/>
      <c r="C230" s="279"/>
      <c r="D230" s="226" t="s">
        <v>3817</v>
      </c>
      <c r="E230" s="280" t="s">
        <v>20</v>
      </c>
      <c r="F230" s="281" t="s">
        <v>3821</v>
      </c>
      <c r="G230" s="279"/>
      <c r="H230" s="282">
        <v>27.707000000000001</v>
      </c>
      <c r="I230" s="283"/>
      <c r="J230" s="279"/>
      <c r="K230" s="279"/>
      <c r="L230" s="284"/>
      <c r="M230" s="285"/>
      <c r="N230" s="286"/>
      <c r="O230" s="286"/>
      <c r="P230" s="286"/>
      <c r="Q230" s="286"/>
      <c r="R230" s="286"/>
      <c r="S230" s="286"/>
      <c r="T230" s="287"/>
      <c r="AT230" s="288" t="s">
        <v>3817</v>
      </c>
      <c r="AU230" s="288" t="s">
        <v>79</v>
      </c>
      <c r="AV230" s="14" t="s">
        <v>215</v>
      </c>
      <c r="AW230" s="14" t="s">
        <v>3819</v>
      </c>
      <c r="AX230" s="14" t="s">
        <v>77</v>
      </c>
      <c r="AY230" s="288" t="s">
        <v>210</v>
      </c>
    </row>
    <row r="231" s="10" customFormat="1" ht="22.8" customHeight="1">
      <c r="B231" s="199"/>
      <c r="C231" s="200"/>
      <c r="D231" s="201" t="s">
        <v>69</v>
      </c>
      <c r="E231" s="239" t="s">
        <v>283</v>
      </c>
      <c r="F231" s="239" t="s">
        <v>3929</v>
      </c>
      <c r="G231" s="200"/>
      <c r="H231" s="200"/>
      <c r="I231" s="203"/>
      <c r="J231" s="240">
        <f>BK231</f>
        <v>0</v>
      </c>
      <c r="K231" s="200"/>
      <c r="L231" s="205"/>
      <c r="M231" s="206"/>
      <c r="N231" s="207"/>
      <c r="O231" s="207"/>
      <c r="P231" s="208">
        <f>SUM(P232:P298)</f>
        <v>0</v>
      </c>
      <c r="Q231" s="207"/>
      <c r="R231" s="208">
        <f>SUM(R232:R298)</f>
        <v>0</v>
      </c>
      <c r="S231" s="207"/>
      <c r="T231" s="209">
        <f>SUM(T232:T298)</f>
        <v>0</v>
      </c>
      <c r="AR231" s="210" t="s">
        <v>77</v>
      </c>
      <c r="AT231" s="211" t="s">
        <v>69</v>
      </c>
      <c r="AU231" s="211" t="s">
        <v>77</v>
      </c>
      <c r="AY231" s="210" t="s">
        <v>210</v>
      </c>
      <c r="BK231" s="212">
        <f>SUM(BK232:BK298)</f>
        <v>0</v>
      </c>
    </row>
    <row r="232" s="1" customFormat="1" ht="24" customHeight="1">
      <c r="B232" s="39"/>
      <c r="C232" s="213" t="s">
        <v>307</v>
      </c>
      <c r="D232" s="213" t="s">
        <v>211</v>
      </c>
      <c r="E232" s="214" t="s">
        <v>3930</v>
      </c>
      <c r="F232" s="215" t="s">
        <v>3931</v>
      </c>
      <c r="G232" s="216" t="s">
        <v>352</v>
      </c>
      <c r="H232" s="217">
        <v>5</v>
      </c>
      <c r="I232" s="218"/>
      <c r="J232" s="219">
        <f>ROUND(I232*H232,2)</f>
        <v>0</v>
      </c>
      <c r="K232" s="215" t="s">
        <v>20</v>
      </c>
      <c r="L232" s="44"/>
      <c r="M232" s="220" t="s">
        <v>20</v>
      </c>
      <c r="N232" s="221" t="s">
        <v>41</v>
      </c>
      <c r="O232" s="84"/>
      <c r="P232" s="222">
        <f>O232*H232</f>
        <v>0</v>
      </c>
      <c r="Q232" s="222">
        <v>0</v>
      </c>
      <c r="R232" s="222">
        <f>Q232*H232</f>
        <v>0</v>
      </c>
      <c r="S232" s="222">
        <v>0</v>
      </c>
      <c r="T232" s="223">
        <f>S232*H232</f>
        <v>0</v>
      </c>
      <c r="AR232" s="224" t="s">
        <v>215</v>
      </c>
      <c r="AT232" s="224" t="s">
        <v>211</v>
      </c>
      <c r="AU232" s="224" t="s">
        <v>79</v>
      </c>
      <c r="AY232" s="18" t="s">
        <v>210</v>
      </c>
      <c r="BE232" s="225">
        <f>IF(N232="základní",J232,0)</f>
        <v>0</v>
      </c>
      <c r="BF232" s="225">
        <f>IF(N232="snížená",J232,0)</f>
        <v>0</v>
      </c>
      <c r="BG232" s="225">
        <f>IF(N232="zákl. přenesená",J232,0)</f>
        <v>0</v>
      </c>
      <c r="BH232" s="225">
        <f>IF(N232="sníž. přenesená",J232,0)</f>
        <v>0</v>
      </c>
      <c r="BI232" s="225">
        <f>IF(N232="nulová",J232,0)</f>
        <v>0</v>
      </c>
      <c r="BJ232" s="18" t="s">
        <v>77</v>
      </c>
      <c r="BK232" s="225">
        <f>ROUND(I232*H232,2)</f>
        <v>0</v>
      </c>
      <c r="BL232" s="18" t="s">
        <v>215</v>
      </c>
      <c r="BM232" s="224" t="s">
        <v>356</v>
      </c>
    </row>
    <row r="233" s="12" customFormat="1">
      <c r="B233" s="257"/>
      <c r="C233" s="258"/>
      <c r="D233" s="226" t="s">
        <v>3817</v>
      </c>
      <c r="E233" s="259" t="s">
        <v>20</v>
      </c>
      <c r="F233" s="260" t="s">
        <v>3932</v>
      </c>
      <c r="G233" s="258"/>
      <c r="H233" s="259" t="s">
        <v>20</v>
      </c>
      <c r="I233" s="261"/>
      <c r="J233" s="258"/>
      <c r="K233" s="258"/>
      <c r="L233" s="262"/>
      <c r="M233" s="263"/>
      <c r="N233" s="264"/>
      <c r="O233" s="264"/>
      <c r="P233" s="264"/>
      <c r="Q233" s="264"/>
      <c r="R233" s="264"/>
      <c r="S233" s="264"/>
      <c r="T233" s="265"/>
      <c r="AT233" s="266" t="s">
        <v>3817</v>
      </c>
      <c r="AU233" s="266" t="s">
        <v>79</v>
      </c>
      <c r="AV233" s="12" t="s">
        <v>77</v>
      </c>
      <c r="AW233" s="12" t="s">
        <v>3819</v>
      </c>
      <c r="AX233" s="12" t="s">
        <v>16</v>
      </c>
      <c r="AY233" s="266" t="s">
        <v>210</v>
      </c>
    </row>
    <row r="234" s="13" customFormat="1">
      <c r="B234" s="267"/>
      <c r="C234" s="268"/>
      <c r="D234" s="226" t="s">
        <v>3817</v>
      </c>
      <c r="E234" s="269" t="s">
        <v>20</v>
      </c>
      <c r="F234" s="270" t="s">
        <v>215</v>
      </c>
      <c r="G234" s="268"/>
      <c r="H234" s="271">
        <v>4</v>
      </c>
      <c r="I234" s="272"/>
      <c r="J234" s="268"/>
      <c r="K234" s="268"/>
      <c r="L234" s="273"/>
      <c r="M234" s="274"/>
      <c r="N234" s="275"/>
      <c r="O234" s="275"/>
      <c r="P234" s="275"/>
      <c r="Q234" s="275"/>
      <c r="R234" s="275"/>
      <c r="S234" s="275"/>
      <c r="T234" s="276"/>
      <c r="AT234" s="277" t="s">
        <v>3817</v>
      </c>
      <c r="AU234" s="277" t="s">
        <v>79</v>
      </c>
      <c r="AV234" s="13" t="s">
        <v>79</v>
      </c>
      <c r="AW234" s="13" t="s">
        <v>3819</v>
      </c>
      <c r="AX234" s="13" t="s">
        <v>16</v>
      </c>
      <c r="AY234" s="277" t="s">
        <v>210</v>
      </c>
    </row>
    <row r="235" s="12" customFormat="1">
      <c r="B235" s="257"/>
      <c r="C235" s="258"/>
      <c r="D235" s="226" t="s">
        <v>3817</v>
      </c>
      <c r="E235" s="259" t="s">
        <v>20</v>
      </c>
      <c r="F235" s="260" t="s">
        <v>3933</v>
      </c>
      <c r="G235" s="258"/>
      <c r="H235" s="259" t="s">
        <v>20</v>
      </c>
      <c r="I235" s="261"/>
      <c r="J235" s="258"/>
      <c r="K235" s="258"/>
      <c r="L235" s="262"/>
      <c r="M235" s="263"/>
      <c r="N235" s="264"/>
      <c r="O235" s="264"/>
      <c r="P235" s="264"/>
      <c r="Q235" s="264"/>
      <c r="R235" s="264"/>
      <c r="S235" s="264"/>
      <c r="T235" s="265"/>
      <c r="AT235" s="266" t="s">
        <v>3817</v>
      </c>
      <c r="AU235" s="266" t="s">
        <v>79</v>
      </c>
      <c r="AV235" s="12" t="s">
        <v>77</v>
      </c>
      <c r="AW235" s="12" t="s">
        <v>3819</v>
      </c>
      <c r="AX235" s="12" t="s">
        <v>16</v>
      </c>
      <c r="AY235" s="266" t="s">
        <v>210</v>
      </c>
    </row>
    <row r="236" s="13" customFormat="1">
      <c r="B236" s="267"/>
      <c r="C236" s="268"/>
      <c r="D236" s="226" t="s">
        <v>3817</v>
      </c>
      <c r="E236" s="269" t="s">
        <v>20</v>
      </c>
      <c r="F236" s="270" t="s">
        <v>77</v>
      </c>
      <c r="G236" s="268"/>
      <c r="H236" s="271">
        <v>1</v>
      </c>
      <c r="I236" s="272"/>
      <c r="J236" s="268"/>
      <c r="K236" s="268"/>
      <c r="L236" s="273"/>
      <c r="M236" s="274"/>
      <c r="N236" s="275"/>
      <c r="O236" s="275"/>
      <c r="P236" s="275"/>
      <c r="Q236" s="275"/>
      <c r="R236" s="275"/>
      <c r="S236" s="275"/>
      <c r="T236" s="276"/>
      <c r="AT236" s="277" t="s">
        <v>3817</v>
      </c>
      <c r="AU236" s="277" t="s">
        <v>79</v>
      </c>
      <c r="AV236" s="13" t="s">
        <v>79</v>
      </c>
      <c r="AW236" s="13" t="s">
        <v>3819</v>
      </c>
      <c r="AX236" s="13" t="s">
        <v>16</v>
      </c>
      <c r="AY236" s="277" t="s">
        <v>210</v>
      </c>
    </row>
    <row r="237" s="14" customFormat="1">
      <c r="B237" s="278"/>
      <c r="C237" s="279"/>
      <c r="D237" s="226" t="s">
        <v>3817</v>
      </c>
      <c r="E237" s="280" t="s">
        <v>20</v>
      </c>
      <c r="F237" s="281" t="s">
        <v>3821</v>
      </c>
      <c r="G237" s="279"/>
      <c r="H237" s="282">
        <v>5</v>
      </c>
      <c r="I237" s="283"/>
      <c r="J237" s="279"/>
      <c r="K237" s="279"/>
      <c r="L237" s="284"/>
      <c r="M237" s="285"/>
      <c r="N237" s="286"/>
      <c r="O237" s="286"/>
      <c r="P237" s="286"/>
      <c r="Q237" s="286"/>
      <c r="R237" s="286"/>
      <c r="S237" s="286"/>
      <c r="T237" s="287"/>
      <c r="AT237" s="288" t="s">
        <v>3817</v>
      </c>
      <c r="AU237" s="288" t="s">
        <v>79</v>
      </c>
      <c r="AV237" s="14" t="s">
        <v>215</v>
      </c>
      <c r="AW237" s="14" t="s">
        <v>3819</v>
      </c>
      <c r="AX237" s="14" t="s">
        <v>77</v>
      </c>
      <c r="AY237" s="288" t="s">
        <v>210</v>
      </c>
    </row>
    <row r="238" s="1" customFormat="1" ht="24" customHeight="1">
      <c r="B238" s="39"/>
      <c r="C238" s="213" t="s">
        <v>357</v>
      </c>
      <c r="D238" s="213" t="s">
        <v>211</v>
      </c>
      <c r="E238" s="214" t="s">
        <v>3934</v>
      </c>
      <c r="F238" s="215" t="s">
        <v>3935</v>
      </c>
      <c r="G238" s="216" t="s">
        <v>291</v>
      </c>
      <c r="H238" s="217">
        <v>28.399999999999999</v>
      </c>
      <c r="I238" s="218"/>
      <c r="J238" s="219">
        <f>ROUND(I238*H238,2)</f>
        <v>0</v>
      </c>
      <c r="K238" s="215" t="s">
        <v>20</v>
      </c>
      <c r="L238" s="44"/>
      <c r="M238" s="220" t="s">
        <v>20</v>
      </c>
      <c r="N238" s="221" t="s">
        <v>41</v>
      </c>
      <c r="O238" s="84"/>
      <c r="P238" s="222">
        <f>O238*H238</f>
        <v>0</v>
      </c>
      <c r="Q238" s="222">
        <v>0</v>
      </c>
      <c r="R238" s="222">
        <f>Q238*H238</f>
        <v>0</v>
      </c>
      <c r="S238" s="222">
        <v>0</v>
      </c>
      <c r="T238" s="223">
        <f>S238*H238</f>
        <v>0</v>
      </c>
      <c r="AR238" s="224" t="s">
        <v>215</v>
      </c>
      <c r="AT238" s="224" t="s">
        <v>211</v>
      </c>
      <c r="AU238" s="224" t="s">
        <v>79</v>
      </c>
      <c r="AY238" s="18" t="s">
        <v>210</v>
      </c>
      <c r="BE238" s="225">
        <f>IF(N238="základní",J238,0)</f>
        <v>0</v>
      </c>
      <c r="BF238" s="225">
        <f>IF(N238="snížená",J238,0)</f>
        <v>0</v>
      </c>
      <c r="BG238" s="225">
        <f>IF(N238="zákl. přenesená",J238,0)</f>
        <v>0</v>
      </c>
      <c r="BH238" s="225">
        <f>IF(N238="sníž. přenesená",J238,0)</f>
        <v>0</v>
      </c>
      <c r="BI238" s="225">
        <f>IF(N238="nulová",J238,0)</f>
        <v>0</v>
      </c>
      <c r="BJ238" s="18" t="s">
        <v>77</v>
      </c>
      <c r="BK238" s="225">
        <f>ROUND(I238*H238,2)</f>
        <v>0</v>
      </c>
      <c r="BL238" s="18" t="s">
        <v>215</v>
      </c>
      <c r="BM238" s="224" t="s">
        <v>360</v>
      </c>
    </row>
    <row r="239" s="12" customFormat="1">
      <c r="B239" s="257"/>
      <c r="C239" s="258"/>
      <c r="D239" s="226" t="s">
        <v>3817</v>
      </c>
      <c r="E239" s="259" t="s">
        <v>20</v>
      </c>
      <c r="F239" s="260" t="s">
        <v>3936</v>
      </c>
      <c r="G239" s="258"/>
      <c r="H239" s="259" t="s">
        <v>20</v>
      </c>
      <c r="I239" s="261"/>
      <c r="J239" s="258"/>
      <c r="K239" s="258"/>
      <c r="L239" s="262"/>
      <c r="M239" s="263"/>
      <c r="N239" s="264"/>
      <c r="O239" s="264"/>
      <c r="P239" s="264"/>
      <c r="Q239" s="264"/>
      <c r="R239" s="264"/>
      <c r="S239" s="264"/>
      <c r="T239" s="265"/>
      <c r="AT239" s="266" t="s">
        <v>3817</v>
      </c>
      <c r="AU239" s="266" t="s">
        <v>79</v>
      </c>
      <c r="AV239" s="12" t="s">
        <v>77</v>
      </c>
      <c r="AW239" s="12" t="s">
        <v>3819</v>
      </c>
      <c r="AX239" s="12" t="s">
        <v>16</v>
      </c>
      <c r="AY239" s="266" t="s">
        <v>210</v>
      </c>
    </row>
    <row r="240" s="13" customFormat="1">
      <c r="B240" s="267"/>
      <c r="C240" s="268"/>
      <c r="D240" s="226" t="s">
        <v>3817</v>
      </c>
      <c r="E240" s="269" t="s">
        <v>20</v>
      </c>
      <c r="F240" s="270" t="s">
        <v>3937</v>
      </c>
      <c r="G240" s="268"/>
      <c r="H240" s="271">
        <v>28.399999999999999</v>
      </c>
      <c r="I240" s="272"/>
      <c r="J240" s="268"/>
      <c r="K240" s="268"/>
      <c r="L240" s="273"/>
      <c r="M240" s="274"/>
      <c r="N240" s="275"/>
      <c r="O240" s="275"/>
      <c r="P240" s="275"/>
      <c r="Q240" s="275"/>
      <c r="R240" s="275"/>
      <c r="S240" s="275"/>
      <c r="T240" s="276"/>
      <c r="AT240" s="277" t="s">
        <v>3817</v>
      </c>
      <c r="AU240" s="277" t="s">
        <v>79</v>
      </c>
      <c r="AV240" s="13" t="s">
        <v>79</v>
      </c>
      <c r="AW240" s="13" t="s">
        <v>3819</v>
      </c>
      <c r="AX240" s="13" t="s">
        <v>16</v>
      </c>
      <c r="AY240" s="277" t="s">
        <v>210</v>
      </c>
    </row>
    <row r="241" s="14" customFormat="1">
      <c r="B241" s="278"/>
      <c r="C241" s="279"/>
      <c r="D241" s="226" t="s">
        <v>3817</v>
      </c>
      <c r="E241" s="280" t="s">
        <v>20</v>
      </c>
      <c r="F241" s="281" t="s">
        <v>3821</v>
      </c>
      <c r="G241" s="279"/>
      <c r="H241" s="282">
        <v>28.399999999999999</v>
      </c>
      <c r="I241" s="283"/>
      <c r="J241" s="279"/>
      <c r="K241" s="279"/>
      <c r="L241" s="284"/>
      <c r="M241" s="285"/>
      <c r="N241" s="286"/>
      <c r="O241" s="286"/>
      <c r="P241" s="286"/>
      <c r="Q241" s="286"/>
      <c r="R241" s="286"/>
      <c r="S241" s="286"/>
      <c r="T241" s="287"/>
      <c r="AT241" s="288" t="s">
        <v>3817</v>
      </c>
      <c r="AU241" s="288" t="s">
        <v>79</v>
      </c>
      <c r="AV241" s="14" t="s">
        <v>215</v>
      </c>
      <c r="AW241" s="14" t="s">
        <v>3819</v>
      </c>
      <c r="AX241" s="14" t="s">
        <v>77</v>
      </c>
      <c r="AY241" s="288" t="s">
        <v>210</v>
      </c>
    </row>
    <row r="242" s="1" customFormat="1" ht="16.5" customHeight="1">
      <c r="B242" s="39"/>
      <c r="C242" s="241" t="s">
        <v>310</v>
      </c>
      <c r="D242" s="241" t="s">
        <v>263</v>
      </c>
      <c r="E242" s="242" t="s">
        <v>3938</v>
      </c>
      <c r="F242" s="243" t="s">
        <v>3939</v>
      </c>
      <c r="G242" s="244" t="s">
        <v>291</v>
      </c>
      <c r="H242" s="245">
        <v>28.684000000000001</v>
      </c>
      <c r="I242" s="246"/>
      <c r="J242" s="247">
        <f>ROUND(I242*H242,2)</f>
        <v>0</v>
      </c>
      <c r="K242" s="243" t="s">
        <v>20</v>
      </c>
      <c r="L242" s="248"/>
      <c r="M242" s="249" t="s">
        <v>20</v>
      </c>
      <c r="N242" s="250" t="s">
        <v>41</v>
      </c>
      <c r="O242" s="84"/>
      <c r="P242" s="222">
        <f>O242*H242</f>
        <v>0</v>
      </c>
      <c r="Q242" s="222">
        <v>0</v>
      </c>
      <c r="R242" s="222">
        <f>Q242*H242</f>
        <v>0</v>
      </c>
      <c r="S242" s="222">
        <v>0</v>
      </c>
      <c r="T242" s="223">
        <f>S242*H242</f>
        <v>0</v>
      </c>
      <c r="AR242" s="224" t="s">
        <v>233</v>
      </c>
      <c r="AT242" s="224" t="s">
        <v>263</v>
      </c>
      <c r="AU242" s="224" t="s">
        <v>79</v>
      </c>
      <c r="AY242" s="18" t="s">
        <v>210</v>
      </c>
      <c r="BE242" s="225">
        <f>IF(N242="základní",J242,0)</f>
        <v>0</v>
      </c>
      <c r="BF242" s="225">
        <f>IF(N242="snížená",J242,0)</f>
        <v>0</v>
      </c>
      <c r="BG242" s="225">
        <f>IF(N242="zákl. přenesená",J242,0)</f>
        <v>0</v>
      </c>
      <c r="BH242" s="225">
        <f>IF(N242="sníž. přenesená",J242,0)</f>
        <v>0</v>
      </c>
      <c r="BI242" s="225">
        <f>IF(N242="nulová",J242,0)</f>
        <v>0</v>
      </c>
      <c r="BJ242" s="18" t="s">
        <v>77</v>
      </c>
      <c r="BK242" s="225">
        <f>ROUND(I242*H242,2)</f>
        <v>0</v>
      </c>
      <c r="BL242" s="18" t="s">
        <v>215</v>
      </c>
      <c r="BM242" s="224" t="s">
        <v>363</v>
      </c>
    </row>
    <row r="243" s="12" customFormat="1">
      <c r="B243" s="257"/>
      <c r="C243" s="258"/>
      <c r="D243" s="226" t="s">
        <v>3817</v>
      </c>
      <c r="E243" s="259" t="s">
        <v>20</v>
      </c>
      <c r="F243" s="260" t="s">
        <v>3940</v>
      </c>
      <c r="G243" s="258"/>
      <c r="H243" s="259" t="s">
        <v>20</v>
      </c>
      <c r="I243" s="261"/>
      <c r="J243" s="258"/>
      <c r="K243" s="258"/>
      <c r="L243" s="262"/>
      <c r="M243" s="263"/>
      <c r="N243" s="264"/>
      <c r="O243" s="264"/>
      <c r="P243" s="264"/>
      <c r="Q243" s="264"/>
      <c r="R243" s="264"/>
      <c r="S243" s="264"/>
      <c r="T243" s="265"/>
      <c r="AT243" s="266" t="s">
        <v>3817</v>
      </c>
      <c r="AU243" s="266" t="s">
        <v>79</v>
      </c>
      <c r="AV243" s="12" t="s">
        <v>77</v>
      </c>
      <c r="AW243" s="12" t="s">
        <v>3819</v>
      </c>
      <c r="AX243" s="12" t="s">
        <v>16</v>
      </c>
      <c r="AY243" s="266" t="s">
        <v>210</v>
      </c>
    </row>
    <row r="244" s="13" customFormat="1">
      <c r="B244" s="267"/>
      <c r="C244" s="268"/>
      <c r="D244" s="226" t="s">
        <v>3817</v>
      </c>
      <c r="E244" s="269" t="s">
        <v>20</v>
      </c>
      <c r="F244" s="270" t="s">
        <v>3941</v>
      </c>
      <c r="G244" s="268"/>
      <c r="H244" s="271">
        <v>28.683999999999997</v>
      </c>
      <c r="I244" s="272"/>
      <c r="J244" s="268"/>
      <c r="K244" s="268"/>
      <c r="L244" s="273"/>
      <c r="M244" s="274"/>
      <c r="N244" s="275"/>
      <c r="O244" s="275"/>
      <c r="P244" s="275"/>
      <c r="Q244" s="275"/>
      <c r="R244" s="275"/>
      <c r="S244" s="275"/>
      <c r="T244" s="276"/>
      <c r="AT244" s="277" t="s">
        <v>3817</v>
      </c>
      <c r="AU244" s="277" t="s">
        <v>79</v>
      </c>
      <c r="AV244" s="13" t="s">
        <v>79</v>
      </c>
      <c r="AW244" s="13" t="s">
        <v>3819</v>
      </c>
      <c r="AX244" s="13" t="s">
        <v>16</v>
      </c>
      <c r="AY244" s="277" t="s">
        <v>210</v>
      </c>
    </row>
    <row r="245" s="14" customFormat="1">
      <c r="B245" s="278"/>
      <c r="C245" s="279"/>
      <c r="D245" s="226" t="s">
        <v>3817</v>
      </c>
      <c r="E245" s="280" t="s">
        <v>20</v>
      </c>
      <c r="F245" s="281" t="s">
        <v>3821</v>
      </c>
      <c r="G245" s="279"/>
      <c r="H245" s="282">
        <v>28.683999999999997</v>
      </c>
      <c r="I245" s="283"/>
      <c r="J245" s="279"/>
      <c r="K245" s="279"/>
      <c r="L245" s="284"/>
      <c r="M245" s="285"/>
      <c r="N245" s="286"/>
      <c r="O245" s="286"/>
      <c r="P245" s="286"/>
      <c r="Q245" s="286"/>
      <c r="R245" s="286"/>
      <c r="S245" s="286"/>
      <c r="T245" s="287"/>
      <c r="AT245" s="288" t="s">
        <v>3817</v>
      </c>
      <c r="AU245" s="288" t="s">
        <v>79</v>
      </c>
      <c r="AV245" s="14" t="s">
        <v>215</v>
      </c>
      <c r="AW245" s="14" t="s">
        <v>3819</v>
      </c>
      <c r="AX245" s="14" t="s">
        <v>77</v>
      </c>
      <c r="AY245" s="288" t="s">
        <v>210</v>
      </c>
    </row>
    <row r="246" s="1" customFormat="1" ht="24" customHeight="1">
      <c r="B246" s="39"/>
      <c r="C246" s="213" t="s">
        <v>364</v>
      </c>
      <c r="D246" s="213" t="s">
        <v>211</v>
      </c>
      <c r="E246" s="214" t="s">
        <v>3942</v>
      </c>
      <c r="F246" s="215" t="s">
        <v>3943</v>
      </c>
      <c r="G246" s="216" t="s">
        <v>291</v>
      </c>
      <c r="H246" s="217">
        <v>8</v>
      </c>
      <c r="I246" s="218"/>
      <c r="J246" s="219">
        <f>ROUND(I246*H246,2)</f>
        <v>0</v>
      </c>
      <c r="K246" s="215" t="s">
        <v>20</v>
      </c>
      <c r="L246" s="44"/>
      <c r="M246" s="220" t="s">
        <v>20</v>
      </c>
      <c r="N246" s="221" t="s">
        <v>41</v>
      </c>
      <c r="O246" s="84"/>
      <c r="P246" s="222">
        <f>O246*H246</f>
        <v>0</v>
      </c>
      <c r="Q246" s="222">
        <v>0</v>
      </c>
      <c r="R246" s="222">
        <f>Q246*H246</f>
        <v>0</v>
      </c>
      <c r="S246" s="222">
        <v>0</v>
      </c>
      <c r="T246" s="223">
        <f>S246*H246</f>
        <v>0</v>
      </c>
      <c r="AR246" s="224" t="s">
        <v>215</v>
      </c>
      <c r="AT246" s="224" t="s">
        <v>211</v>
      </c>
      <c r="AU246" s="224" t="s">
        <v>79</v>
      </c>
      <c r="AY246" s="18" t="s">
        <v>210</v>
      </c>
      <c r="BE246" s="225">
        <f>IF(N246="základní",J246,0)</f>
        <v>0</v>
      </c>
      <c r="BF246" s="225">
        <f>IF(N246="snížená",J246,0)</f>
        <v>0</v>
      </c>
      <c r="BG246" s="225">
        <f>IF(N246="zákl. přenesená",J246,0)</f>
        <v>0</v>
      </c>
      <c r="BH246" s="225">
        <f>IF(N246="sníž. přenesená",J246,0)</f>
        <v>0</v>
      </c>
      <c r="BI246" s="225">
        <f>IF(N246="nulová",J246,0)</f>
        <v>0</v>
      </c>
      <c r="BJ246" s="18" t="s">
        <v>77</v>
      </c>
      <c r="BK246" s="225">
        <f>ROUND(I246*H246,2)</f>
        <v>0</v>
      </c>
      <c r="BL246" s="18" t="s">
        <v>215</v>
      </c>
      <c r="BM246" s="224" t="s">
        <v>367</v>
      </c>
    </row>
    <row r="247" s="12" customFormat="1">
      <c r="B247" s="257"/>
      <c r="C247" s="258"/>
      <c r="D247" s="226" t="s">
        <v>3817</v>
      </c>
      <c r="E247" s="259" t="s">
        <v>20</v>
      </c>
      <c r="F247" s="260" t="s">
        <v>3944</v>
      </c>
      <c r="G247" s="258"/>
      <c r="H247" s="259" t="s">
        <v>20</v>
      </c>
      <c r="I247" s="261"/>
      <c r="J247" s="258"/>
      <c r="K247" s="258"/>
      <c r="L247" s="262"/>
      <c r="M247" s="263"/>
      <c r="N247" s="264"/>
      <c r="O247" s="264"/>
      <c r="P247" s="264"/>
      <c r="Q247" s="264"/>
      <c r="R247" s="264"/>
      <c r="S247" s="264"/>
      <c r="T247" s="265"/>
      <c r="AT247" s="266" t="s">
        <v>3817</v>
      </c>
      <c r="AU247" s="266" t="s">
        <v>79</v>
      </c>
      <c r="AV247" s="12" t="s">
        <v>77</v>
      </c>
      <c r="AW247" s="12" t="s">
        <v>3819</v>
      </c>
      <c r="AX247" s="12" t="s">
        <v>16</v>
      </c>
      <c r="AY247" s="266" t="s">
        <v>210</v>
      </c>
    </row>
    <row r="248" s="13" customFormat="1">
      <c r="B248" s="267"/>
      <c r="C248" s="268"/>
      <c r="D248" s="226" t="s">
        <v>3817</v>
      </c>
      <c r="E248" s="269" t="s">
        <v>20</v>
      </c>
      <c r="F248" s="270" t="s">
        <v>3945</v>
      </c>
      <c r="G248" s="268"/>
      <c r="H248" s="271">
        <v>8</v>
      </c>
      <c r="I248" s="272"/>
      <c r="J248" s="268"/>
      <c r="K248" s="268"/>
      <c r="L248" s="273"/>
      <c r="M248" s="274"/>
      <c r="N248" s="275"/>
      <c r="O248" s="275"/>
      <c r="P248" s="275"/>
      <c r="Q248" s="275"/>
      <c r="R248" s="275"/>
      <c r="S248" s="275"/>
      <c r="T248" s="276"/>
      <c r="AT248" s="277" t="s">
        <v>3817</v>
      </c>
      <c r="AU248" s="277" t="s">
        <v>79</v>
      </c>
      <c r="AV248" s="13" t="s">
        <v>79</v>
      </c>
      <c r="AW248" s="13" t="s">
        <v>3819</v>
      </c>
      <c r="AX248" s="13" t="s">
        <v>16</v>
      </c>
      <c r="AY248" s="277" t="s">
        <v>210</v>
      </c>
    </row>
    <row r="249" s="14" customFormat="1">
      <c r="B249" s="278"/>
      <c r="C249" s="279"/>
      <c r="D249" s="226" t="s">
        <v>3817</v>
      </c>
      <c r="E249" s="280" t="s">
        <v>20</v>
      </c>
      <c r="F249" s="281" t="s">
        <v>3821</v>
      </c>
      <c r="G249" s="279"/>
      <c r="H249" s="282">
        <v>8</v>
      </c>
      <c r="I249" s="283"/>
      <c r="J249" s="279"/>
      <c r="K249" s="279"/>
      <c r="L249" s="284"/>
      <c r="M249" s="285"/>
      <c r="N249" s="286"/>
      <c r="O249" s="286"/>
      <c r="P249" s="286"/>
      <c r="Q249" s="286"/>
      <c r="R249" s="286"/>
      <c r="S249" s="286"/>
      <c r="T249" s="287"/>
      <c r="AT249" s="288" t="s">
        <v>3817</v>
      </c>
      <c r="AU249" s="288" t="s">
        <v>79</v>
      </c>
      <c r="AV249" s="14" t="s">
        <v>215</v>
      </c>
      <c r="AW249" s="14" t="s">
        <v>3819</v>
      </c>
      <c r="AX249" s="14" t="s">
        <v>77</v>
      </c>
      <c r="AY249" s="288" t="s">
        <v>210</v>
      </c>
    </row>
    <row r="250" s="1" customFormat="1" ht="16.5" customHeight="1">
      <c r="B250" s="39"/>
      <c r="C250" s="241" t="s">
        <v>303</v>
      </c>
      <c r="D250" s="241" t="s">
        <v>263</v>
      </c>
      <c r="E250" s="242" t="s">
        <v>3946</v>
      </c>
      <c r="F250" s="243" t="s">
        <v>3947</v>
      </c>
      <c r="G250" s="244" t="s">
        <v>911</v>
      </c>
      <c r="H250" s="245">
        <v>0.81599999999999995</v>
      </c>
      <c r="I250" s="246"/>
      <c r="J250" s="247">
        <f>ROUND(I250*H250,2)</f>
        <v>0</v>
      </c>
      <c r="K250" s="243" t="s">
        <v>20</v>
      </c>
      <c r="L250" s="248"/>
      <c r="M250" s="249" t="s">
        <v>20</v>
      </c>
      <c r="N250" s="250" t="s">
        <v>41</v>
      </c>
      <c r="O250" s="84"/>
      <c r="P250" s="222">
        <f>O250*H250</f>
        <v>0</v>
      </c>
      <c r="Q250" s="222">
        <v>0</v>
      </c>
      <c r="R250" s="222">
        <f>Q250*H250</f>
        <v>0</v>
      </c>
      <c r="S250" s="222">
        <v>0</v>
      </c>
      <c r="T250" s="223">
        <f>S250*H250</f>
        <v>0</v>
      </c>
      <c r="AR250" s="224" t="s">
        <v>233</v>
      </c>
      <c r="AT250" s="224" t="s">
        <v>263</v>
      </c>
      <c r="AU250" s="224" t="s">
        <v>79</v>
      </c>
      <c r="AY250" s="18" t="s">
        <v>210</v>
      </c>
      <c r="BE250" s="225">
        <f>IF(N250="základní",J250,0)</f>
        <v>0</v>
      </c>
      <c r="BF250" s="225">
        <f>IF(N250="snížená",J250,0)</f>
        <v>0</v>
      </c>
      <c r="BG250" s="225">
        <f>IF(N250="zákl. přenesená",J250,0)</f>
        <v>0</v>
      </c>
      <c r="BH250" s="225">
        <f>IF(N250="sníž. přenesená",J250,0)</f>
        <v>0</v>
      </c>
      <c r="BI250" s="225">
        <f>IF(N250="nulová",J250,0)</f>
        <v>0</v>
      </c>
      <c r="BJ250" s="18" t="s">
        <v>77</v>
      </c>
      <c r="BK250" s="225">
        <f>ROUND(I250*H250,2)</f>
        <v>0</v>
      </c>
      <c r="BL250" s="18" t="s">
        <v>215</v>
      </c>
      <c r="BM250" s="224" t="s">
        <v>370</v>
      </c>
    </row>
    <row r="251" s="12" customFormat="1">
      <c r="B251" s="257"/>
      <c r="C251" s="258"/>
      <c r="D251" s="226" t="s">
        <v>3817</v>
      </c>
      <c r="E251" s="259" t="s">
        <v>20</v>
      </c>
      <c r="F251" s="260" t="s">
        <v>3948</v>
      </c>
      <c r="G251" s="258"/>
      <c r="H251" s="259" t="s">
        <v>20</v>
      </c>
      <c r="I251" s="261"/>
      <c r="J251" s="258"/>
      <c r="K251" s="258"/>
      <c r="L251" s="262"/>
      <c r="M251" s="263"/>
      <c r="N251" s="264"/>
      <c r="O251" s="264"/>
      <c r="P251" s="264"/>
      <c r="Q251" s="264"/>
      <c r="R251" s="264"/>
      <c r="S251" s="264"/>
      <c r="T251" s="265"/>
      <c r="AT251" s="266" t="s">
        <v>3817</v>
      </c>
      <c r="AU251" s="266" t="s">
        <v>79</v>
      </c>
      <c r="AV251" s="12" t="s">
        <v>77</v>
      </c>
      <c r="AW251" s="12" t="s">
        <v>3819</v>
      </c>
      <c r="AX251" s="12" t="s">
        <v>16</v>
      </c>
      <c r="AY251" s="266" t="s">
        <v>210</v>
      </c>
    </row>
    <row r="252" s="13" customFormat="1">
      <c r="B252" s="267"/>
      <c r="C252" s="268"/>
      <c r="D252" s="226" t="s">
        <v>3817</v>
      </c>
      <c r="E252" s="269" t="s">
        <v>20</v>
      </c>
      <c r="F252" s="270" t="s">
        <v>3949</v>
      </c>
      <c r="G252" s="268"/>
      <c r="H252" s="271">
        <v>0.81600000000000006</v>
      </c>
      <c r="I252" s="272"/>
      <c r="J252" s="268"/>
      <c r="K252" s="268"/>
      <c r="L252" s="273"/>
      <c r="M252" s="274"/>
      <c r="N252" s="275"/>
      <c r="O252" s="275"/>
      <c r="P252" s="275"/>
      <c r="Q252" s="275"/>
      <c r="R252" s="275"/>
      <c r="S252" s="275"/>
      <c r="T252" s="276"/>
      <c r="AT252" s="277" t="s">
        <v>3817</v>
      </c>
      <c r="AU252" s="277" t="s">
        <v>79</v>
      </c>
      <c r="AV252" s="13" t="s">
        <v>79</v>
      </c>
      <c r="AW252" s="13" t="s">
        <v>3819</v>
      </c>
      <c r="AX252" s="13" t="s">
        <v>16</v>
      </c>
      <c r="AY252" s="277" t="s">
        <v>210</v>
      </c>
    </row>
    <row r="253" s="14" customFormat="1">
      <c r="B253" s="278"/>
      <c r="C253" s="279"/>
      <c r="D253" s="226" t="s">
        <v>3817</v>
      </c>
      <c r="E253" s="280" t="s">
        <v>20</v>
      </c>
      <c r="F253" s="281" t="s">
        <v>3821</v>
      </c>
      <c r="G253" s="279"/>
      <c r="H253" s="282">
        <v>0.81600000000000006</v>
      </c>
      <c r="I253" s="283"/>
      <c r="J253" s="279"/>
      <c r="K253" s="279"/>
      <c r="L253" s="284"/>
      <c r="M253" s="285"/>
      <c r="N253" s="286"/>
      <c r="O253" s="286"/>
      <c r="P253" s="286"/>
      <c r="Q253" s="286"/>
      <c r="R253" s="286"/>
      <c r="S253" s="286"/>
      <c r="T253" s="287"/>
      <c r="AT253" s="288" t="s">
        <v>3817</v>
      </c>
      <c r="AU253" s="288" t="s">
        <v>79</v>
      </c>
      <c r="AV253" s="14" t="s">
        <v>215</v>
      </c>
      <c r="AW253" s="14" t="s">
        <v>3819</v>
      </c>
      <c r="AX253" s="14" t="s">
        <v>77</v>
      </c>
      <c r="AY253" s="288" t="s">
        <v>210</v>
      </c>
    </row>
    <row r="254" s="1" customFormat="1" ht="24" customHeight="1">
      <c r="B254" s="39"/>
      <c r="C254" s="213" t="s">
        <v>371</v>
      </c>
      <c r="D254" s="213" t="s">
        <v>211</v>
      </c>
      <c r="E254" s="214" t="s">
        <v>3950</v>
      </c>
      <c r="F254" s="215" t="s">
        <v>3951</v>
      </c>
      <c r="G254" s="216" t="s">
        <v>291</v>
      </c>
      <c r="H254" s="217">
        <v>17.699999999999999</v>
      </c>
      <c r="I254" s="218"/>
      <c r="J254" s="219">
        <f>ROUND(I254*H254,2)</f>
        <v>0</v>
      </c>
      <c r="K254" s="215" t="s">
        <v>20</v>
      </c>
      <c r="L254" s="44"/>
      <c r="M254" s="220" t="s">
        <v>20</v>
      </c>
      <c r="N254" s="221" t="s">
        <v>41</v>
      </c>
      <c r="O254" s="84"/>
      <c r="P254" s="222">
        <f>O254*H254</f>
        <v>0</v>
      </c>
      <c r="Q254" s="222">
        <v>0</v>
      </c>
      <c r="R254" s="222">
        <f>Q254*H254</f>
        <v>0</v>
      </c>
      <c r="S254" s="222">
        <v>0</v>
      </c>
      <c r="T254" s="223">
        <f>S254*H254</f>
        <v>0</v>
      </c>
      <c r="AR254" s="224" t="s">
        <v>215</v>
      </c>
      <c r="AT254" s="224" t="s">
        <v>211</v>
      </c>
      <c r="AU254" s="224" t="s">
        <v>79</v>
      </c>
      <c r="AY254" s="18" t="s">
        <v>210</v>
      </c>
      <c r="BE254" s="225">
        <f>IF(N254="základní",J254,0)</f>
        <v>0</v>
      </c>
      <c r="BF254" s="225">
        <f>IF(N254="snížená",J254,0)</f>
        <v>0</v>
      </c>
      <c r="BG254" s="225">
        <f>IF(N254="zákl. přenesená",J254,0)</f>
        <v>0</v>
      </c>
      <c r="BH254" s="225">
        <f>IF(N254="sníž. přenesená",J254,0)</f>
        <v>0</v>
      </c>
      <c r="BI254" s="225">
        <f>IF(N254="nulová",J254,0)</f>
        <v>0</v>
      </c>
      <c r="BJ254" s="18" t="s">
        <v>77</v>
      </c>
      <c r="BK254" s="225">
        <f>ROUND(I254*H254,2)</f>
        <v>0</v>
      </c>
      <c r="BL254" s="18" t="s">
        <v>215</v>
      </c>
      <c r="BM254" s="224" t="s">
        <v>374</v>
      </c>
    </row>
    <row r="255" s="12" customFormat="1">
      <c r="B255" s="257"/>
      <c r="C255" s="258"/>
      <c r="D255" s="226" t="s">
        <v>3817</v>
      </c>
      <c r="E255" s="259" t="s">
        <v>20</v>
      </c>
      <c r="F255" s="260" t="s">
        <v>3952</v>
      </c>
      <c r="G255" s="258"/>
      <c r="H255" s="259" t="s">
        <v>20</v>
      </c>
      <c r="I255" s="261"/>
      <c r="J255" s="258"/>
      <c r="K255" s="258"/>
      <c r="L255" s="262"/>
      <c r="M255" s="263"/>
      <c r="N255" s="264"/>
      <c r="O255" s="264"/>
      <c r="P255" s="264"/>
      <c r="Q255" s="264"/>
      <c r="R255" s="264"/>
      <c r="S255" s="264"/>
      <c r="T255" s="265"/>
      <c r="AT255" s="266" t="s">
        <v>3817</v>
      </c>
      <c r="AU255" s="266" t="s">
        <v>79</v>
      </c>
      <c r="AV255" s="12" t="s">
        <v>77</v>
      </c>
      <c r="AW255" s="12" t="s">
        <v>3819</v>
      </c>
      <c r="AX255" s="12" t="s">
        <v>16</v>
      </c>
      <c r="AY255" s="266" t="s">
        <v>210</v>
      </c>
    </row>
    <row r="256" s="13" customFormat="1">
      <c r="B256" s="267"/>
      <c r="C256" s="268"/>
      <c r="D256" s="226" t="s">
        <v>3817</v>
      </c>
      <c r="E256" s="269" t="s">
        <v>20</v>
      </c>
      <c r="F256" s="270" t="s">
        <v>3953</v>
      </c>
      <c r="G256" s="268"/>
      <c r="H256" s="271">
        <v>17.699999999999999</v>
      </c>
      <c r="I256" s="272"/>
      <c r="J256" s="268"/>
      <c r="K256" s="268"/>
      <c r="L256" s="273"/>
      <c r="M256" s="274"/>
      <c r="N256" s="275"/>
      <c r="O256" s="275"/>
      <c r="P256" s="275"/>
      <c r="Q256" s="275"/>
      <c r="R256" s="275"/>
      <c r="S256" s="275"/>
      <c r="T256" s="276"/>
      <c r="AT256" s="277" t="s">
        <v>3817</v>
      </c>
      <c r="AU256" s="277" t="s">
        <v>79</v>
      </c>
      <c r="AV256" s="13" t="s">
        <v>79</v>
      </c>
      <c r="AW256" s="13" t="s">
        <v>3819</v>
      </c>
      <c r="AX256" s="13" t="s">
        <v>16</v>
      </c>
      <c r="AY256" s="277" t="s">
        <v>210</v>
      </c>
    </row>
    <row r="257" s="14" customFormat="1">
      <c r="B257" s="278"/>
      <c r="C257" s="279"/>
      <c r="D257" s="226" t="s">
        <v>3817</v>
      </c>
      <c r="E257" s="280" t="s">
        <v>20</v>
      </c>
      <c r="F257" s="281" t="s">
        <v>3821</v>
      </c>
      <c r="G257" s="279"/>
      <c r="H257" s="282">
        <v>17.699999999999999</v>
      </c>
      <c r="I257" s="283"/>
      <c r="J257" s="279"/>
      <c r="K257" s="279"/>
      <c r="L257" s="284"/>
      <c r="M257" s="285"/>
      <c r="N257" s="286"/>
      <c r="O257" s="286"/>
      <c r="P257" s="286"/>
      <c r="Q257" s="286"/>
      <c r="R257" s="286"/>
      <c r="S257" s="286"/>
      <c r="T257" s="287"/>
      <c r="AT257" s="288" t="s">
        <v>3817</v>
      </c>
      <c r="AU257" s="288" t="s">
        <v>79</v>
      </c>
      <c r="AV257" s="14" t="s">
        <v>215</v>
      </c>
      <c r="AW257" s="14" t="s">
        <v>3819</v>
      </c>
      <c r="AX257" s="14" t="s">
        <v>77</v>
      </c>
      <c r="AY257" s="288" t="s">
        <v>210</v>
      </c>
    </row>
    <row r="258" s="1" customFormat="1" ht="24" customHeight="1">
      <c r="B258" s="39"/>
      <c r="C258" s="213" t="s">
        <v>316</v>
      </c>
      <c r="D258" s="213" t="s">
        <v>211</v>
      </c>
      <c r="E258" s="214" t="s">
        <v>3954</v>
      </c>
      <c r="F258" s="215" t="s">
        <v>3955</v>
      </c>
      <c r="G258" s="216" t="s">
        <v>291</v>
      </c>
      <c r="H258" s="217">
        <v>46.5</v>
      </c>
      <c r="I258" s="218"/>
      <c r="J258" s="219">
        <f>ROUND(I258*H258,2)</f>
        <v>0</v>
      </c>
      <c r="K258" s="215" t="s">
        <v>20</v>
      </c>
      <c r="L258" s="44"/>
      <c r="M258" s="220" t="s">
        <v>20</v>
      </c>
      <c r="N258" s="221" t="s">
        <v>41</v>
      </c>
      <c r="O258" s="84"/>
      <c r="P258" s="222">
        <f>O258*H258</f>
        <v>0</v>
      </c>
      <c r="Q258" s="222">
        <v>0</v>
      </c>
      <c r="R258" s="222">
        <f>Q258*H258</f>
        <v>0</v>
      </c>
      <c r="S258" s="222">
        <v>0</v>
      </c>
      <c r="T258" s="223">
        <f>S258*H258</f>
        <v>0</v>
      </c>
      <c r="AR258" s="224" t="s">
        <v>215</v>
      </c>
      <c r="AT258" s="224" t="s">
        <v>211</v>
      </c>
      <c r="AU258" s="224" t="s">
        <v>79</v>
      </c>
      <c r="AY258" s="18" t="s">
        <v>210</v>
      </c>
      <c r="BE258" s="225">
        <f>IF(N258="základní",J258,0)</f>
        <v>0</v>
      </c>
      <c r="BF258" s="225">
        <f>IF(N258="snížená",J258,0)</f>
        <v>0</v>
      </c>
      <c r="BG258" s="225">
        <f>IF(N258="zákl. přenesená",J258,0)</f>
        <v>0</v>
      </c>
      <c r="BH258" s="225">
        <f>IF(N258="sníž. přenesená",J258,0)</f>
        <v>0</v>
      </c>
      <c r="BI258" s="225">
        <f>IF(N258="nulová",J258,0)</f>
        <v>0</v>
      </c>
      <c r="BJ258" s="18" t="s">
        <v>77</v>
      </c>
      <c r="BK258" s="225">
        <f>ROUND(I258*H258,2)</f>
        <v>0</v>
      </c>
      <c r="BL258" s="18" t="s">
        <v>215</v>
      </c>
      <c r="BM258" s="224" t="s">
        <v>377</v>
      </c>
    </row>
    <row r="259" s="12" customFormat="1">
      <c r="B259" s="257"/>
      <c r="C259" s="258"/>
      <c r="D259" s="226" t="s">
        <v>3817</v>
      </c>
      <c r="E259" s="259" t="s">
        <v>20</v>
      </c>
      <c r="F259" s="260" t="s">
        <v>3956</v>
      </c>
      <c r="G259" s="258"/>
      <c r="H259" s="259" t="s">
        <v>20</v>
      </c>
      <c r="I259" s="261"/>
      <c r="J259" s="258"/>
      <c r="K259" s="258"/>
      <c r="L259" s="262"/>
      <c r="M259" s="263"/>
      <c r="N259" s="264"/>
      <c r="O259" s="264"/>
      <c r="P259" s="264"/>
      <c r="Q259" s="264"/>
      <c r="R259" s="264"/>
      <c r="S259" s="264"/>
      <c r="T259" s="265"/>
      <c r="AT259" s="266" t="s">
        <v>3817</v>
      </c>
      <c r="AU259" s="266" t="s">
        <v>79</v>
      </c>
      <c r="AV259" s="12" t="s">
        <v>77</v>
      </c>
      <c r="AW259" s="12" t="s">
        <v>3819</v>
      </c>
      <c r="AX259" s="12" t="s">
        <v>16</v>
      </c>
      <c r="AY259" s="266" t="s">
        <v>210</v>
      </c>
    </row>
    <row r="260" s="13" customFormat="1">
      <c r="B260" s="267"/>
      <c r="C260" s="268"/>
      <c r="D260" s="226" t="s">
        <v>3817</v>
      </c>
      <c r="E260" s="269" t="s">
        <v>20</v>
      </c>
      <c r="F260" s="270" t="s">
        <v>3957</v>
      </c>
      <c r="G260" s="268"/>
      <c r="H260" s="271">
        <v>32.700000000000003</v>
      </c>
      <c r="I260" s="272"/>
      <c r="J260" s="268"/>
      <c r="K260" s="268"/>
      <c r="L260" s="273"/>
      <c r="M260" s="274"/>
      <c r="N260" s="275"/>
      <c r="O260" s="275"/>
      <c r="P260" s="275"/>
      <c r="Q260" s="275"/>
      <c r="R260" s="275"/>
      <c r="S260" s="275"/>
      <c r="T260" s="276"/>
      <c r="AT260" s="277" t="s">
        <v>3817</v>
      </c>
      <c r="AU260" s="277" t="s">
        <v>79</v>
      </c>
      <c r="AV260" s="13" t="s">
        <v>79</v>
      </c>
      <c r="AW260" s="13" t="s">
        <v>3819</v>
      </c>
      <c r="AX260" s="13" t="s">
        <v>16</v>
      </c>
      <c r="AY260" s="277" t="s">
        <v>210</v>
      </c>
    </row>
    <row r="261" s="12" customFormat="1">
      <c r="B261" s="257"/>
      <c r="C261" s="258"/>
      <c r="D261" s="226" t="s">
        <v>3817</v>
      </c>
      <c r="E261" s="259" t="s">
        <v>20</v>
      </c>
      <c r="F261" s="260" t="s">
        <v>3958</v>
      </c>
      <c r="G261" s="258"/>
      <c r="H261" s="259" t="s">
        <v>20</v>
      </c>
      <c r="I261" s="261"/>
      <c r="J261" s="258"/>
      <c r="K261" s="258"/>
      <c r="L261" s="262"/>
      <c r="M261" s="263"/>
      <c r="N261" s="264"/>
      <c r="O261" s="264"/>
      <c r="P261" s="264"/>
      <c r="Q261" s="264"/>
      <c r="R261" s="264"/>
      <c r="S261" s="264"/>
      <c r="T261" s="265"/>
      <c r="AT261" s="266" t="s">
        <v>3817</v>
      </c>
      <c r="AU261" s="266" t="s">
        <v>79</v>
      </c>
      <c r="AV261" s="12" t="s">
        <v>77</v>
      </c>
      <c r="AW261" s="12" t="s">
        <v>3819</v>
      </c>
      <c r="AX261" s="12" t="s">
        <v>16</v>
      </c>
      <c r="AY261" s="266" t="s">
        <v>210</v>
      </c>
    </row>
    <row r="262" s="13" customFormat="1">
      <c r="B262" s="267"/>
      <c r="C262" s="268"/>
      <c r="D262" s="226" t="s">
        <v>3817</v>
      </c>
      <c r="E262" s="269" t="s">
        <v>20</v>
      </c>
      <c r="F262" s="270" t="s">
        <v>3959</v>
      </c>
      <c r="G262" s="268"/>
      <c r="H262" s="271">
        <v>13.800000000000001</v>
      </c>
      <c r="I262" s="272"/>
      <c r="J262" s="268"/>
      <c r="K262" s="268"/>
      <c r="L262" s="273"/>
      <c r="M262" s="274"/>
      <c r="N262" s="275"/>
      <c r="O262" s="275"/>
      <c r="P262" s="275"/>
      <c r="Q262" s="275"/>
      <c r="R262" s="275"/>
      <c r="S262" s="275"/>
      <c r="T262" s="276"/>
      <c r="AT262" s="277" t="s">
        <v>3817</v>
      </c>
      <c r="AU262" s="277" t="s">
        <v>79</v>
      </c>
      <c r="AV262" s="13" t="s">
        <v>79</v>
      </c>
      <c r="AW262" s="13" t="s">
        <v>3819</v>
      </c>
      <c r="AX262" s="13" t="s">
        <v>16</v>
      </c>
      <c r="AY262" s="277" t="s">
        <v>210</v>
      </c>
    </row>
    <row r="263" s="14" customFormat="1">
      <c r="B263" s="278"/>
      <c r="C263" s="279"/>
      <c r="D263" s="226" t="s">
        <v>3817</v>
      </c>
      <c r="E263" s="280" t="s">
        <v>20</v>
      </c>
      <c r="F263" s="281" t="s">
        <v>3821</v>
      </c>
      <c r="G263" s="279"/>
      <c r="H263" s="282">
        <v>46.5</v>
      </c>
      <c r="I263" s="283"/>
      <c r="J263" s="279"/>
      <c r="K263" s="279"/>
      <c r="L263" s="284"/>
      <c r="M263" s="285"/>
      <c r="N263" s="286"/>
      <c r="O263" s="286"/>
      <c r="P263" s="286"/>
      <c r="Q263" s="286"/>
      <c r="R263" s="286"/>
      <c r="S263" s="286"/>
      <c r="T263" s="287"/>
      <c r="AT263" s="288" t="s">
        <v>3817</v>
      </c>
      <c r="AU263" s="288" t="s">
        <v>79</v>
      </c>
      <c r="AV263" s="14" t="s">
        <v>215</v>
      </c>
      <c r="AW263" s="14" t="s">
        <v>3819</v>
      </c>
      <c r="AX263" s="14" t="s">
        <v>77</v>
      </c>
      <c r="AY263" s="288" t="s">
        <v>210</v>
      </c>
    </row>
    <row r="264" s="1" customFormat="1" ht="16.5" customHeight="1">
      <c r="B264" s="39"/>
      <c r="C264" s="241" t="s">
        <v>378</v>
      </c>
      <c r="D264" s="241" t="s">
        <v>263</v>
      </c>
      <c r="E264" s="242" t="s">
        <v>3960</v>
      </c>
      <c r="F264" s="243" t="s">
        <v>3961</v>
      </c>
      <c r="G264" s="244" t="s">
        <v>291</v>
      </c>
      <c r="H264" s="245">
        <v>64.841999999999999</v>
      </c>
      <c r="I264" s="246"/>
      <c r="J264" s="247">
        <f>ROUND(I264*H264,2)</f>
        <v>0</v>
      </c>
      <c r="K264" s="243" t="s">
        <v>20</v>
      </c>
      <c r="L264" s="248"/>
      <c r="M264" s="249" t="s">
        <v>20</v>
      </c>
      <c r="N264" s="250" t="s">
        <v>41</v>
      </c>
      <c r="O264" s="84"/>
      <c r="P264" s="222">
        <f>O264*H264</f>
        <v>0</v>
      </c>
      <c r="Q264" s="222">
        <v>0</v>
      </c>
      <c r="R264" s="222">
        <f>Q264*H264</f>
        <v>0</v>
      </c>
      <c r="S264" s="222">
        <v>0</v>
      </c>
      <c r="T264" s="223">
        <f>S264*H264</f>
        <v>0</v>
      </c>
      <c r="AR264" s="224" t="s">
        <v>233</v>
      </c>
      <c r="AT264" s="224" t="s">
        <v>263</v>
      </c>
      <c r="AU264" s="224" t="s">
        <v>79</v>
      </c>
      <c r="AY264" s="18" t="s">
        <v>210</v>
      </c>
      <c r="BE264" s="225">
        <f>IF(N264="základní",J264,0)</f>
        <v>0</v>
      </c>
      <c r="BF264" s="225">
        <f>IF(N264="snížená",J264,0)</f>
        <v>0</v>
      </c>
      <c r="BG264" s="225">
        <f>IF(N264="zákl. přenesená",J264,0)</f>
        <v>0</v>
      </c>
      <c r="BH264" s="225">
        <f>IF(N264="sníž. přenesená",J264,0)</f>
        <v>0</v>
      </c>
      <c r="BI264" s="225">
        <f>IF(N264="nulová",J264,0)</f>
        <v>0</v>
      </c>
      <c r="BJ264" s="18" t="s">
        <v>77</v>
      </c>
      <c r="BK264" s="225">
        <f>ROUND(I264*H264,2)</f>
        <v>0</v>
      </c>
      <c r="BL264" s="18" t="s">
        <v>215</v>
      </c>
      <c r="BM264" s="224" t="s">
        <v>381</v>
      </c>
    </row>
    <row r="265" s="12" customFormat="1">
      <c r="B265" s="257"/>
      <c r="C265" s="258"/>
      <c r="D265" s="226" t="s">
        <v>3817</v>
      </c>
      <c r="E265" s="259" t="s">
        <v>20</v>
      </c>
      <c r="F265" s="260" t="s">
        <v>3962</v>
      </c>
      <c r="G265" s="258"/>
      <c r="H265" s="259" t="s">
        <v>20</v>
      </c>
      <c r="I265" s="261"/>
      <c r="J265" s="258"/>
      <c r="K265" s="258"/>
      <c r="L265" s="262"/>
      <c r="M265" s="263"/>
      <c r="N265" s="264"/>
      <c r="O265" s="264"/>
      <c r="P265" s="264"/>
      <c r="Q265" s="264"/>
      <c r="R265" s="264"/>
      <c r="S265" s="264"/>
      <c r="T265" s="265"/>
      <c r="AT265" s="266" t="s">
        <v>3817</v>
      </c>
      <c r="AU265" s="266" t="s">
        <v>79</v>
      </c>
      <c r="AV265" s="12" t="s">
        <v>77</v>
      </c>
      <c r="AW265" s="12" t="s">
        <v>3819</v>
      </c>
      <c r="AX265" s="12" t="s">
        <v>16</v>
      </c>
      <c r="AY265" s="266" t="s">
        <v>210</v>
      </c>
    </row>
    <row r="266" s="13" customFormat="1">
      <c r="B266" s="267"/>
      <c r="C266" s="268"/>
      <c r="D266" s="226" t="s">
        <v>3817</v>
      </c>
      <c r="E266" s="269" t="s">
        <v>20</v>
      </c>
      <c r="F266" s="270" t="s">
        <v>3963</v>
      </c>
      <c r="G266" s="268"/>
      <c r="H266" s="271">
        <v>64.841999999999999</v>
      </c>
      <c r="I266" s="272"/>
      <c r="J266" s="268"/>
      <c r="K266" s="268"/>
      <c r="L266" s="273"/>
      <c r="M266" s="274"/>
      <c r="N266" s="275"/>
      <c r="O266" s="275"/>
      <c r="P266" s="275"/>
      <c r="Q266" s="275"/>
      <c r="R266" s="275"/>
      <c r="S266" s="275"/>
      <c r="T266" s="276"/>
      <c r="AT266" s="277" t="s">
        <v>3817</v>
      </c>
      <c r="AU266" s="277" t="s">
        <v>79</v>
      </c>
      <c r="AV266" s="13" t="s">
        <v>79</v>
      </c>
      <c r="AW266" s="13" t="s">
        <v>3819</v>
      </c>
      <c r="AX266" s="13" t="s">
        <v>16</v>
      </c>
      <c r="AY266" s="277" t="s">
        <v>210</v>
      </c>
    </row>
    <row r="267" s="14" customFormat="1">
      <c r="B267" s="278"/>
      <c r="C267" s="279"/>
      <c r="D267" s="226" t="s">
        <v>3817</v>
      </c>
      <c r="E267" s="280" t="s">
        <v>20</v>
      </c>
      <c r="F267" s="281" t="s">
        <v>3821</v>
      </c>
      <c r="G267" s="279"/>
      <c r="H267" s="282">
        <v>64.841999999999999</v>
      </c>
      <c r="I267" s="283"/>
      <c r="J267" s="279"/>
      <c r="K267" s="279"/>
      <c r="L267" s="284"/>
      <c r="M267" s="285"/>
      <c r="N267" s="286"/>
      <c r="O267" s="286"/>
      <c r="P267" s="286"/>
      <c r="Q267" s="286"/>
      <c r="R267" s="286"/>
      <c r="S267" s="286"/>
      <c r="T267" s="287"/>
      <c r="AT267" s="288" t="s">
        <v>3817</v>
      </c>
      <c r="AU267" s="288" t="s">
        <v>79</v>
      </c>
      <c r="AV267" s="14" t="s">
        <v>215</v>
      </c>
      <c r="AW267" s="14" t="s">
        <v>3819</v>
      </c>
      <c r="AX267" s="14" t="s">
        <v>77</v>
      </c>
      <c r="AY267" s="288" t="s">
        <v>210</v>
      </c>
    </row>
    <row r="268" s="1" customFormat="1" ht="24" customHeight="1">
      <c r="B268" s="39"/>
      <c r="C268" s="213" t="s">
        <v>319</v>
      </c>
      <c r="D268" s="213" t="s">
        <v>211</v>
      </c>
      <c r="E268" s="214" t="s">
        <v>3964</v>
      </c>
      <c r="F268" s="215" t="s">
        <v>3965</v>
      </c>
      <c r="G268" s="216" t="s">
        <v>291</v>
      </c>
      <c r="H268" s="217">
        <v>14.300000000000001</v>
      </c>
      <c r="I268" s="218"/>
      <c r="J268" s="219">
        <f>ROUND(I268*H268,2)</f>
        <v>0</v>
      </c>
      <c r="K268" s="215" t="s">
        <v>20</v>
      </c>
      <c r="L268" s="44"/>
      <c r="M268" s="220" t="s">
        <v>20</v>
      </c>
      <c r="N268" s="221" t="s">
        <v>41</v>
      </c>
      <c r="O268" s="84"/>
      <c r="P268" s="222">
        <f>O268*H268</f>
        <v>0</v>
      </c>
      <c r="Q268" s="222">
        <v>0</v>
      </c>
      <c r="R268" s="222">
        <f>Q268*H268</f>
        <v>0</v>
      </c>
      <c r="S268" s="222">
        <v>0</v>
      </c>
      <c r="T268" s="223">
        <f>S268*H268</f>
        <v>0</v>
      </c>
      <c r="AR268" s="224" t="s">
        <v>215</v>
      </c>
      <c r="AT268" s="224" t="s">
        <v>211</v>
      </c>
      <c r="AU268" s="224" t="s">
        <v>79</v>
      </c>
      <c r="AY268" s="18" t="s">
        <v>210</v>
      </c>
      <c r="BE268" s="225">
        <f>IF(N268="základní",J268,0)</f>
        <v>0</v>
      </c>
      <c r="BF268" s="225">
        <f>IF(N268="snížená",J268,0)</f>
        <v>0</v>
      </c>
      <c r="BG268" s="225">
        <f>IF(N268="zákl. přenesená",J268,0)</f>
        <v>0</v>
      </c>
      <c r="BH268" s="225">
        <f>IF(N268="sníž. přenesená",J268,0)</f>
        <v>0</v>
      </c>
      <c r="BI268" s="225">
        <f>IF(N268="nulová",J268,0)</f>
        <v>0</v>
      </c>
      <c r="BJ268" s="18" t="s">
        <v>77</v>
      </c>
      <c r="BK268" s="225">
        <f>ROUND(I268*H268,2)</f>
        <v>0</v>
      </c>
      <c r="BL268" s="18" t="s">
        <v>215</v>
      </c>
      <c r="BM268" s="224" t="s">
        <v>386</v>
      </c>
    </row>
    <row r="269" s="12" customFormat="1">
      <c r="B269" s="257"/>
      <c r="C269" s="258"/>
      <c r="D269" s="226" t="s">
        <v>3817</v>
      </c>
      <c r="E269" s="259" t="s">
        <v>20</v>
      </c>
      <c r="F269" s="260" t="s">
        <v>3966</v>
      </c>
      <c r="G269" s="258"/>
      <c r="H269" s="259" t="s">
        <v>20</v>
      </c>
      <c r="I269" s="261"/>
      <c r="J269" s="258"/>
      <c r="K269" s="258"/>
      <c r="L269" s="262"/>
      <c r="M269" s="263"/>
      <c r="N269" s="264"/>
      <c r="O269" s="264"/>
      <c r="P269" s="264"/>
      <c r="Q269" s="264"/>
      <c r="R269" s="264"/>
      <c r="S269" s="264"/>
      <c r="T269" s="265"/>
      <c r="AT269" s="266" t="s">
        <v>3817</v>
      </c>
      <c r="AU269" s="266" t="s">
        <v>79</v>
      </c>
      <c r="AV269" s="12" t="s">
        <v>77</v>
      </c>
      <c r="AW269" s="12" t="s">
        <v>3819</v>
      </c>
      <c r="AX269" s="12" t="s">
        <v>16</v>
      </c>
      <c r="AY269" s="266" t="s">
        <v>210</v>
      </c>
    </row>
    <row r="270" s="13" customFormat="1">
      <c r="B270" s="267"/>
      <c r="C270" s="268"/>
      <c r="D270" s="226" t="s">
        <v>3817</v>
      </c>
      <c r="E270" s="269" t="s">
        <v>20</v>
      </c>
      <c r="F270" s="270" t="s">
        <v>3967</v>
      </c>
      <c r="G270" s="268"/>
      <c r="H270" s="271">
        <v>14.300000000000001</v>
      </c>
      <c r="I270" s="272"/>
      <c r="J270" s="268"/>
      <c r="K270" s="268"/>
      <c r="L270" s="273"/>
      <c r="M270" s="274"/>
      <c r="N270" s="275"/>
      <c r="O270" s="275"/>
      <c r="P270" s="275"/>
      <c r="Q270" s="275"/>
      <c r="R270" s="275"/>
      <c r="S270" s="275"/>
      <c r="T270" s="276"/>
      <c r="AT270" s="277" t="s">
        <v>3817</v>
      </c>
      <c r="AU270" s="277" t="s">
        <v>79</v>
      </c>
      <c r="AV270" s="13" t="s">
        <v>79</v>
      </c>
      <c r="AW270" s="13" t="s">
        <v>3819</v>
      </c>
      <c r="AX270" s="13" t="s">
        <v>16</v>
      </c>
      <c r="AY270" s="277" t="s">
        <v>210</v>
      </c>
    </row>
    <row r="271" s="14" customFormat="1">
      <c r="B271" s="278"/>
      <c r="C271" s="279"/>
      <c r="D271" s="226" t="s">
        <v>3817</v>
      </c>
      <c r="E271" s="280" t="s">
        <v>20</v>
      </c>
      <c r="F271" s="281" t="s">
        <v>3821</v>
      </c>
      <c r="G271" s="279"/>
      <c r="H271" s="282">
        <v>14.300000000000001</v>
      </c>
      <c r="I271" s="283"/>
      <c r="J271" s="279"/>
      <c r="K271" s="279"/>
      <c r="L271" s="284"/>
      <c r="M271" s="285"/>
      <c r="N271" s="286"/>
      <c r="O271" s="286"/>
      <c r="P271" s="286"/>
      <c r="Q271" s="286"/>
      <c r="R271" s="286"/>
      <c r="S271" s="286"/>
      <c r="T271" s="287"/>
      <c r="AT271" s="288" t="s">
        <v>3817</v>
      </c>
      <c r="AU271" s="288" t="s">
        <v>79</v>
      </c>
      <c r="AV271" s="14" t="s">
        <v>215</v>
      </c>
      <c r="AW271" s="14" t="s">
        <v>3819</v>
      </c>
      <c r="AX271" s="14" t="s">
        <v>77</v>
      </c>
      <c r="AY271" s="288" t="s">
        <v>210</v>
      </c>
    </row>
    <row r="272" s="1" customFormat="1" ht="16.5" customHeight="1">
      <c r="B272" s="39"/>
      <c r="C272" s="241" t="s">
        <v>387</v>
      </c>
      <c r="D272" s="241" t="s">
        <v>263</v>
      </c>
      <c r="E272" s="242" t="s">
        <v>3968</v>
      </c>
      <c r="F272" s="243" t="s">
        <v>3969</v>
      </c>
      <c r="G272" s="244" t="s">
        <v>291</v>
      </c>
      <c r="H272" s="245">
        <v>14.443</v>
      </c>
      <c r="I272" s="246"/>
      <c r="J272" s="247">
        <f>ROUND(I272*H272,2)</f>
        <v>0</v>
      </c>
      <c r="K272" s="243" t="s">
        <v>20</v>
      </c>
      <c r="L272" s="248"/>
      <c r="M272" s="249" t="s">
        <v>20</v>
      </c>
      <c r="N272" s="250" t="s">
        <v>41</v>
      </c>
      <c r="O272" s="84"/>
      <c r="P272" s="222">
        <f>O272*H272</f>
        <v>0</v>
      </c>
      <c r="Q272" s="222">
        <v>0</v>
      </c>
      <c r="R272" s="222">
        <f>Q272*H272</f>
        <v>0</v>
      </c>
      <c r="S272" s="222">
        <v>0</v>
      </c>
      <c r="T272" s="223">
        <f>S272*H272</f>
        <v>0</v>
      </c>
      <c r="AR272" s="224" t="s">
        <v>233</v>
      </c>
      <c r="AT272" s="224" t="s">
        <v>263</v>
      </c>
      <c r="AU272" s="224" t="s">
        <v>79</v>
      </c>
      <c r="AY272" s="18" t="s">
        <v>210</v>
      </c>
      <c r="BE272" s="225">
        <f>IF(N272="základní",J272,0)</f>
        <v>0</v>
      </c>
      <c r="BF272" s="225">
        <f>IF(N272="snížená",J272,0)</f>
        <v>0</v>
      </c>
      <c r="BG272" s="225">
        <f>IF(N272="zákl. přenesená",J272,0)</f>
        <v>0</v>
      </c>
      <c r="BH272" s="225">
        <f>IF(N272="sníž. přenesená",J272,0)</f>
        <v>0</v>
      </c>
      <c r="BI272" s="225">
        <f>IF(N272="nulová",J272,0)</f>
        <v>0</v>
      </c>
      <c r="BJ272" s="18" t="s">
        <v>77</v>
      </c>
      <c r="BK272" s="225">
        <f>ROUND(I272*H272,2)</f>
        <v>0</v>
      </c>
      <c r="BL272" s="18" t="s">
        <v>215</v>
      </c>
      <c r="BM272" s="224" t="s">
        <v>390</v>
      </c>
    </row>
    <row r="273" s="12" customFormat="1">
      <c r="B273" s="257"/>
      <c r="C273" s="258"/>
      <c r="D273" s="226" t="s">
        <v>3817</v>
      </c>
      <c r="E273" s="259" t="s">
        <v>20</v>
      </c>
      <c r="F273" s="260" t="s">
        <v>3962</v>
      </c>
      <c r="G273" s="258"/>
      <c r="H273" s="259" t="s">
        <v>20</v>
      </c>
      <c r="I273" s="261"/>
      <c r="J273" s="258"/>
      <c r="K273" s="258"/>
      <c r="L273" s="262"/>
      <c r="M273" s="263"/>
      <c r="N273" s="264"/>
      <c r="O273" s="264"/>
      <c r="P273" s="264"/>
      <c r="Q273" s="264"/>
      <c r="R273" s="264"/>
      <c r="S273" s="264"/>
      <c r="T273" s="265"/>
      <c r="AT273" s="266" t="s">
        <v>3817</v>
      </c>
      <c r="AU273" s="266" t="s">
        <v>79</v>
      </c>
      <c r="AV273" s="12" t="s">
        <v>77</v>
      </c>
      <c r="AW273" s="12" t="s">
        <v>3819</v>
      </c>
      <c r="AX273" s="12" t="s">
        <v>16</v>
      </c>
      <c r="AY273" s="266" t="s">
        <v>210</v>
      </c>
    </row>
    <row r="274" s="13" customFormat="1">
      <c r="B274" s="267"/>
      <c r="C274" s="268"/>
      <c r="D274" s="226" t="s">
        <v>3817</v>
      </c>
      <c r="E274" s="269" t="s">
        <v>20</v>
      </c>
      <c r="F274" s="270" t="s">
        <v>3970</v>
      </c>
      <c r="G274" s="268"/>
      <c r="H274" s="271">
        <v>14.443000000000001</v>
      </c>
      <c r="I274" s="272"/>
      <c r="J274" s="268"/>
      <c r="K274" s="268"/>
      <c r="L274" s="273"/>
      <c r="M274" s="274"/>
      <c r="N274" s="275"/>
      <c r="O274" s="275"/>
      <c r="P274" s="275"/>
      <c r="Q274" s="275"/>
      <c r="R274" s="275"/>
      <c r="S274" s="275"/>
      <c r="T274" s="276"/>
      <c r="AT274" s="277" t="s">
        <v>3817</v>
      </c>
      <c r="AU274" s="277" t="s">
        <v>79</v>
      </c>
      <c r="AV274" s="13" t="s">
        <v>79</v>
      </c>
      <c r="AW274" s="13" t="s">
        <v>3819</v>
      </c>
      <c r="AX274" s="13" t="s">
        <v>16</v>
      </c>
      <c r="AY274" s="277" t="s">
        <v>210</v>
      </c>
    </row>
    <row r="275" s="14" customFormat="1">
      <c r="B275" s="278"/>
      <c r="C275" s="279"/>
      <c r="D275" s="226" t="s">
        <v>3817</v>
      </c>
      <c r="E275" s="280" t="s">
        <v>20</v>
      </c>
      <c r="F275" s="281" t="s">
        <v>3821</v>
      </c>
      <c r="G275" s="279"/>
      <c r="H275" s="282">
        <v>14.443000000000001</v>
      </c>
      <c r="I275" s="283"/>
      <c r="J275" s="279"/>
      <c r="K275" s="279"/>
      <c r="L275" s="284"/>
      <c r="M275" s="285"/>
      <c r="N275" s="286"/>
      <c r="O275" s="286"/>
      <c r="P275" s="286"/>
      <c r="Q275" s="286"/>
      <c r="R275" s="286"/>
      <c r="S275" s="286"/>
      <c r="T275" s="287"/>
      <c r="AT275" s="288" t="s">
        <v>3817</v>
      </c>
      <c r="AU275" s="288" t="s">
        <v>79</v>
      </c>
      <c r="AV275" s="14" t="s">
        <v>215</v>
      </c>
      <c r="AW275" s="14" t="s">
        <v>3819</v>
      </c>
      <c r="AX275" s="14" t="s">
        <v>77</v>
      </c>
      <c r="AY275" s="288" t="s">
        <v>210</v>
      </c>
    </row>
    <row r="276" s="1" customFormat="1" ht="24" customHeight="1">
      <c r="B276" s="39"/>
      <c r="C276" s="213" t="s">
        <v>325</v>
      </c>
      <c r="D276" s="213" t="s">
        <v>211</v>
      </c>
      <c r="E276" s="214" t="s">
        <v>3971</v>
      </c>
      <c r="F276" s="215" t="s">
        <v>3972</v>
      </c>
      <c r="G276" s="216" t="s">
        <v>291</v>
      </c>
      <c r="H276" s="217">
        <v>49</v>
      </c>
      <c r="I276" s="218"/>
      <c r="J276" s="219">
        <f>ROUND(I276*H276,2)</f>
        <v>0</v>
      </c>
      <c r="K276" s="215" t="s">
        <v>20</v>
      </c>
      <c r="L276" s="44"/>
      <c r="M276" s="220" t="s">
        <v>20</v>
      </c>
      <c r="N276" s="221" t="s">
        <v>41</v>
      </c>
      <c r="O276" s="84"/>
      <c r="P276" s="222">
        <f>O276*H276</f>
        <v>0</v>
      </c>
      <c r="Q276" s="222">
        <v>0</v>
      </c>
      <c r="R276" s="222">
        <f>Q276*H276</f>
        <v>0</v>
      </c>
      <c r="S276" s="222">
        <v>0</v>
      </c>
      <c r="T276" s="223">
        <f>S276*H276</f>
        <v>0</v>
      </c>
      <c r="AR276" s="224" t="s">
        <v>215</v>
      </c>
      <c r="AT276" s="224" t="s">
        <v>211</v>
      </c>
      <c r="AU276" s="224" t="s">
        <v>79</v>
      </c>
      <c r="AY276" s="18" t="s">
        <v>210</v>
      </c>
      <c r="BE276" s="225">
        <f>IF(N276="základní",J276,0)</f>
        <v>0</v>
      </c>
      <c r="BF276" s="225">
        <f>IF(N276="snížená",J276,0)</f>
        <v>0</v>
      </c>
      <c r="BG276" s="225">
        <f>IF(N276="zákl. přenesená",J276,0)</f>
        <v>0</v>
      </c>
      <c r="BH276" s="225">
        <f>IF(N276="sníž. přenesená",J276,0)</f>
        <v>0</v>
      </c>
      <c r="BI276" s="225">
        <f>IF(N276="nulová",J276,0)</f>
        <v>0</v>
      </c>
      <c r="BJ276" s="18" t="s">
        <v>77</v>
      </c>
      <c r="BK276" s="225">
        <f>ROUND(I276*H276,2)</f>
        <v>0</v>
      </c>
      <c r="BL276" s="18" t="s">
        <v>215</v>
      </c>
      <c r="BM276" s="224" t="s">
        <v>393</v>
      </c>
    </row>
    <row r="277" s="12" customFormat="1">
      <c r="B277" s="257"/>
      <c r="C277" s="258"/>
      <c r="D277" s="226" t="s">
        <v>3817</v>
      </c>
      <c r="E277" s="259" t="s">
        <v>20</v>
      </c>
      <c r="F277" s="260" t="s">
        <v>3973</v>
      </c>
      <c r="G277" s="258"/>
      <c r="H277" s="259" t="s">
        <v>20</v>
      </c>
      <c r="I277" s="261"/>
      <c r="J277" s="258"/>
      <c r="K277" s="258"/>
      <c r="L277" s="262"/>
      <c r="M277" s="263"/>
      <c r="N277" s="264"/>
      <c r="O277" s="264"/>
      <c r="P277" s="264"/>
      <c r="Q277" s="264"/>
      <c r="R277" s="264"/>
      <c r="S277" s="264"/>
      <c r="T277" s="265"/>
      <c r="AT277" s="266" t="s">
        <v>3817</v>
      </c>
      <c r="AU277" s="266" t="s">
        <v>79</v>
      </c>
      <c r="AV277" s="12" t="s">
        <v>77</v>
      </c>
      <c r="AW277" s="12" t="s">
        <v>3819</v>
      </c>
      <c r="AX277" s="12" t="s">
        <v>16</v>
      </c>
      <c r="AY277" s="266" t="s">
        <v>210</v>
      </c>
    </row>
    <row r="278" s="13" customFormat="1">
      <c r="B278" s="267"/>
      <c r="C278" s="268"/>
      <c r="D278" s="226" t="s">
        <v>3817</v>
      </c>
      <c r="E278" s="269" t="s">
        <v>20</v>
      </c>
      <c r="F278" s="270" t="s">
        <v>431</v>
      </c>
      <c r="G278" s="268"/>
      <c r="H278" s="271">
        <v>49</v>
      </c>
      <c r="I278" s="272"/>
      <c r="J278" s="268"/>
      <c r="K278" s="268"/>
      <c r="L278" s="273"/>
      <c r="M278" s="274"/>
      <c r="N278" s="275"/>
      <c r="O278" s="275"/>
      <c r="P278" s="275"/>
      <c r="Q278" s="275"/>
      <c r="R278" s="275"/>
      <c r="S278" s="275"/>
      <c r="T278" s="276"/>
      <c r="AT278" s="277" t="s">
        <v>3817</v>
      </c>
      <c r="AU278" s="277" t="s">
        <v>79</v>
      </c>
      <c r="AV278" s="13" t="s">
        <v>79</v>
      </c>
      <c r="AW278" s="13" t="s">
        <v>3819</v>
      </c>
      <c r="AX278" s="13" t="s">
        <v>16</v>
      </c>
      <c r="AY278" s="277" t="s">
        <v>210</v>
      </c>
    </row>
    <row r="279" s="14" customFormat="1">
      <c r="B279" s="278"/>
      <c r="C279" s="279"/>
      <c r="D279" s="226" t="s">
        <v>3817</v>
      </c>
      <c r="E279" s="280" t="s">
        <v>20</v>
      </c>
      <c r="F279" s="281" t="s">
        <v>3821</v>
      </c>
      <c r="G279" s="279"/>
      <c r="H279" s="282">
        <v>49</v>
      </c>
      <c r="I279" s="283"/>
      <c r="J279" s="279"/>
      <c r="K279" s="279"/>
      <c r="L279" s="284"/>
      <c r="M279" s="285"/>
      <c r="N279" s="286"/>
      <c r="O279" s="286"/>
      <c r="P279" s="286"/>
      <c r="Q279" s="286"/>
      <c r="R279" s="286"/>
      <c r="S279" s="286"/>
      <c r="T279" s="287"/>
      <c r="AT279" s="288" t="s">
        <v>3817</v>
      </c>
      <c r="AU279" s="288" t="s">
        <v>79</v>
      </c>
      <c r="AV279" s="14" t="s">
        <v>215</v>
      </c>
      <c r="AW279" s="14" t="s">
        <v>3819</v>
      </c>
      <c r="AX279" s="14" t="s">
        <v>77</v>
      </c>
      <c r="AY279" s="288" t="s">
        <v>210</v>
      </c>
    </row>
    <row r="280" s="1" customFormat="1" ht="24" customHeight="1">
      <c r="B280" s="39"/>
      <c r="C280" s="213" t="s">
        <v>394</v>
      </c>
      <c r="D280" s="213" t="s">
        <v>211</v>
      </c>
      <c r="E280" s="214" t="s">
        <v>3974</v>
      </c>
      <c r="F280" s="215" t="s">
        <v>3975</v>
      </c>
      <c r="G280" s="216" t="s">
        <v>291</v>
      </c>
      <c r="H280" s="217">
        <v>49</v>
      </c>
      <c r="I280" s="218"/>
      <c r="J280" s="219">
        <f>ROUND(I280*H280,2)</f>
        <v>0</v>
      </c>
      <c r="K280" s="215" t="s">
        <v>20</v>
      </c>
      <c r="L280" s="44"/>
      <c r="M280" s="220" t="s">
        <v>20</v>
      </c>
      <c r="N280" s="221" t="s">
        <v>41</v>
      </c>
      <c r="O280" s="84"/>
      <c r="P280" s="222">
        <f>O280*H280</f>
        <v>0</v>
      </c>
      <c r="Q280" s="222">
        <v>0</v>
      </c>
      <c r="R280" s="222">
        <f>Q280*H280</f>
        <v>0</v>
      </c>
      <c r="S280" s="222">
        <v>0</v>
      </c>
      <c r="T280" s="223">
        <f>S280*H280</f>
        <v>0</v>
      </c>
      <c r="AR280" s="224" t="s">
        <v>215</v>
      </c>
      <c r="AT280" s="224" t="s">
        <v>211</v>
      </c>
      <c r="AU280" s="224" t="s">
        <v>79</v>
      </c>
      <c r="AY280" s="18" t="s">
        <v>210</v>
      </c>
      <c r="BE280" s="225">
        <f>IF(N280="základní",J280,0)</f>
        <v>0</v>
      </c>
      <c r="BF280" s="225">
        <f>IF(N280="snížená",J280,0)</f>
        <v>0</v>
      </c>
      <c r="BG280" s="225">
        <f>IF(N280="zákl. přenesená",J280,0)</f>
        <v>0</v>
      </c>
      <c r="BH280" s="225">
        <f>IF(N280="sníž. přenesená",J280,0)</f>
        <v>0</v>
      </c>
      <c r="BI280" s="225">
        <f>IF(N280="nulová",J280,0)</f>
        <v>0</v>
      </c>
      <c r="BJ280" s="18" t="s">
        <v>77</v>
      </c>
      <c r="BK280" s="225">
        <f>ROUND(I280*H280,2)</f>
        <v>0</v>
      </c>
      <c r="BL280" s="18" t="s">
        <v>215</v>
      </c>
      <c r="BM280" s="224" t="s">
        <v>397</v>
      </c>
    </row>
    <row r="281" s="1" customFormat="1">
      <c r="B281" s="39"/>
      <c r="C281" s="40"/>
      <c r="D281" s="226" t="s">
        <v>216</v>
      </c>
      <c r="E281" s="40"/>
      <c r="F281" s="227" t="s">
        <v>3976</v>
      </c>
      <c r="G281" s="40"/>
      <c r="H281" s="40"/>
      <c r="I281" s="147"/>
      <c r="J281" s="40"/>
      <c r="K281" s="40"/>
      <c r="L281" s="44"/>
      <c r="M281" s="231"/>
      <c r="N281" s="84"/>
      <c r="O281" s="84"/>
      <c r="P281" s="84"/>
      <c r="Q281" s="84"/>
      <c r="R281" s="84"/>
      <c r="S281" s="84"/>
      <c r="T281" s="85"/>
      <c r="AT281" s="18" t="s">
        <v>216</v>
      </c>
      <c r="AU281" s="18" t="s">
        <v>79</v>
      </c>
    </row>
    <row r="282" s="12" customFormat="1">
      <c r="B282" s="257"/>
      <c r="C282" s="258"/>
      <c r="D282" s="226" t="s">
        <v>3817</v>
      </c>
      <c r="E282" s="259" t="s">
        <v>20</v>
      </c>
      <c r="F282" s="260" t="s">
        <v>3977</v>
      </c>
      <c r="G282" s="258"/>
      <c r="H282" s="259" t="s">
        <v>20</v>
      </c>
      <c r="I282" s="261"/>
      <c r="J282" s="258"/>
      <c r="K282" s="258"/>
      <c r="L282" s="262"/>
      <c r="M282" s="263"/>
      <c r="N282" s="264"/>
      <c r="O282" s="264"/>
      <c r="P282" s="264"/>
      <c r="Q282" s="264"/>
      <c r="R282" s="264"/>
      <c r="S282" s="264"/>
      <c r="T282" s="265"/>
      <c r="AT282" s="266" t="s">
        <v>3817</v>
      </c>
      <c r="AU282" s="266" t="s">
        <v>79</v>
      </c>
      <c r="AV282" s="12" t="s">
        <v>77</v>
      </c>
      <c r="AW282" s="12" t="s">
        <v>3819</v>
      </c>
      <c r="AX282" s="12" t="s">
        <v>16</v>
      </c>
      <c r="AY282" s="266" t="s">
        <v>210</v>
      </c>
    </row>
    <row r="283" s="13" customFormat="1">
      <c r="B283" s="267"/>
      <c r="C283" s="268"/>
      <c r="D283" s="226" t="s">
        <v>3817</v>
      </c>
      <c r="E283" s="269" t="s">
        <v>20</v>
      </c>
      <c r="F283" s="270" t="s">
        <v>431</v>
      </c>
      <c r="G283" s="268"/>
      <c r="H283" s="271">
        <v>49</v>
      </c>
      <c r="I283" s="272"/>
      <c r="J283" s="268"/>
      <c r="K283" s="268"/>
      <c r="L283" s="273"/>
      <c r="M283" s="274"/>
      <c r="N283" s="275"/>
      <c r="O283" s="275"/>
      <c r="P283" s="275"/>
      <c r="Q283" s="275"/>
      <c r="R283" s="275"/>
      <c r="S283" s="275"/>
      <c r="T283" s="276"/>
      <c r="AT283" s="277" t="s">
        <v>3817</v>
      </c>
      <c r="AU283" s="277" t="s">
        <v>79</v>
      </c>
      <c r="AV283" s="13" t="s">
        <v>79</v>
      </c>
      <c r="AW283" s="13" t="s">
        <v>3819</v>
      </c>
      <c r="AX283" s="13" t="s">
        <v>16</v>
      </c>
      <c r="AY283" s="277" t="s">
        <v>210</v>
      </c>
    </row>
    <row r="284" s="14" customFormat="1">
      <c r="B284" s="278"/>
      <c r="C284" s="279"/>
      <c r="D284" s="226" t="s">
        <v>3817</v>
      </c>
      <c r="E284" s="280" t="s">
        <v>20</v>
      </c>
      <c r="F284" s="281" t="s">
        <v>3821</v>
      </c>
      <c r="G284" s="279"/>
      <c r="H284" s="282">
        <v>49</v>
      </c>
      <c r="I284" s="283"/>
      <c r="J284" s="279"/>
      <c r="K284" s="279"/>
      <c r="L284" s="284"/>
      <c r="M284" s="285"/>
      <c r="N284" s="286"/>
      <c r="O284" s="286"/>
      <c r="P284" s="286"/>
      <c r="Q284" s="286"/>
      <c r="R284" s="286"/>
      <c r="S284" s="286"/>
      <c r="T284" s="287"/>
      <c r="AT284" s="288" t="s">
        <v>3817</v>
      </c>
      <c r="AU284" s="288" t="s">
        <v>79</v>
      </c>
      <c r="AV284" s="14" t="s">
        <v>215</v>
      </c>
      <c r="AW284" s="14" t="s">
        <v>3819</v>
      </c>
      <c r="AX284" s="14" t="s">
        <v>77</v>
      </c>
      <c r="AY284" s="288" t="s">
        <v>210</v>
      </c>
    </row>
    <row r="285" s="1" customFormat="1" ht="16.5" customHeight="1">
      <c r="B285" s="39"/>
      <c r="C285" s="213" t="s">
        <v>328</v>
      </c>
      <c r="D285" s="213" t="s">
        <v>211</v>
      </c>
      <c r="E285" s="214" t="s">
        <v>3978</v>
      </c>
      <c r="F285" s="215" t="s">
        <v>3979</v>
      </c>
      <c r="G285" s="216" t="s">
        <v>291</v>
      </c>
      <c r="H285" s="217">
        <v>49</v>
      </c>
      <c r="I285" s="218"/>
      <c r="J285" s="219">
        <f>ROUND(I285*H285,2)</f>
        <v>0</v>
      </c>
      <c r="K285" s="215" t="s">
        <v>20</v>
      </c>
      <c r="L285" s="44"/>
      <c r="M285" s="220" t="s">
        <v>20</v>
      </c>
      <c r="N285" s="221" t="s">
        <v>41</v>
      </c>
      <c r="O285" s="84"/>
      <c r="P285" s="222">
        <f>O285*H285</f>
        <v>0</v>
      </c>
      <c r="Q285" s="222">
        <v>0</v>
      </c>
      <c r="R285" s="222">
        <f>Q285*H285</f>
        <v>0</v>
      </c>
      <c r="S285" s="222">
        <v>0</v>
      </c>
      <c r="T285" s="223">
        <f>S285*H285</f>
        <v>0</v>
      </c>
      <c r="AR285" s="224" t="s">
        <v>215</v>
      </c>
      <c r="AT285" s="224" t="s">
        <v>211</v>
      </c>
      <c r="AU285" s="224" t="s">
        <v>79</v>
      </c>
      <c r="AY285" s="18" t="s">
        <v>210</v>
      </c>
      <c r="BE285" s="225">
        <f>IF(N285="základní",J285,0)</f>
        <v>0</v>
      </c>
      <c r="BF285" s="225">
        <f>IF(N285="snížená",J285,0)</f>
        <v>0</v>
      </c>
      <c r="BG285" s="225">
        <f>IF(N285="zákl. přenesená",J285,0)</f>
        <v>0</v>
      </c>
      <c r="BH285" s="225">
        <f>IF(N285="sníž. přenesená",J285,0)</f>
        <v>0</v>
      </c>
      <c r="BI285" s="225">
        <f>IF(N285="nulová",J285,0)</f>
        <v>0</v>
      </c>
      <c r="BJ285" s="18" t="s">
        <v>77</v>
      </c>
      <c r="BK285" s="225">
        <f>ROUND(I285*H285,2)</f>
        <v>0</v>
      </c>
      <c r="BL285" s="18" t="s">
        <v>215</v>
      </c>
      <c r="BM285" s="224" t="s">
        <v>400</v>
      </c>
    </row>
    <row r="286" s="12" customFormat="1">
      <c r="B286" s="257"/>
      <c r="C286" s="258"/>
      <c r="D286" s="226" t="s">
        <v>3817</v>
      </c>
      <c r="E286" s="259" t="s">
        <v>20</v>
      </c>
      <c r="F286" s="260" t="s">
        <v>3980</v>
      </c>
      <c r="G286" s="258"/>
      <c r="H286" s="259" t="s">
        <v>20</v>
      </c>
      <c r="I286" s="261"/>
      <c r="J286" s="258"/>
      <c r="K286" s="258"/>
      <c r="L286" s="262"/>
      <c r="M286" s="263"/>
      <c r="N286" s="264"/>
      <c r="O286" s="264"/>
      <c r="P286" s="264"/>
      <c r="Q286" s="264"/>
      <c r="R286" s="264"/>
      <c r="S286" s="264"/>
      <c r="T286" s="265"/>
      <c r="AT286" s="266" t="s">
        <v>3817</v>
      </c>
      <c r="AU286" s="266" t="s">
        <v>79</v>
      </c>
      <c r="AV286" s="12" t="s">
        <v>77</v>
      </c>
      <c r="AW286" s="12" t="s">
        <v>3819</v>
      </c>
      <c r="AX286" s="12" t="s">
        <v>16</v>
      </c>
      <c r="AY286" s="266" t="s">
        <v>210</v>
      </c>
    </row>
    <row r="287" s="13" customFormat="1">
      <c r="B287" s="267"/>
      <c r="C287" s="268"/>
      <c r="D287" s="226" t="s">
        <v>3817</v>
      </c>
      <c r="E287" s="269" t="s">
        <v>20</v>
      </c>
      <c r="F287" s="270" t="s">
        <v>431</v>
      </c>
      <c r="G287" s="268"/>
      <c r="H287" s="271">
        <v>49</v>
      </c>
      <c r="I287" s="272"/>
      <c r="J287" s="268"/>
      <c r="K287" s="268"/>
      <c r="L287" s="273"/>
      <c r="M287" s="274"/>
      <c r="N287" s="275"/>
      <c r="O287" s="275"/>
      <c r="P287" s="275"/>
      <c r="Q287" s="275"/>
      <c r="R287" s="275"/>
      <c r="S287" s="275"/>
      <c r="T287" s="276"/>
      <c r="AT287" s="277" t="s">
        <v>3817</v>
      </c>
      <c r="AU287" s="277" t="s">
        <v>79</v>
      </c>
      <c r="AV287" s="13" t="s">
        <v>79</v>
      </c>
      <c r="AW287" s="13" t="s">
        <v>3819</v>
      </c>
      <c r="AX287" s="13" t="s">
        <v>16</v>
      </c>
      <c r="AY287" s="277" t="s">
        <v>210</v>
      </c>
    </row>
    <row r="288" s="14" customFormat="1">
      <c r="B288" s="278"/>
      <c r="C288" s="279"/>
      <c r="D288" s="226" t="s">
        <v>3817</v>
      </c>
      <c r="E288" s="280" t="s">
        <v>20</v>
      </c>
      <c r="F288" s="281" t="s">
        <v>3821</v>
      </c>
      <c r="G288" s="279"/>
      <c r="H288" s="282">
        <v>49</v>
      </c>
      <c r="I288" s="283"/>
      <c r="J288" s="279"/>
      <c r="K288" s="279"/>
      <c r="L288" s="284"/>
      <c r="M288" s="285"/>
      <c r="N288" s="286"/>
      <c r="O288" s="286"/>
      <c r="P288" s="286"/>
      <c r="Q288" s="286"/>
      <c r="R288" s="286"/>
      <c r="S288" s="286"/>
      <c r="T288" s="287"/>
      <c r="AT288" s="288" t="s">
        <v>3817</v>
      </c>
      <c r="AU288" s="288" t="s">
        <v>79</v>
      </c>
      <c r="AV288" s="14" t="s">
        <v>215</v>
      </c>
      <c r="AW288" s="14" t="s">
        <v>3819</v>
      </c>
      <c r="AX288" s="14" t="s">
        <v>77</v>
      </c>
      <c r="AY288" s="288" t="s">
        <v>210</v>
      </c>
    </row>
    <row r="289" s="1" customFormat="1" ht="16.5" customHeight="1">
      <c r="B289" s="39"/>
      <c r="C289" s="213" t="s">
        <v>401</v>
      </c>
      <c r="D289" s="213" t="s">
        <v>211</v>
      </c>
      <c r="E289" s="214" t="s">
        <v>3981</v>
      </c>
      <c r="F289" s="215" t="s">
        <v>3982</v>
      </c>
      <c r="G289" s="216" t="s">
        <v>555</v>
      </c>
      <c r="H289" s="217">
        <v>1.02</v>
      </c>
      <c r="I289" s="218"/>
      <c r="J289" s="219">
        <f>ROUND(I289*H289,2)</f>
        <v>0</v>
      </c>
      <c r="K289" s="215" t="s">
        <v>20</v>
      </c>
      <c r="L289" s="44"/>
      <c r="M289" s="220" t="s">
        <v>20</v>
      </c>
      <c r="N289" s="221" t="s">
        <v>41</v>
      </c>
      <c r="O289" s="84"/>
      <c r="P289" s="222">
        <f>O289*H289</f>
        <v>0</v>
      </c>
      <c r="Q289" s="222">
        <v>0</v>
      </c>
      <c r="R289" s="222">
        <f>Q289*H289</f>
        <v>0</v>
      </c>
      <c r="S289" s="222">
        <v>0</v>
      </c>
      <c r="T289" s="223">
        <f>S289*H289</f>
        <v>0</v>
      </c>
      <c r="AR289" s="224" t="s">
        <v>215</v>
      </c>
      <c r="AT289" s="224" t="s">
        <v>211</v>
      </c>
      <c r="AU289" s="224" t="s">
        <v>79</v>
      </c>
      <c r="AY289" s="18" t="s">
        <v>210</v>
      </c>
      <c r="BE289" s="225">
        <f>IF(N289="základní",J289,0)</f>
        <v>0</v>
      </c>
      <c r="BF289" s="225">
        <f>IF(N289="snížená",J289,0)</f>
        <v>0</v>
      </c>
      <c r="BG289" s="225">
        <f>IF(N289="zákl. přenesená",J289,0)</f>
        <v>0</v>
      </c>
      <c r="BH289" s="225">
        <f>IF(N289="sníž. přenesená",J289,0)</f>
        <v>0</v>
      </c>
      <c r="BI289" s="225">
        <f>IF(N289="nulová",J289,0)</f>
        <v>0</v>
      </c>
      <c r="BJ289" s="18" t="s">
        <v>77</v>
      </c>
      <c r="BK289" s="225">
        <f>ROUND(I289*H289,2)</f>
        <v>0</v>
      </c>
      <c r="BL289" s="18" t="s">
        <v>215</v>
      </c>
      <c r="BM289" s="224" t="s">
        <v>404</v>
      </c>
    </row>
    <row r="290" s="1" customFormat="1">
      <c r="B290" s="39"/>
      <c r="C290" s="40"/>
      <c r="D290" s="226" t="s">
        <v>216</v>
      </c>
      <c r="E290" s="40"/>
      <c r="F290" s="227" t="s">
        <v>3983</v>
      </c>
      <c r="G290" s="40"/>
      <c r="H290" s="40"/>
      <c r="I290" s="147"/>
      <c r="J290" s="40"/>
      <c r="K290" s="40"/>
      <c r="L290" s="44"/>
      <c r="M290" s="231"/>
      <c r="N290" s="84"/>
      <c r="O290" s="84"/>
      <c r="P290" s="84"/>
      <c r="Q290" s="84"/>
      <c r="R290" s="84"/>
      <c r="S290" s="84"/>
      <c r="T290" s="85"/>
      <c r="AT290" s="18" t="s">
        <v>216</v>
      </c>
      <c r="AU290" s="18" t="s">
        <v>79</v>
      </c>
    </row>
    <row r="291" s="12" customFormat="1">
      <c r="B291" s="257"/>
      <c r="C291" s="258"/>
      <c r="D291" s="226" t="s">
        <v>3817</v>
      </c>
      <c r="E291" s="259" t="s">
        <v>20</v>
      </c>
      <c r="F291" s="260" t="s">
        <v>3984</v>
      </c>
      <c r="G291" s="258"/>
      <c r="H291" s="259" t="s">
        <v>20</v>
      </c>
      <c r="I291" s="261"/>
      <c r="J291" s="258"/>
      <c r="K291" s="258"/>
      <c r="L291" s="262"/>
      <c r="M291" s="263"/>
      <c r="N291" s="264"/>
      <c r="O291" s="264"/>
      <c r="P291" s="264"/>
      <c r="Q291" s="264"/>
      <c r="R291" s="264"/>
      <c r="S291" s="264"/>
      <c r="T291" s="265"/>
      <c r="AT291" s="266" t="s">
        <v>3817</v>
      </c>
      <c r="AU291" s="266" t="s">
        <v>79</v>
      </c>
      <c r="AV291" s="12" t="s">
        <v>77</v>
      </c>
      <c r="AW291" s="12" t="s">
        <v>3819</v>
      </c>
      <c r="AX291" s="12" t="s">
        <v>16</v>
      </c>
      <c r="AY291" s="266" t="s">
        <v>210</v>
      </c>
    </row>
    <row r="292" s="13" customFormat="1">
      <c r="B292" s="267"/>
      <c r="C292" s="268"/>
      <c r="D292" s="226" t="s">
        <v>3817</v>
      </c>
      <c r="E292" s="269" t="s">
        <v>20</v>
      </c>
      <c r="F292" s="270" t="s">
        <v>3985</v>
      </c>
      <c r="G292" s="268"/>
      <c r="H292" s="271">
        <v>1.02</v>
      </c>
      <c r="I292" s="272"/>
      <c r="J292" s="268"/>
      <c r="K292" s="268"/>
      <c r="L292" s="273"/>
      <c r="M292" s="274"/>
      <c r="N292" s="275"/>
      <c r="O292" s="275"/>
      <c r="P292" s="275"/>
      <c r="Q292" s="275"/>
      <c r="R292" s="275"/>
      <c r="S292" s="275"/>
      <c r="T292" s="276"/>
      <c r="AT292" s="277" t="s">
        <v>3817</v>
      </c>
      <c r="AU292" s="277" t="s">
        <v>79</v>
      </c>
      <c r="AV292" s="13" t="s">
        <v>79</v>
      </c>
      <c r="AW292" s="13" t="s">
        <v>3819</v>
      </c>
      <c r="AX292" s="13" t="s">
        <v>16</v>
      </c>
      <c r="AY292" s="277" t="s">
        <v>210</v>
      </c>
    </row>
    <row r="293" s="14" customFormat="1">
      <c r="B293" s="278"/>
      <c r="C293" s="279"/>
      <c r="D293" s="226" t="s">
        <v>3817</v>
      </c>
      <c r="E293" s="280" t="s">
        <v>20</v>
      </c>
      <c r="F293" s="281" t="s">
        <v>3821</v>
      </c>
      <c r="G293" s="279"/>
      <c r="H293" s="282">
        <v>1.02</v>
      </c>
      <c r="I293" s="283"/>
      <c r="J293" s="279"/>
      <c r="K293" s="279"/>
      <c r="L293" s="284"/>
      <c r="M293" s="285"/>
      <c r="N293" s="286"/>
      <c r="O293" s="286"/>
      <c r="P293" s="286"/>
      <c r="Q293" s="286"/>
      <c r="R293" s="286"/>
      <c r="S293" s="286"/>
      <c r="T293" s="287"/>
      <c r="AT293" s="288" t="s">
        <v>3817</v>
      </c>
      <c r="AU293" s="288" t="s">
        <v>79</v>
      </c>
      <c r="AV293" s="14" t="s">
        <v>215</v>
      </c>
      <c r="AW293" s="14" t="s">
        <v>3819</v>
      </c>
      <c r="AX293" s="14" t="s">
        <v>77</v>
      </c>
      <c r="AY293" s="288" t="s">
        <v>210</v>
      </c>
    </row>
    <row r="294" s="1" customFormat="1" ht="16.5" customHeight="1">
      <c r="B294" s="39"/>
      <c r="C294" s="213" t="s">
        <v>331</v>
      </c>
      <c r="D294" s="213" t="s">
        <v>211</v>
      </c>
      <c r="E294" s="214" t="s">
        <v>3986</v>
      </c>
      <c r="F294" s="215" t="s">
        <v>3987</v>
      </c>
      <c r="G294" s="216" t="s">
        <v>555</v>
      </c>
      <c r="H294" s="217">
        <v>9.6300000000000008</v>
      </c>
      <c r="I294" s="218"/>
      <c r="J294" s="219">
        <f>ROUND(I294*H294,2)</f>
        <v>0</v>
      </c>
      <c r="K294" s="215" t="s">
        <v>20</v>
      </c>
      <c r="L294" s="44"/>
      <c r="M294" s="220" t="s">
        <v>20</v>
      </c>
      <c r="N294" s="221" t="s">
        <v>41</v>
      </c>
      <c r="O294" s="84"/>
      <c r="P294" s="222">
        <f>O294*H294</f>
        <v>0</v>
      </c>
      <c r="Q294" s="222">
        <v>0</v>
      </c>
      <c r="R294" s="222">
        <f>Q294*H294</f>
        <v>0</v>
      </c>
      <c r="S294" s="222">
        <v>0</v>
      </c>
      <c r="T294" s="223">
        <f>S294*H294</f>
        <v>0</v>
      </c>
      <c r="AR294" s="224" t="s">
        <v>215</v>
      </c>
      <c r="AT294" s="224" t="s">
        <v>211</v>
      </c>
      <c r="AU294" s="224" t="s">
        <v>79</v>
      </c>
      <c r="AY294" s="18" t="s">
        <v>210</v>
      </c>
      <c r="BE294" s="225">
        <f>IF(N294="základní",J294,0)</f>
        <v>0</v>
      </c>
      <c r="BF294" s="225">
        <f>IF(N294="snížená",J294,0)</f>
        <v>0</v>
      </c>
      <c r="BG294" s="225">
        <f>IF(N294="zákl. přenesená",J294,0)</f>
        <v>0</v>
      </c>
      <c r="BH294" s="225">
        <f>IF(N294="sníž. přenesená",J294,0)</f>
        <v>0</v>
      </c>
      <c r="BI294" s="225">
        <f>IF(N294="nulová",J294,0)</f>
        <v>0</v>
      </c>
      <c r="BJ294" s="18" t="s">
        <v>77</v>
      </c>
      <c r="BK294" s="225">
        <f>ROUND(I294*H294,2)</f>
        <v>0</v>
      </c>
      <c r="BL294" s="18" t="s">
        <v>215</v>
      </c>
      <c r="BM294" s="224" t="s">
        <v>407</v>
      </c>
    </row>
    <row r="295" s="1" customFormat="1">
      <c r="B295" s="39"/>
      <c r="C295" s="40"/>
      <c r="D295" s="226" t="s">
        <v>216</v>
      </c>
      <c r="E295" s="40"/>
      <c r="F295" s="227" t="s">
        <v>3983</v>
      </c>
      <c r="G295" s="40"/>
      <c r="H295" s="40"/>
      <c r="I295" s="147"/>
      <c r="J295" s="40"/>
      <c r="K295" s="40"/>
      <c r="L295" s="44"/>
      <c r="M295" s="231"/>
      <c r="N295" s="84"/>
      <c r="O295" s="84"/>
      <c r="P295" s="84"/>
      <c r="Q295" s="84"/>
      <c r="R295" s="84"/>
      <c r="S295" s="84"/>
      <c r="T295" s="85"/>
      <c r="AT295" s="18" t="s">
        <v>216</v>
      </c>
      <c r="AU295" s="18" t="s">
        <v>79</v>
      </c>
    </row>
    <row r="296" s="12" customFormat="1">
      <c r="B296" s="257"/>
      <c r="C296" s="258"/>
      <c r="D296" s="226" t="s">
        <v>3817</v>
      </c>
      <c r="E296" s="259" t="s">
        <v>20</v>
      </c>
      <c r="F296" s="260" t="s">
        <v>3988</v>
      </c>
      <c r="G296" s="258"/>
      <c r="H296" s="259" t="s">
        <v>20</v>
      </c>
      <c r="I296" s="261"/>
      <c r="J296" s="258"/>
      <c r="K296" s="258"/>
      <c r="L296" s="262"/>
      <c r="M296" s="263"/>
      <c r="N296" s="264"/>
      <c r="O296" s="264"/>
      <c r="P296" s="264"/>
      <c r="Q296" s="264"/>
      <c r="R296" s="264"/>
      <c r="S296" s="264"/>
      <c r="T296" s="265"/>
      <c r="AT296" s="266" t="s">
        <v>3817</v>
      </c>
      <c r="AU296" s="266" t="s">
        <v>79</v>
      </c>
      <c r="AV296" s="12" t="s">
        <v>77</v>
      </c>
      <c r="AW296" s="12" t="s">
        <v>3819</v>
      </c>
      <c r="AX296" s="12" t="s">
        <v>16</v>
      </c>
      <c r="AY296" s="266" t="s">
        <v>210</v>
      </c>
    </row>
    <row r="297" s="13" customFormat="1">
      <c r="B297" s="267"/>
      <c r="C297" s="268"/>
      <c r="D297" s="226" t="s">
        <v>3817</v>
      </c>
      <c r="E297" s="269" t="s">
        <v>20</v>
      </c>
      <c r="F297" s="270" t="s">
        <v>3989</v>
      </c>
      <c r="G297" s="268"/>
      <c r="H297" s="271">
        <v>9.6300000000000008</v>
      </c>
      <c r="I297" s="272"/>
      <c r="J297" s="268"/>
      <c r="K297" s="268"/>
      <c r="L297" s="273"/>
      <c r="M297" s="274"/>
      <c r="N297" s="275"/>
      <c r="O297" s="275"/>
      <c r="P297" s="275"/>
      <c r="Q297" s="275"/>
      <c r="R297" s="275"/>
      <c r="S297" s="275"/>
      <c r="T297" s="276"/>
      <c r="AT297" s="277" t="s">
        <v>3817</v>
      </c>
      <c r="AU297" s="277" t="s">
        <v>79</v>
      </c>
      <c r="AV297" s="13" t="s">
        <v>79</v>
      </c>
      <c r="AW297" s="13" t="s">
        <v>3819</v>
      </c>
      <c r="AX297" s="13" t="s">
        <v>16</v>
      </c>
      <c r="AY297" s="277" t="s">
        <v>210</v>
      </c>
    </row>
    <row r="298" s="14" customFormat="1">
      <c r="B298" s="278"/>
      <c r="C298" s="279"/>
      <c r="D298" s="226" t="s">
        <v>3817</v>
      </c>
      <c r="E298" s="280" t="s">
        <v>20</v>
      </c>
      <c r="F298" s="281" t="s">
        <v>3821</v>
      </c>
      <c r="G298" s="279"/>
      <c r="H298" s="282">
        <v>9.6300000000000008</v>
      </c>
      <c r="I298" s="283"/>
      <c r="J298" s="279"/>
      <c r="K298" s="279"/>
      <c r="L298" s="284"/>
      <c r="M298" s="285"/>
      <c r="N298" s="286"/>
      <c r="O298" s="286"/>
      <c r="P298" s="286"/>
      <c r="Q298" s="286"/>
      <c r="R298" s="286"/>
      <c r="S298" s="286"/>
      <c r="T298" s="287"/>
      <c r="AT298" s="288" t="s">
        <v>3817</v>
      </c>
      <c r="AU298" s="288" t="s">
        <v>79</v>
      </c>
      <c r="AV298" s="14" t="s">
        <v>215</v>
      </c>
      <c r="AW298" s="14" t="s">
        <v>3819</v>
      </c>
      <c r="AX298" s="14" t="s">
        <v>77</v>
      </c>
      <c r="AY298" s="288" t="s">
        <v>210</v>
      </c>
    </row>
    <row r="299" s="10" customFormat="1" ht="22.8" customHeight="1">
      <c r="B299" s="199"/>
      <c r="C299" s="200"/>
      <c r="D299" s="201" t="s">
        <v>69</v>
      </c>
      <c r="E299" s="239" t="s">
        <v>3990</v>
      </c>
      <c r="F299" s="239" t="s">
        <v>3991</v>
      </c>
      <c r="G299" s="200"/>
      <c r="H299" s="200"/>
      <c r="I299" s="203"/>
      <c r="J299" s="240">
        <f>BK299</f>
        <v>0</v>
      </c>
      <c r="K299" s="200"/>
      <c r="L299" s="205"/>
      <c r="M299" s="206"/>
      <c r="N299" s="207"/>
      <c r="O299" s="207"/>
      <c r="P299" s="208">
        <f>SUM(P300:P315)</f>
        <v>0</v>
      </c>
      <c r="Q299" s="207"/>
      <c r="R299" s="208">
        <f>SUM(R300:R315)</f>
        <v>0</v>
      </c>
      <c r="S299" s="207"/>
      <c r="T299" s="209">
        <f>SUM(T300:T315)</f>
        <v>0</v>
      </c>
      <c r="AR299" s="210" t="s">
        <v>77</v>
      </c>
      <c r="AT299" s="211" t="s">
        <v>69</v>
      </c>
      <c r="AU299" s="211" t="s">
        <v>77</v>
      </c>
      <c r="AY299" s="210" t="s">
        <v>210</v>
      </c>
      <c r="BK299" s="212">
        <f>SUM(BK300:BK315)</f>
        <v>0</v>
      </c>
    </row>
    <row r="300" s="1" customFormat="1" ht="24" customHeight="1">
      <c r="B300" s="39"/>
      <c r="C300" s="213" t="s">
        <v>408</v>
      </c>
      <c r="D300" s="213" t="s">
        <v>211</v>
      </c>
      <c r="E300" s="214" t="s">
        <v>3992</v>
      </c>
      <c r="F300" s="215" t="s">
        <v>3993</v>
      </c>
      <c r="G300" s="216" t="s">
        <v>266</v>
      </c>
      <c r="H300" s="217">
        <v>33.825000000000003</v>
      </c>
      <c r="I300" s="218"/>
      <c r="J300" s="219">
        <f>ROUND(I300*H300,2)</f>
        <v>0</v>
      </c>
      <c r="K300" s="215" t="s">
        <v>20</v>
      </c>
      <c r="L300" s="44"/>
      <c r="M300" s="220" t="s">
        <v>20</v>
      </c>
      <c r="N300" s="221" t="s">
        <v>41</v>
      </c>
      <c r="O300" s="84"/>
      <c r="P300" s="222">
        <f>O300*H300</f>
        <v>0</v>
      </c>
      <c r="Q300" s="222">
        <v>0</v>
      </c>
      <c r="R300" s="222">
        <f>Q300*H300</f>
        <v>0</v>
      </c>
      <c r="S300" s="222">
        <v>0</v>
      </c>
      <c r="T300" s="223">
        <f>S300*H300</f>
        <v>0</v>
      </c>
      <c r="AR300" s="224" t="s">
        <v>215</v>
      </c>
      <c r="AT300" s="224" t="s">
        <v>211</v>
      </c>
      <c r="AU300" s="224" t="s">
        <v>79</v>
      </c>
      <c r="AY300" s="18" t="s">
        <v>210</v>
      </c>
      <c r="BE300" s="225">
        <f>IF(N300="základní",J300,0)</f>
        <v>0</v>
      </c>
      <c r="BF300" s="225">
        <f>IF(N300="snížená",J300,0)</f>
        <v>0</v>
      </c>
      <c r="BG300" s="225">
        <f>IF(N300="zákl. přenesená",J300,0)</f>
        <v>0</v>
      </c>
      <c r="BH300" s="225">
        <f>IF(N300="sníž. přenesená",J300,0)</f>
        <v>0</v>
      </c>
      <c r="BI300" s="225">
        <f>IF(N300="nulová",J300,0)</f>
        <v>0</v>
      </c>
      <c r="BJ300" s="18" t="s">
        <v>77</v>
      </c>
      <c r="BK300" s="225">
        <f>ROUND(I300*H300,2)</f>
        <v>0</v>
      </c>
      <c r="BL300" s="18" t="s">
        <v>215</v>
      </c>
      <c r="BM300" s="224" t="s">
        <v>411</v>
      </c>
    </row>
    <row r="301" s="12" customFormat="1">
      <c r="B301" s="257"/>
      <c r="C301" s="258"/>
      <c r="D301" s="226" t="s">
        <v>3817</v>
      </c>
      <c r="E301" s="259" t="s">
        <v>20</v>
      </c>
      <c r="F301" s="260" t="s">
        <v>3994</v>
      </c>
      <c r="G301" s="258"/>
      <c r="H301" s="259" t="s">
        <v>20</v>
      </c>
      <c r="I301" s="261"/>
      <c r="J301" s="258"/>
      <c r="K301" s="258"/>
      <c r="L301" s="262"/>
      <c r="M301" s="263"/>
      <c r="N301" s="264"/>
      <c r="O301" s="264"/>
      <c r="P301" s="264"/>
      <c r="Q301" s="264"/>
      <c r="R301" s="264"/>
      <c r="S301" s="264"/>
      <c r="T301" s="265"/>
      <c r="AT301" s="266" t="s">
        <v>3817</v>
      </c>
      <c r="AU301" s="266" t="s">
        <v>79</v>
      </c>
      <c r="AV301" s="12" t="s">
        <v>77</v>
      </c>
      <c r="AW301" s="12" t="s">
        <v>3819</v>
      </c>
      <c r="AX301" s="12" t="s">
        <v>16</v>
      </c>
      <c r="AY301" s="266" t="s">
        <v>210</v>
      </c>
    </row>
    <row r="302" s="13" customFormat="1">
      <c r="B302" s="267"/>
      <c r="C302" s="268"/>
      <c r="D302" s="226" t="s">
        <v>3817</v>
      </c>
      <c r="E302" s="269" t="s">
        <v>20</v>
      </c>
      <c r="F302" s="270" t="s">
        <v>3995</v>
      </c>
      <c r="G302" s="268"/>
      <c r="H302" s="271">
        <v>33.824999999999996</v>
      </c>
      <c r="I302" s="272"/>
      <c r="J302" s="268"/>
      <c r="K302" s="268"/>
      <c r="L302" s="273"/>
      <c r="M302" s="274"/>
      <c r="N302" s="275"/>
      <c r="O302" s="275"/>
      <c r="P302" s="275"/>
      <c r="Q302" s="275"/>
      <c r="R302" s="275"/>
      <c r="S302" s="275"/>
      <c r="T302" s="276"/>
      <c r="AT302" s="277" t="s">
        <v>3817</v>
      </c>
      <c r="AU302" s="277" t="s">
        <v>79</v>
      </c>
      <c r="AV302" s="13" t="s">
        <v>79</v>
      </c>
      <c r="AW302" s="13" t="s">
        <v>3819</v>
      </c>
      <c r="AX302" s="13" t="s">
        <v>16</v>
      </c>
      <c r="AY302" s="277" t="s">
        <v>210</v>
      </c>
    </row>
    <row r="303" s="14" customFormat="1">
      <c r="B303" s="278"/>
      <c r="C303" s="279"/>
      <c r="D303" s="226" t="s">
        <v>3817</v>
      </c>
      <c r="E303" s="280" t="s">
        <v>20</v>
      </c>
      <c r="F303" s="281" t="s">
        <v>3821</v>
      </c>
      <c r="G303" s="279"/>
      <c r="H303" s="282">
        <v>33.824999999999996</v>
      </c>
      <c r="I303" s="283"/>
      <c r="J303" s="279"/>
      <c r="K303" s="279"/>
      <c r="L303" s="284"/>
      <c r="M303" s="285"/>
      <c r="N303" s="286"/>
      <c r="O303" s="286"/>
      <c r="P303" s="286"/>
      <c r="Q303" s="286"/>
      <c r="R303" s="286"/>
      <c r="S303" s="286"/>
      <c r="T303" s="287"/>
      <c r="AT303" s="288" t="s">
        <v>3817</v>
      </c>
      <c r="AU303" s="288" t="s">
        <v>79</v>
      </c>
      <c r="AV303" s="14" t="s">
        <v>215</v>
      </c>
      <c r="AW303" s="14" t="s">
        <v>3819</v>
      </c>
      <c r="AX303" s="14" t="s">
        <v>77</v>
      </c>
      <c r="AY303" s="288" t="s">
        <v>210</v>
      </c>
    </row>
    <row r="304" s="1" customFormat="1" ht="24" customHeight="1">
      <c r="B304" s="39"/>
      <c r="C304" s="213" t="s">
        <v>334</v>
      </c>
      <c r="D304" s="213" t="s">
        <v>211</v>
      </c>
      <c r="E304" s="214" t="s">
        <v>3996</v>
      </c>
      <c r="F304" s="215" t="s">
        <v>3997</v>
      </c>
      <c r="G304" s="216" t="s">
        <v>266</v>
      </c>
      <c r="H304" s="217">
        <v>507.375</v>
      </c>
      <c r="I304" s="218"/>
      <c r="J304" s="219">
        <f>ROUND(I304*H304,2)</f>
        <v>0</v>
      </c>
      <c r="K304" s="215" t="s">
        <v>20</v>
      </c>
      <c r="L304" s="44"/>
      <c r="M304" s="220" t="s">
        <v>20</v>
      </c>
      <c r="N304" s="221" t="s">
        <v>41</v>
      </c>
      <c r="O304" s="84"/>
      <c r="P304" s="222">
        <f>O304*H304</f>
        <v>0</v>
      </c>
      <c r="Q304" s="222">
        <v>0</v>
      </c>
      <c r="R304" s="222">
        <f>Q304*H304</f>
        <v>0</v>
      </c>
      <c r="S304" s="222">
        <v>0</v>
      </c>
      <c r="T304" s="223">
        <f>S304*H304</f>
        <v>0</v>
      </c>
      <c r="AR304" s="224" t="s">
        <v>215</v>
      </c>
      <c r="AT304" s="224" t="s">
        <v>211</v>
      </c>
      <c r="AU304" s="224" t="s">
        <v>79</v>
      </c>
      <c r="AY304" s="18" t="s">
        <v>210</v>
      </c>
      <c r="BE304" s="225">
        <f>IF(N304="základní",J304,0)</f>
        <v>0</v>
      </c>
      <c r="BF304" s="225">
        <f>IF(N304="snížená",J304,0)</f>
        <v>0</v>
      </c>
      <c r="BG304" s="225">
        <f>IF(N304="zákl. přenesená",J304,0)</f>
        <v>0</v>
      </c>
      <c r="BH304" s="225">
        <f>IF(N304="sníž. přenesená",J304,0)</f>
        <v>0</v>
      </c>
      <c r="BI304" s="225">
        <f>IF(N304="nulová",J304,0)</f>
        <v>0</v>
      </c>
      <c r="BJ304" s="18" t="s">
        <v>77</v>
      </c>
      <c r="BK304" s="225">
        <f>ROUND(I304*H304,2)</f>
        <v>0</v>
      </c>
      <c r="BL304" s="18" t="s">
        <v>215</v>
      </c>
      <c r="BM304" s="224" t="s">
        <v>414</v>
      </c>
    </row>
    <row r="305" s="12" customFormat="1">
      <c r="B305" s="257"/>
      <c r="C305" s="258"/>
      <c r="D305" s="226" t="s">
        <v>3817</v>
      </c>
      <c r="E305" s="259" t="s">
        <v>20</v>
      </c>
      <c r="F305" s="260" t="s">
        <v>3998</v>
      </c>
      <c r="G305" s="258"/>
      <c r="H305" s="259" t="s">
        <v>20</v>
      </c>
      <c r="I305" s="261"/>
      <c r="J305" s="258"/>
      <c r="K305" s="258"/>
      <c r="L305" s="262"/>
      <c r="M305" s="263"/>
      <c r="N305" s="264"/>
      <c r="O305" s="264"/>
      <c r="P305" s="264"/>
      <c r="Q305" s="264"/>
      <c r="R305" s="264"/>
      <c r="S305" s="264"/>
      <c r="T305" s="265"/>
      <c r="AT305" s="266" t="s">
        <v>3817</v>
      </c>
      <c r="AU305" s="266" t="s">
        <v>79</v>
      </c>
      <c r="AV305" s="12" t="s">
        <v>77</v>
      </c>
      <c r="AW305" s="12" t="s">
        <v>3819</v>
      </c>
      <c r="AX305" s="12" t="s">
        <v>16</v>
      </c>
      <c r="AY305" s="266" t="s">
        <v>210</v>
      </c>
    </row>
    <row r="306" s="13" customFormat="1">
      <c r="B306" s="267"/>
      <c r="C306" s="268"/>
      <c r="D306" s="226" t="s">
        <v>3817</v>
      </c>
      <c r="E306" s="269" t="s">
        <v>20</v>
      </c>
      <c r="F306" s="270" t="s">
        <v>3999</v>
      </c>
      <c r="G306" s="268"/>
      <c r="H306" s="271">
        <v>507.37500000000006</v>
      </c>
      <c r="I306" s="272"/>
      <c r="J306" s="268"/>
      <c r="K306" s="268"/>
      <c r="L306" s="273"/>
      <c r="M306" s="274"/>
      <c r="N306" s="275"/>
      <c r="O306" s="275"/>
      <c r="P306" s="275"/>
      <c r="Q306" s="275"/>
      <c r="R306" s="275"/>
      <c r="S306" s="275"/>
      <c r="T306" s="276"/>
      <c r="AT306" s="277" t="s">
        <v>3817</v>
      </c>
      <c r="AU306" s="277" t="s">
        <v>79</v>
      </c>
      <c r="AV306" s="13" t="s">
        <v>79</v>
      </c>
      <c r="AW306" s="13" t="s">
        <v>3819</v>
      </c>
      <c r="AX306" s="13" t="s">
        <v>16</v>
      </c>
      <c r="AY306" s="277" t="s">
        <v>210</v>
      </c>
    </row>
    <row r="307" s="14" customFormat="1">
      <c r="B307" s="278"/>
      <c r="C307" s="279"/>
      <c r="D307" s="226" t="s">
        <v>3817</v>
      </c>
      <c r="E307" s="280" t="s">
        <v>20</v>
      </c>
      <c r="F307" s="281" t="s">
        <v>3821</v>
      </c>
      <c r="G307" s="279"/>
      <c r="H307" s="282">
        <v>507.37500000000006</v>
      </c>
      <c r="I307" s="283"/>
      <c r="J307" s="279"/>
      <c r="K307" s="279"/>
      <c r="L307" s="284"/>
      <c r="M307" s="285"/>
      <c r="N307" s="286"/>
      <c r="O307" s="286"/>
      <c r="P307" s="286"/>
      <c r="Q307" s="286"/>
      <c r="R307" s="286"/>
      <c r="S307" s="286"/>
      <c r="T307" s="287"/>
      <c r="AT307" s="288" t="s">
        <v>3817</v>
      </c>
      <c r="AU307" s="288" t="s">
        <v>79</v>
      </c>
      <c r="AV307" s="14" t="s">
        <v>215</v>
      </c>
      <c r="AW307" s="14" t="s">
        <v>3819</v>
      </c>
      <c r="AX307" s="14" t="s">
        <v>77</v>
      </c>
      <c r="AY307" s="288" t="s">
        <v>210</v>
      </c>
    </row>
    <row r="308" s="1" customFormat="1" ht="24" customHeight="1">
      <c r="B308" s="39"/>
      <c r="C308" s="213" t="s">
        <v>415</v>
      </c>
      <c r="D308" s="213" t="s">
        <v>211</v>
      </c>
      <c r="E308" s="214" t="s">
        <v>4000</v>
      </c>
      <c r="F308" s="215" t="s">
        <v>4001</v>
      </c>
      <c r="G308" s="216" t="s">
        <v>266</v>
      </c>
      <c r="H308" s="217">
        <v>29.920999999999999</v>
      </c>
      <c r="I308" s="218"/>
      <c r="J308" s="219">
        <f>ROUND(I308*H308,2)</f>
        <v>0</v>
      </c>
      <c r="K308" s="215" t="s">
        <v>20</v>
      </c>
      <c r="L308" s="44"/>
      <c r="M308" s="220" t="s">
        <v>20</v>
      </c>
      <c r="N308" s="221" t="s">
        <v>41</v>
      </c>
      <c r="O308" s="84"/>
      <c r="P308" s="222">
        <f>O308*H308</f>
        <v>0</v>
      </c>
      <c r="Q308" s="222">
        <v>0</v>
      </c>
      <c r="R308" s="222">
        <f>Q308*H308</f>
        <v>0</v>
      </c>
      <c r="S308" s="222">
        <v>0</v>
      </c>
      <c r="T308" s="223">
        <f>S308*H308</f>
        <v>0</v>
      </c>
      <c r="AR308" s="224" t="s">
        <v>215</v>
      </c>
      <c r="AT308" s="224" t="s">
        <v>211</v>
      </c>
      <c r="AU308" s="224" t="s">
        <v>79</v>
      </c>
      <c r="AY308" s="18" t="s">
        <v>210</v>
      </c>
      <c r="BE308" s="225">
        <f>IF(N308="základní",J308,0)</f>
        <v>0</v>
      </c>
      <c r="BF308" s="225">
        <f>IF(N308="snížená",J308,0)</f>
        <v>0</v>
      </c>
      <c r="BG308" s="225">
        <f>IF(N308="zákl. přenesená",J308,0)</f>
        <v>0</v>
      </c>
      <c r="BH308" s="225">
        <f>IF(N308="sníž. přenesená",J308,0)</f>
        <v>0</v>
      </c>
      <c r="BI308" s="225">
        <f>IF(N308="nulová",J308,0)</f>
        <v>0</v>
      </c>
      <c r="BJ308" s="18" t="s">
        <v>77</v>
      </c>
      <c r="BK308" s="225">
        <f>ROUND(I308*H308,2)</f>
        <v>0</v>
      </c>
      <c r="BL308" s="18" t="s">
        <v>215</v>
      </c>
      <c r="BM308" s="224" t="s">
        <v>418</v>
      </c>
    </row>
    <row r="309" s="12" customFormat="1">
      <c r="B309" s="257"/>
      <c r="C309" s="258"/>
      <c r="D309" s="226" t="s">
        <v>3817</v>
      </c>
      <c r="E309" s="259" t="s">
        <v>20</v>
      </c>
      <c r="F309" s="260" t="s">
        <v>4002</v>
      </c>
      <c r="G309" s="258"/>
      <c r="H309" s="259" t="s">
        <v>20</v>
      </c>
      <c r="I309" s="261"/>
      <c r="J309" s="258"/>
      <c r="K309" s="258"/>
      <c r="L309" s="262"/>
      <c r="M309" s="263"/>
      <c r="N309" s="264"/>
      <c r="O309" s="264"/>
      <c r="P309" s="264"/>
      <c r="Q309" s="264"/>
      <c r="R309" s="264"/>
      <c r="S309" s="264"/>
      <c r="T309" s="265"/>
      <c r="AT309" s="266" t="s">
        <v>3817</v>
      </c>
      <c r="AU309" s="266" t="s">
        <v>79</v>
      </c>
      <c r="AV309" s="12" t="s">
        <v>77</v>
      </c>
      <c r="AW309" s="12" t="s">
        <v>3819</v>
      </c>
      <c r="AX309" s="12" t="s">
        <v>16</v>
      </c>
      <c r="AY309" s="266" t="s">
        <v>210</v>
      </c>
    </row>
    <row r="310" s="13" customFormat="1">
      <c r="B310" s="267"/>
      <c r="C310" s="268"/>
      <c r="D310" s="226" t="s">
        <v>3817</v>
      </c>
      <c r="E310" s="269" t="s">
        <v>20</v>
      </c>
      <c r="F310" s="270" t="s">
        <v>4003</v>
      </c>
      <c r="G310" s="268"/>
      <c r="H310" s="271">
        <v>29.920999999999999</v>
      </c>
      <c r="I310" s="272"/>
      <c r="J310" s="268"/>
      <c r="K310" s="268"/>
      <c r="L310" s="273"/>
      <c r="M310" s="274"/>
      <c r="N310" s="275"/>
      <c r="O310" s="275"/>
      <c r="P310" s="275"/>
      <c r="Q310" s="275"/>
      <c r="R310" s="275"/>
      <c r="S310" s="275"/>
      <c r="T310" s="276"/>
      <c r="AT310" s="277" t="s">
        <v>3817</v>
      </c>
      <c r="AU310" s="277" t="s">
        <v>79</v>
      </c>
      <c r="AV310" s="13" t="s">
        <v>79</v>
      </c>
      <c r="AW310" s="13" t="s">
        <v>3819</v>
      </c>
      <c r="AX310" s="13" t="s">
        <v>16</v>
      </c>
      <c r="AY310" s="277" t="s">
        <v>210</v>
      </c>
    </row>
    <row r="311" s="14" customFormat="1">
      <c r="B311" s="278"/>
      <c r="C311" s="279"/>
      <c r="D311" s="226" t="s">
        <v>3817</v>
      </c>
      <c r="E311" s="280" t="s">
        <v>20</v>
      </c>
      <c r="F311" s="281" t="s">
        <v>3821</v>
      </c>
      <c r="G311" s="279"/>
      <c r="H311" s="282">
        <v>29.920999999999999</v>
      </c>
      <c r="I311" s="283"/>
      <c r="J311" s="279"/>
      <c r="K311" s="279"/>
      <c r="L311" s="284"/>
      <c r="M311" s="285"/>
      <c r="N311" s="286"/>
      <c r="O311" s="286"/>
      <c r="P311" s="286"/>
      <c r="Q311" s="286"/>
      <c r="R311" s="286"/>
      <c r="S311" s="286"/>
      <c r="T311" s="287"/>
      <c r="AT311" s="288" t="s">
        <v>3817</v>
      </c>
      <c r="AU311" s="288" t="s">
        <v>79</v>
      </c>
      <c r="AV311" s="14" t="s">
        <v>215</v>
      </c>
      <c r="AW311" s="14" t="s">
        <v>3819</v>
      </c>
      <c r="AX311" s="14" t="s">
        <v>77</v>
      </c>
      <c r="AY311" s="288" t="s">
        <v>210</v>
      </c>
    </row>
    <row r="312" s="1" customFormat="1" ht="24" customHeight="1">
      <c r="B312" s="39"/>
      <c r="C312" s="213" t="s">
        <v>338</v>
      </c>
      <c r="D312" s="213" t="s">
        <v>211</v>
      </c>
      <c r="E312" s="214" t="s">
        <v>4004</v>
      </c>
      <c r="F312" s="215" t="s">
        <v>4005</v>
      </c>
      <c r="G312" s="216" t="s">
        <v>266</v>
      </c>
      <c r="H312" s="217">
        <v>3.9039999999999999</v>
      </c>
      <c r="I312" s="218"/>
      <c r="J312" s="219">
        <f>ROUND(I312*H312,2)</f>
        <v>0</v>
      </c>
      <c r="K312" s="215" t="s">
        <v>20</v>
      </c>
      <c r="L312" s="44"/>
      <c r="M312" s="220" t="s">
        <v>20</v>
      </c>
      <c r="N312" s="221" t="s">
        <v>41</v>
      </c>
      <c r="O312" s="84"/>
      <c r="P312" s="222">
        <f>O312*H312</f>
        <v>0</v>
      </c>
      <c r="Q312" s="222">
        <v>0</v>
      </c>
      <c r="R312" s="222">
        <f>Q312*H312</f>
        <v>0</v>
      </c>
      <c r="S312" s="222">
        <v>0</v>
      </c>
      <c r="T312" s="223">
        <f>S312*H312</f>
        <v>0</v>
      </c>
      <c r="AR312" s="224" t="s">
        <v>215</v>
      </c>
      <c r="AT312" s="224" t="s">
        <v>211</v>
      </c>
      <c r="AU312" s="224" t="s">
        <v>79</v>
      </c>
      <c r="AY312" s="18" t="s">
        <v>210</v>
      </c>
      <c r="BE312" s="225">
        <f>IF(N312="základní",J312,0)</f>
        <v>0</v>
      </c>
      <c r="BF312" s="225">
        <f>IF(N312="snížená",J312,0)</f>
        <v>0</v>
      </c>
      <c r="BG312" s="225">
        <f>IF(N312="zákl. přenesená",J312,0)</f>
        <v>0</v>
      </c>
      <c r="BH312" s="225">
        <f>IF(N312="sníž. přenesená",J312,0)</f>
        <v>0</v>
      </c>
      <c r="BI312" s="225">
        <f>IF(N312="nulová",J312,0)</f>
        <v>0</v>
      </c>
      <c r="BJ312" s="18" t="s">
        <v>77</v>
      </c>
      <c r="BK312" s="225">
        <f>ROUND(I312*H312,2)</f>
        <v>0</v>
      </c>
      <c r="BL312" s="18" t="s">
        <v>215</v>
      </c>
      <c r="BM312" s="224" t="s">
        <v>421</v>
      </c>
    </row>
    <row r="313" s="12" customFormat="1">
      <c r="B313" s="257"/>
      <c r="C313" s="258"/>
      <c r="D313" s="226" t="s">
        <v>3817</v>
      </c>
      <c r="E313" s="259" t="s">
        <v>20</v>
      </c>
      <c r="F313" s="260" t="s">
        <v>4006</v>
      </c>
      <c r="G313" s="258"/>
      <c r="H313" s="259" t="s">
        <v>20</v>
      </c>
      <c r="I313" s="261"/>
      <c r="J313" s="258"/>
      <c r="K313" s="258"/>
      <c r="L313" s="262"/>
      <c r="M313" s="263"/>
      <c r="N313" s="264"/>
      <c r="O313" s="264"/>
      <c r="P313" s="264"/>
      <c r="Q313" s="264"/>
      <c r="R313" s="264"/>
      <c r="S313" s="264"/>
      <c r="T313" s="265"/>
      <c r="AT313" s="266" t="s">
        <v>3817</v>
      </c>
      <c r="AU313" s="266" t="s">
        <v>79</v>
      </c>
      <c r="AV313" s="12" t="s">
        <v>77</v>
      </c>
      <c r="AW313" s="12" t="s">
        <v>3819</v>
      </c>
      <c r="AX313" s="12" t="s">
        <v>16</v>
      </c>
      <c r="AY313" s="266" t="s">
        <v>210</v>
      </c>
    </row>
    <row r="314" s="13" customFormat="1">
      <c r="B314" s="267"/>
      <c r="C314" s="268"/>
      <c r="D314" s="226" t="s">
        <v>3817</v>
      </c>
      <c r="E314" s="269" t="s">
        <v>20</v>
      </c>
      <c r="F314" s="270" t="s">
        <v>4007</v>
      </c>
      <c r="G314" s="268"/>
      <c r="H314" s="271">
        <v>3.9039999999999999</v>
      </c>
      <c r="I314" s="272"/>
      <c r="J314" s="268"/>
      <c r="K314" s="268"/>
      <c r="L314" s="273"/>
      <c r="M314" s="274"/>
      <c r="N314" s="275"/>
      <c r="O314" s="275"/>
      <c r="P314" s="275"/>
      <c r="Q314" s="275"/>
      <c r="R314" s="275"/>
      <c r="S314" s="275"/>
      <c r="T314" s="276"/>
      <c r="AT314" s="277" t="s">
        <v>3817</v>
      </c>
      <c r="AU314" s="277" t="s">
        <v>79</v>
      </c>
      <c r="AV314" s="13" t="s">
        <v>79</v>
      </c>
      <c r="AW314" s="13" t="s">
        <v>3819</v>
      </c>
      <c r="AX314" s="13" t="s">
        <v>16</v>
      </c>
      <c r="AY314" s="277" t="s">
        <v>210</v>
      </c>
    </row>
    <row r="315" s="14" customFormat="1">
      <c r="B315" s="278"/>
      <c r="C315" s="279"/>
      <c r="D315" s="226" t="s">
        <v>3817</v>
      </c>
      <c r="E315" s="280" t="s">
        <v>20</v>
      </c>
      <c r="F315" s="281" t="s">
        <v>3821</v>
      </c>
      <c r="G315" s="279"/>
      <c r="H315" s="282">
        <v>3.9039999999999999</v>
      </c>
      <c r="I315" s="283"/>
      <c r="J315" s="279"/>
      <c r="K315" s="279"/>
      <c r="L315" s="284"/>
      <c r="M315" s="285"/>
      <c r="N315" s="286"/>
      <c r="O315" s="286"/>
      <c r="P315" s="286"/>
      <c r="Q315" s="286"/>
      <c r="R315" s="286"/>
      <c r="S315" s="286"/>
      <c r="T315" s="287"/>
      <c r="AT315" s="288" t="s">
        <v>3817</v>
      </c>
      <c r="AU315" s="288" t="s">
        <v>79</v>
      </c>
      <c r="AV315" s="14" t="s">
        <v>215</v>
      </c>
      <c r="AW315" s="14" t="s">
        <v>3819</v>
      </c>
      <c r="AX315" s="14" t="s">
        <v>77</v>
      </c>
      <c r="AY315" s="288" t="s">
        <v>210</v>
      </c>
    </row>
    <row r="316" s="10" customFormat="1" ht="22.8" customHeight="1">
      <c r="B316" s="199"/>
      <c r="C316" s="200"/>
      <c r="D316" s="201" t="s">
        <v>69</v>
      </c>
      <c r="E316" s="239" t="s">
        <v>3579</v>
      </c>
      <c r="F316" s="239" t="s">
        <v>4008</v>
      </c>
      <c r="G316" s="200"/>
      <c r="H316" s="200"/>
      <c r="I316" s="203"/>
      <c r="J316" s="240">
        <f>BK316</f>
        <v>0</v>
      </c>
      <c r="K316" s="200"/>
      <c r="L316" s="205"/>
      <c r="M316" s="206"/>
      <c r="N316" s="207"/>
      <c r="O316" s="207"/>
      <c r="P316" s="208">
        <f>P317</f>
        <v>0</v>
      </c>
      <c r="Q316" s="207"/>
      <c r="R316" s="208">
        <f>R317</f>
        <v>0</v>
      </c>
      <c r="S316" s="207"/>
      <c r="T316" s="209">
        <f>T317</f>
        <v>0</v>
      </c>
      <c r="AR316" s="210" t="s">
        <v>77</v>
      </c>
      <c r="AT316" s="211" t="s">
        <v>69</v>
      </c>
      <c r="AU316" s="211" t="s">
        <v>77</v>
      </c>
      <c r="AY316" s="210" t="s">
        <v>210</v>
      </c>
      <c r="BK316" s="212">
        <f>BK317</f>
        <v>0</v>
      </c>
    </row>
    <row r="317" s="1" customFormat="1" ht="24" customHeight="1">
      <c r="B317" s="39"/>
      <c r="C317" s="213" t="s">
        <v>422</v>
      </c>
      <c r="D317" s="213" t="s">
        <v>211</v>
      </c>
      <c r="E317" s="214" t="s">
        <v>4009</v>
      </c>
      <c r="F317" s="215" t="s">
        <v>4010</v>
      </c>
      <c r="G317" s="216" t="s">
        <v>266</v>
      </c>
      <c r="H317" s="217">
        <v>189.68600000000001</v>
      </c>
      <c r="I317" s="218"/>
      <c r="J317" s="219">
        <f>ROUND(I317*H317,2)</f>
        <v>0</v>
      </c>
      <c r="K317" s="215" t="s">
        <v>20</v>
      </c>
      <c r="L317" s="44"/>
      <c r="M317" s="251" t="s">
        <v>20</v>
      </c>
      <c r="N317" s="252" t="s">
        <v>41</v>
      </c>
      <c r="O317" s="229"/>
      <c r="P317" s="253">
        <f>O317*H317</f>
        <v>0</v>
      </c>
      <c r="Q317" s="253">
        <v>0</v>
      </c>
      <c r="R317" s="253">
        <f>Q317*H317</f>
        <v>0</v>
      </c>
      <c r="S317" s="253">
        <v>0</v>
      </c>
      <c r="T317" s="254">
        <f>S317*H317</f>
        <v>0</v>
      </c>
      <c r="AR317" s="224" t="s">
        <v>215</v>
      </c>
      <c r="AT317" s="224" t="s">
        <v>211</v>
      </c>
      <c r="AU317" s="224" t="s">
        <v>79</v>
      </c>
      <c r="AY317" s="18" t="s">
        <v>210</v>
      </c>
      <c r="BE317" s="225">
        <f>IF(N317="základní",J317,0)</f>
        <v>0</v>
      </c>
      <c r="BF317" s="225">
        <f>IF(N317="snížená",J317,0)</f>
        <v>0</v>
      </c>
      <c r="BG317" s="225">
        <f>IF(N317="zákl. přenesená",J317,0)</f>
        <v>0</v>
      </c>
      <c r="BH317" s="225">
        <f>IF(N317="sníž. přenesená",J317,0)</f>
        <v>0</v>
      </c>
      <c r="BI317" s="225">
        <f>IF(N317="nulová",J317,0)</f>
        <v>0</v>
      </c>
      <c r="BJ317" s="18" t="s">
        <v>77</v>
      </c>
      <c r="BK317" s="225">
        <f>ROUND(I317*H317,2)</f>
        <v>0</v>
      </c>
      <c r="BL317" s="18" t="s">
        <v>215</v>
      </c>
      <c r="BM317" s="224" t="s">
        <v>426</v>
      </c>
    </row>
    <row r="318" s="1" customFormat="1" ht="6.96" customHeight="1">
      <c r="B318" s="59"/>
      <c r="C318" s="60"/>
      <c r="D318" s="60"/>
      <c r="E318" s="60"/>
      <c r="F318" s="60"/>
      <c r="G318" s="60"/>
      <c r="H318" s="60"/>
      <c r="I318" s="172"/>
      <c r="J318" s="60"/>
      <c r="K318" s="60"/>
      <c r="L318" s="44"/>
    </row>
  </sheetData>
  <sheetProtection sheet="1" autoFilter="0" formatColumns="0" formatRows="0" objects="1" scenarios="1" spinCount="100000" saltValue="/F7lW7YaIOJ0d1bJO/FLHJee8K9ljvOnkH87n3u9RpQhZwkgbQh+EQqFppy+1GZX5A/RBX8G2s7fFthquKWV+A==" hashValue="7w/bKo6svEUmc50k0TET6+d0RvPnCeOepnJDUZqsfQ3GmWO6SvPQzFyGZT6jpXzvscFNXrZbg6ypH+ZFHv2iXg==" algorithmName="SHA-512" password="CC35"/>
  <autoFilter ref="C96:K317"/>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82</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s="1" customFormat="1" ht="12" customHeight="1">
      <c r="B8" s="44"/>
      <c r="D8" s="145" t="s">
        <v>188</v>
      </c>
      <c r="I8" s="147"/>
      <c r="L8" s="44"/>
    </row>
    <row r="9" s="1" customFormat="1" ht="36.96" customHeight="1">
      <c r="B9" s="44"/>
      <c r="E9" s="148" t="s">
        <v>218</v>
      </c>
      <c r="F9" s="1"/>
      <c r="G9" s="1"/>
      <c r="H9" s="1"/>
      <c r="I9" s="147"/>
      <c r="L9" s="44"/>
    </row>
    <row r="10" s="1" customFormat="1">
      <c r="B10" s="44"/>
      <c r="I10" s="147"/>
      <c r="L10" s="44"/>
    </row>
    <row r="11" s="1" customFormat="1" ht="12" customHeight="1">
      <c r="B11" s="44"/>
      <c r="D11" s="145" t="s">
        <v>19</v>
      </c>
      <c r="F11" s="134" t="s">
        <v>20</v>
      </c>
      <c r="I11" s="149" t="s">
        <v>21</v>
      </c>
      <c r="J11" s="134" t="s">
        <v>20</v>
      </c>
      <c r="L11" s="44"/>
    </row>
    <row r="12" s="1" customFormat="1" ht="12" customHeight="1">
      <c r="B12" s="44"/>
      <c r="D12" s="145" t="s">
        <v>22</v>
      </c>
      <c r="F12" s="134" t="s">
        <v>23</v>
      </c>
      <c r="I12" s="149" t="s">
        <v>24</v>
      </c>
      <c r="J12" s="150" t="str">
        <f>'Rekapitulace stavby'!AN8</f>
        <v>11.2.2019</v>
      </c>
      <c r="L12" s="44"/>
    </row>
    <row r="13" s="1" customFormat="1" ht="10.8" customHeight="1">
      <c r="B13" s="44"/>
      <c r="I13" s="147"/>
      <c r="L13" s="44"/>
    </row>
    <row r="14" s="1" customFormat="1" ht="12" customHeight="1">
      <c r="B14" s="44"/>
      <c r="D14" s="145" t="s">
        <v>26</v>
      </c>
      <c r="I14" s="149" t="s">
        <v>27</v>
      </c>
      <c r="J14" s="134" t="str">
        <f>IF('Rekapitulace stavby'!AN10="","",'Rekapitulace stavby'!AN10)</f>
        <v/>
      </c>
      <c r="L14" s="44"/>
    </row>
    <row r="15" s="1" customFormat="1" ht="18" customHeight="1">
      <c r="B15" s="44"/>
      <c r="E15" s="134" t="str">
        <f>IF('Rekapitulace stavby'!E11="","",'Rekapitulace stavby'!E11)</f>
        <v xml:space="preserve"> </v>
      </c>
      <c r="I15" s="149" t="s">
        <v>28</v>
      </c>
      <c r="J15" s="134" t="str">
        <f>IF('Rekapitulace stavby'!AN11="","",'Rekapitulace stavby'!AN11)</f>
        <v/>
      </c>
      <c r="L15" s="44"/>
    </row>
    <row r="16" s="1" customFormat="1" ht="6.96" customHeight="1">
      <c r="B16" s="44"/>
      <c r="I16" s="147"/>
      <c r="L16" s="44"/>
    </row>
    <row r="17" s="1" customFormat="1" ht="12" customHeight="1">
      <c r="B17" s="44"/>
      <c r="D17" s="145" t="s">
        <v>29</v>
      </c>
      <c r="I17" s="149" t="s">
        <v>27</v>
      </c>
      <c r="J17" s="34" t="str">
        <f>'Rekapitulace stavby'!AN13</f>
        <v>Vyplň údaj</v>
      </c>
      <c r="L17" s="44"/>
    </row>
    <row r="18" s="1" customFormat="1" ht="18" customHeight="1">
      <c r="B18" s="44"/>
      <c r="E18" s="34" t="str">
        <f>'Rekapitulace stavby'!E14</f>
        <v>Vyplň údaj</v>
      </c>
      <c r="F18" s="134"/>
      <c r="G18" s="134"/>
      <c r="H18" s="134"/>
      <c r="I18" s="149" t="s">
        <v>28</v>
      </c>
      <c r="J18" s="34" t="str">
        <f>'Rekapitulace stavby'!AN14</f>
        <v>Vyplň údaj</v>
      </c>
      <c r="L18" s="44"/>
    </row>
    <row r="19" s="1" customFormat="1" ht="6.96" customHeight="1">
      <c r="B19" s="44"/>
      <c r="I19" s="147"/>
      <c r="L19" s="44"/>
    </row>
    <row r="20" s="1" customFormat="1" ht="12" customHeight="1">
      <c r="B20" s="44"/>
      <c r="D20" s="145" t="s">
        <v>31</v>
      </c>
      <c r="I20" s="149" t="s">
        <v>27</v>
      </c>
      <c r="J20" s="134" t="str">
        <f>IF('Rekapitulace stavby'!AN16="","",'Rekapitulace stavby'!AN16)</f>
        <v/>
      </c>
      <c r="L20" s="44"/>
    </row>
    <row r="21" s="1" customFormat="1" ht="18" customHeight="1">
      <c r="B21" s="44"/>
      <c r="E21" s="134" t="str">
        <f>IF('Rekapitulace stavby'!E17="","",'Rekapitulace stavby'!E17)</f>
        <v xml:space="preserve"> </v>
      </c>
      <c r="I21" s="149" t="s">
        <v>28</v>
      </c>
      <c r="J21" s="134" t="str">
        <f>IF('Rekapitulace stavby'!AN17="","",'Rekapitulace stavby'!AN17)</f>
        <v/>
      </c>
      <c r="L21" s="44"/>
    </row>
    <row r="22" s="1" customFormat="1" ht="6.96" customHeight="1">
      <c r="B22" s="44"/>
      <c r="I22" s="147"/>
      <c r="L22" s="44"/>
    </row>
    <row r="23" s="1" customFormat="1" ht="12" customHeight="1">
      <c r="B23" s="44"/>
      <c r="D23" s="145" t="s">
        <v>32</v>
      </c>
      <c r="I23" s="149" t="s">
        <v>27</v>
      </c>
      <c r="J23" s="134" t="str">
        <f>IF('Rekapitulace stavby'!AN19="","",'Rekapitulace stavby'!AN19)</f>
        <v/>
      </c>
      <c r="L23" s="44"/>
    </row>
    <row r="24" s="1" customFormat="1" ht="18" customHeight="1">
      <c r="B24" s="44"/>
      <c r="E24" s="134" t="str">
        <f>IF('Rekapitulace stavby'!E20="","",'Rekapitulace stavby'!E20)</f>
        <v xml:space="preserve"> </v>
      </c>
      <c r="I24" s="149" t="s">
        <v>28</v>
      </c>
      <c r="J24" s="134" t="str">
        <f>IF('Rekapitulace stavby'!AN20="","",'Rekapitulace stavby'!AN20)</f>
        <v/>
      </c>
      <c r="L24" s="44"/>
    </row>
    <row r="25" s="1" customFormat="1" ht="6.96" customHeight="1">
      <c r="B25" s="44"/>
      <c r="I25" s="147"/>
      <c r="L25" s="44"/>
    </row>
    <row r="26" s="1" customFormat="1" ht="12" customHeight="1">
      <c r="B26" s="44"/>
      <c r="D26" s="145" t="s">
        <v>34</v>
      </c>
      <c r="I26" s="147"/>
      <c r="L26" s="44"/>
    </row>
    <row r="27" s="7" customFormat="1" ht="16.5" customHeight="1">
      <c r="B27" s="151"/>
      <c r="E27" s="152" t="s">
        <v>20</v>
      </c>
      <c r="F27" s="152"/>
      <c r="G27" s="152"/>
      <c r="H27" s="152"/>
      <c r="I27" s="153"/>
      <c r="L27" s="151"/>
    </row>
    <row r="28" s="1" customFormat="1" ht="6.96" customHeight="1">
      <c r="B28" s="44"/>
      <c r="I28" s="147"/>
      <c r="L28" s="44"/>
    </row>
    <row r="29" s="1" customFormat="1" ht="6.96" customHeight="1">
      <c r="B29" s="44"/>
      <c r="D29" s="76"/>
      <c r="E29" s="76"/>
      <c r="F29" s="76"/>
      <c r="G29" s="76"/>
      <c r="H29" s="76"/>
      <c r="I29" s="154"/>
      <c r="J29" s="76"/>
      <c r="K29" s="76"/>
      <c r="L29" s="44"/>
    </row>
    <row r="30" s="1" customFormat="1" ht="25.44" customHeight="1">
      <c r="B30" s="44"/>
      <c r="D30" s="155" t="s">
        <v>36</v>
      </c>
      <c r="I30" s="147"/>
      <c r="J30" s="156">
        <f>ROUNDUP(J80, 2)</f>
        <v>0</v>
      </c>
      <c r="L30" s="44"/>
    </row>
    <row r="31" s="1" customFormat="1" ht="6.96" customHeight="1">
      <c r="B31" s="44"/>
      <c r="D31" s="76"/>
      <c r="E31" s="76"/>
      <c r="F31" s="76"/>
      <c r="G31" s="76"/>
      <c r="H31" s="76"/>
      <c r="I31" s="154"/>
      <c r="J31" s="76"/>
      <c r="K31" s="76"/>
      <c r="L31" s="44"/>
    </row>
    <row r="32" s="1" customFormat="1" ht="14.4" customHeight="1">
      <c r="B32" s="44"/>
      <c r="F32" s="157" t="s">
        <v>38</v>
      </c>
      <c r="I32" s="158" t="s">
        <v>37</v>
      </c>
      <c r="J32" s="157" t="s">
        <v>39</v>
      </c>
      <c r="L32" s="44"/>
    </row>
    <row r="33" s="1" customFormat="1" ht="14.4" customHeight="1">
      <c r="B33" s="44"/>
      <c r="D33" s="159" t="s">
        <v>40</v>
      </c>
      <c r="E33" s="145" t="s">
        <v>41</v>
      </c>
      <c r="F33" s="160">
        <f>ROUNDUP((SUM(BE80:BE89)),  2)</f>
        <v>0</v>
      </c>
      <c r="I33" s="161">
        <v>0.20999999999999999</v>
      </c>
      <c r="J33" s="160">
        <f>ROUNDUP(((SUM(BE80:BE89))*I33),  2)</f>
        <v>0</v>
      </c>
      <c r="L33" s="44"/>
    </row>
    <row r="34" s="1" customFormat="1" ht="14.4" customHeight="1">
      <c r="B34" s="44"/>
      <c r="E34" s="145" t="s">
        <v>42</v>
      </c>
      <c r="F34" s="160">
        <f>ROUNDUP((SUM(BF80:BF89)),  2)</f>
        <v>0</v>
      </c>
      <c r="I34" s="161">
        <v>0.14999999999999999</v>
      </c>
      <c r="J34" s="160">
        <f>ROUNDUP(((SUM(BF80:BF89))*I34),  2)</f>
        <v>0</v>
      </c>
      <c r="L34" s="44"/>
    </row>
    <row r="35" hidden="1" s="1" customFormat="1" ht="14.4" customHeight="1">
      <c r="B35" s="44"/>
      <c r="E35" s="145" t="s">
        <v>43</v>
      </c>
      <c r="F35" s="160">
        <f>ROUNDUP((SUM(BG80:BG89)),  2)</f>
        <v>0</v>
      </c>
      <c r="I35" s="161">
        <v>0.20999999999999999</v>
      </c>
      <c r="J35" s="160">
        <f>0</f>
        <v>0</v>
      </c>
      <c r="L35" s="44"/>
    </row>
    <row r="36" hidden="1" s="1" customFormat="1" ht="14.4" customHeight="1">
      <c r="B36" s="44"/>
      <c r="E36" s="145" t="s">
        <v>44</v>
      </c>
      <c r="F36" s="160">
        <f>ROUNDUP((SUM(BH80:BH89)),  2)</f>
        <v>0</v>
      </c>
      <c r="I36" s="161">
        <v>0.14999999999999999</v>
      </c>
      <c r="J36" s="160">
        <f>0</f>
        <v>0</v>
      </c>
      <c r="L36" s="44"/>
    </row>
    <row r="37" hidden="1" s="1" customFormat="1" ht="14.4" customHeight="1">
      <c r="B37" s="44"/>
      <c r="E37" s="145" t="s">
        <v>45</v>
      </c>
      <c r="F37" s="160">
        <f>ROUNDUP((SUM(BI80:BI89)),  2)</f>
        <v>0</v>
      </c>
      <c r="I37" s="161">
        <v>0</v>
      </c>
      <c r="J37" s="160">
        <f>0</f>
        <v>0</v>
      </c>
      <c r="L37" s="44"/>
    </row>
    <row r="38" s="1" customFormat="1" ht="6.96" customHeight="1">
      <c r="B38" s="44"/>
      <c r="I38" s="147"/>
      <c r="L38" s="44"/>
    </row>
    <row r="39" s="1" customFormat="1" ht="25.44" customHeight="1">
      <c r="B39" s="44"/>
      <c r="C39" s="162"/>
      <c r="D39" s="163" t="s">
        <v>46</v>
      </c>
      <c r="E39" s="164"/>
      <c r="F39" s="164"/>
      <c r="G39" s="165" t="s">
        <v>47</v>
      </c>
      <c r="H39" s="166" t="s">
        <v>48</v>
      </c>
      <c r="I39" s="167"/>
      <c r="J39" s="168">
        <f>SUM(J30:J37)</f>
        <v>0</v>
      </c>
      <c r="K39" s="169"/>
      <c r="L39" s="44"/>
    </row>
    <row r="40" s="1" customFormat="1" ht="14.4" customHeight="1">
      <c r="B40" s="170"/>
      <c r="C40" s="171"/>
      <c r="D40" s="171"/>
      <c r="E40" s="171"/>
      <c r="F40" s="171"/>
      <c r="G40" s="171"/>
      <c r="H40" s="171"/>
      <c r="I40" s="172"/>
      <c r="J40" s="171"/>
      <c r="K40" s="171"/>
      <c r="L40" s="44"/>
    </row>
    <row r="44" s="1" customFormat="1" ht="6.96" customHeight="1">
      <c r="B44" s="173"/>
      <c r="C44" s="174"/>
      <c r="D44" s="174"/>
      <c r="E44" s="174"/>
      <c r="F44" s="174"/>
      <c r="G44" s="174"/>
      <c r="H44" s="174"/>
      <c r="I44" s="175"/>
      <c r="J44" s="174"/>
      <c r="K44" s="174"/>
      <c r="L44" s="44"/>
    </row>
    <row r="45" s="1" customFormat="1" ht="24.96" customHeight="1">
      <c r="B45" s="39"/>
      <c r="C45" s="24" t="s">
        <v>190</v>
      </c>
      <c r="D45" s="40"/>
      <c r="E45" s="40"/>
      <c r="F45" s="40"/>
      <c r="G45" s="40"/>
      <c r="H45" s="40"/>
      <c r="I45" s="147"/>
      <c r="J45" s="40"/>
      <c r="K45" s="40"/>
      <c r="L45" s="44"/>
    </row>
    <row r="46" s="1" customFormat="1" ht="6.96" customHeight="1">
      <c r="B46" s="39"/>
      <c r="C46" s="40"/>
      <c r="D46" s="40"/>
      <c r="E46" s="40"/>
      <c r="F46" s="40"/>
      <c r="G46" s="40"/>
      <c r="H46" s="40"/>
      <c r="I46" s="147"/>
      <c r="J46" s="40"/>
      <c r="K46" s="40"/>
      <c r="L46" s="44"/>
    </row>
    <row r="47" s="1" customFormat="1" ht="12" customHeight="1">
      <c r="B47" s="39"/>
      <c r="C47" s="33" t="s">
        <v>17</v>
      </c>
      <c r="D47" s="40"/>
      <c r="E47" s="40"/>
      <c r="F47" s="40"/>
      <c r="G47" s="40"/>
      <c r="H47" s="40"/>
      <c r="I47" s="147"/>
      <c r="J47" s="40"/>
      <c r="K47" s="40"/>
      <c r="L47" s="44"/>
    </row>
    <row r="48" s="1" customFormat="1" ht="16.5" customHeight="1">
      <c r="B48" s="39"/>
      <c r="C48" s="40"/>
      <c r="D48" s="40"/>
      <c r="E48" s="176" t="str">
        <f>E7</f>
        <v>Multifunkční centrum sociálních služeb</v>
      </c>
      <c r="F48" s="33"/>
      <c r="G48" s="33"/>
      <c r="H48" s="33"/>
      <c r="I48" s="147"/>
      <c r="J48" s="40"/>
      <c r="K48" s="40"/>
      <c r="L48" s="44"/>
    </row>
    <row r="49" s="1" customFormat="1" ht="12" customHeight="1">
      <c r="B49" s="39"/>
      <c r="C49" s="33" t="s">
        <v>188</v>
      </c>
      <c r="D49" s="40"/>
      <c r="E49" s="40"/>
      <c r="F49" s="40"/>
      <c r="G49" s="40"/>
      <c r="H49" s="40"/>
      <c r="I49" s="147"/>
      <c r="J49" s="40"/>
      <c r="K49" s="40"/>
      <c r="L49" s="44"/>
    </row>
    <row r="50" s="1" customFormat="1" ht="16.5" customHeight="1">
      <c r="B50" s="39"/>
      <c r="C50" s="40"/>
      <c r="D50" s="40"/>
      <c r="E50" s="69" t="str">
        <f>E9</f>
        <v>ON - ostatní náklady</v>
      </c>
      <c r="F50" s="40"/>
      <c r="G50" s="40"/>
      <c r="H50" s="40"/>
      <c r="I50" s="147"/>
      <c r="J50" s="40"/>
      <c r="K50" s="40"/>
      <c r="L50" s="44"/>
    </row>
    <row r="51" s="1" customFormat="1" ht="6.96" customHeight="1">
      <c r="B51" s="39"/>
      <c r="C51" s="40"/>
      <c r="D51" s="40"/>
      <c r="E51" s="40"/>
      <c r="F51" s="40"/>
      <c r="G51" s="40"/>
      <c r="H51" s="40"/>
      <c r="I51" s="147"/>
      <c r="J51" s="40"/>
      <c r="K51" s="40"/>
      <c r="L51" s="44"/>
    </row>
    <row r="52" s="1" customFormat="1" ht="12" customHeight="1">
      <c r="B52" s="39"/>
      <c r="C52" s="33" t="s">
        <v>22</v>
      </c>
      <c r="D52" s="40"/>
      <c r="E52" s="40"/>
      <c r="F52" s="28" t="str">
        <f>F12</f>
        <v xml:space="preserve"> </v>
      </c>
      <c r="G52" s="40"/>
      <c r="H52" s="40"/>
      <c r="I52" s="149" t="s">
        <v>24</v>
      </c>
      <c r="J52" s="72" t="str">
        <f>IF(J12="","",J12)</f>
        <v>11.2.2019</v>
      </c>
      <c r="K52" s="40"/>
      <c r="L52" s="44"/>
    </row>
    <row r="53" s="1" customFormat="1" ht="6.96" customHeight="1">
      <c r="B53" s="39"/>
      <c r="C53" s="40"/>
      <c r="D53" s="40"/>
      <c r="E53" s="40"/>
      <c r="F53" s="40"/>
      <c r="G53" s="40"/>
      <c r="H53" s="40"/>
      <c r="I53" s="147"/>
      <c r="J53" s="40"/>
      <c r="K53" s="40"/>
      <c r="L53" s="44"/>
    </row>
    <row r="54" s="1" customFormat="1" ht="15.15" customHeight="1">
      <c r="B54" s="39"/>
      <c r="C54" s="33" t="s">
        <v>26</v>
      </c>
      <c r="D54" s="40"/>
      <c r="E54" s="40"/>
      <c r="F54" s="28" t="str">
        <f>E15</f>
        <v xml:space="preserve"> </v>
      </c>
      <c r="G54" s="40"/>
      <c r="H54" s="40"/>
      <c r="I54" s="149" t="s">
        <v>31</v>
      </c>
      <c r="J54" s="37" t="str">
        <f>E21</f>
        <v xml:space="preserve"> </v>
      </c>
      <c r="K54" s="40"/>
      <c r="L54" s="44"/>
    </row>
    <row r="55" s="1" customFormat="1" ht="15.15" customHeight="1">
      <c r="B55" s="39"/>
      <c r="C55" s="33" t="s">
        <v>29</v>
      </c>
      <c r="D55" s="40"/>
      <c r="E55" s="40"/>
      <c r="F55" s="28" t="str">
        <f>IF(E18="","",E18)</f>
        <v>Vyplň údaj</v>
      </c>
      <c r="G55" s="40"/>
      <c r="H55" s="40"/>
      <c r="I55" s="149" t="s">
        <v>32</v>
      </c>
      <c r="J55" s="37" t="str">
        <f>E24</f>
        <v xml:space="preserve"> </v>
      </c>
      <c r="K55" s="40"/>
      <c r="L55" s="44"/>
    </row>
    <row r="56" s="1" customFormat="1" ht="10.32" customHeight="1">
      <c r="B56" s="39"/>
      <c r="C56" s="40"/>
      <c r="D56" s="40"/>
      <c r="E56" s="40"/>
      <c r="F56" s="40"/>
      <c r="G56" s="40"/>
      <c r="H56" s="40"/>
      <c r="I56" s="147"/>
      <c r="J56" s="40"/>
      <c r="K56" s="40"/>
      <c r="L56" s="44"/>
    </row>
    <row r="57" s="1" customFormat="1" ht="29.28" customHeight="1">
      <c r="B57" s="39"/>
      <c r="C57" s="177" t="s">
        <v>191</v>
      </c>
      <c r="D57" s="178"/>
      <c r="E57" s="178"/>
      <c r="F57" s="178"/>
      <c r="G57" s="178"/>
      <c r="H57" s="178"/>
      <c r="I57" s="179"/>
      <c r="J57" s="180" t="s">
        <v>192</v>
      </c>
      <c r="K57" s="178"/>
      <c r="L57" s="44"/>
    </row>
    <row r="58" s="1" customFormat="1" ht="10.32" customHeight="1">
      <c r="B58" s="39"/>
      <c r="C58" s="40"/>
      <c r="D58" s="40"/>
      <c r="E58" s="40"/>
      <c r="F58" s="40"/>
      <c r="G58" s="40"/>
      <c r="H58" s="40"/>
      <c r="I58" s="147"/>
      <c r="J58" s="40"/>
      <c r="K58" s="40"/>
      <c r="L58" s="44"/>
    </row>
    <row r="59" s="1" customFormat="1" ht="22.8" customHeight="1">
      <c r="B59" s="39"/>
      <c r="C59" s="181" t="s">
        <v>68</v>
      </c>
      <c r="D59" s="40"/>
      <c r="E59" s="40"/>
      <c r="F59" s="40"/>
      <c r="G59" s="40"/>
      <c r="H59" s="40"/>
      <c r="I59" s="147"/>
      <c r="J59" s="102">
        <f>J80</f>
        <v>0</v>
      </c>
      <c r="K59" s="40"/>
      <c r="L59" s="44"/>
      <c r="AU59" s="18" t="s">
        <v>193</v>
      </c>
    </row>
    <row r="60" s="8" customFormat="1" ht="24.96" customHeight="1">
      <c r="B60" s="182"/>
      <c r="C60" s="183"/>
      <c r="D60" s="184" t="s">
        <v>219</v>
      </c>
      <c r="E60" s="185"/>
      <c r="F60" s="185"/>
      <c r="G60" s="185"/>
      <c r="H60" s="185"/>
      <c r="I60" s="186"/>
      <c r="J60" s="187">
        <f>J81</f>
        <v>0</v>
      </c>
      <c r="K60" s="183"/>
      <c r="L60" s="188"/>
    </row>
    <row r="61" s="1" customFormat="1" ht="21.84" customHeight="1">
      <c r="B61" s="39"/>
      <c r="C61" s="40"/>
      <c r="D61" s="40"/>
      <c r="E61" s="40"/>
      <c r="F61" s="40"/>
      <c r="G61" s="40"/>
      <c r="H61" s="40"/>
      <c r="I61" s="147"/>
      <c r="J61" s="40"/>
      <c r="K61" s="40"/>
      <c r="L61" s="44"/>
    </row>
    <row r="62" s="1" customFormat="1" ht="6.96" customHeight="1">
      <c r="B62" s="59"/>
      <c r="C62" s="60"/>
      <c r="D62" s="60"/>
      <c r="E62" s="60"/>
      <c r="F62" s="60"/>
      <c r="G62" s="60"/>
      <c r="H62" s="60"/>
      <c r="I62" s="172"/>
      <c r="J62" s="60"/>
      <c r="K62" s="60"/>
      <c r="L62" s="44"/>
    </row>
    <row r="66" s="1" customFormat="1" ht="6.96" customHeight="1">
      <c r="B66" s="61"/>
      <c r="C66" s="62"/>
      <c r="D66" s="62"/>
      <c r="E66" s="62"/>
      <c r="F66" s="62"/>
      <c r="G66" s="62"/>
      <c r="H66" s="62"/>
      <c r="I66" s="175"/>
      <c r="J66" s="62"/>
      <c r="K66" s="62"/>
      <c r="L66" s="44"/>
    </row>
    <row r="67" s="1" customFormat="1" ht="24.96" customHeight="1">
      <c r="B67" s="39"/>
      <c r="C67" s="24" t="s">
        <v>195</v>
      </c>
      <c r="D67" s="40"/>
      <c r="E67" s="40"/>
      <c r="F67" s="40"/>
      <c r="G67" s="40"/>
      <c r="H67" s="40"/>
      <c r="I67" s="147"/>
      <c r="J67" s="40"/>
      <c r="K67" s="40"/>
      <c r="L67" s="44"/>
    </row>
    <row r="68" s="1" customFormat="1" ht="6.96" customHeight="1">
      <c r="B68" s="39"/>
      <c r="C68" s="40"/>
      <c r="D68" s="40"/>
      <c r="E68" s="40"/>
      <c r="F68" s="40"/>
      <c r="G68" s="40"/>
      <c r="H68" s="40"/>
      <c r="I68" s="147"/>
      <c r="J68" s="40"/>
      <c r="K68" s="40"/>
      <c r="L68" s="44"/>
    </row>
    <row r="69" s="1" customFormat="1" ht="12" customHeight="1">
      <c r="B69" s="39"/>
      <c r="C69" s="33" t="s">
        <v>17</v>
      </c>
      <c r="D69" s="40"/>
      <c r="E69" s="40"/>
      <c r="F69" s="40"/>
      <c r="G69" s="40"/>
      <c r="H69" s="40"/>
      <c r="I69" s="147"/>
      <c r="J69" s="40"/>
      <c r="K69" s="40"/>
      <c r="L69" s="44"/>
    </row>
    <row r="70" s="1" customFormat="1" ht="16.5" customHeight="1">
      <c r="B70" s="39"/>
      <c r="C70" s="40"/>
      <c r="D70" s="40"/>
      <c r="E70" s="176" t="str">
        <f>E7</f>
        <v>Multifunkční centrum sociálních služeb</v>
      </c>
      <c r="F70" s="33"/>
      <c r="G70" s="33"/>
      <c r="H70" s="33"/>
      <c r="I70" s="147"/>
      <c r="J70" s="40"/>
      <c r="K70" s="40"/>
      <c r="L70" s="44"/>
    </row>
    <row r="71" s="1" customFormat="1" ht="12" customHeight="1">
      <c r="B71" s="39"/>
      <c r="C71" s="33" t="s">
        <v>188</v>
      </c>
      <c r="D71" s="40"/>
      <c r="E71" s="40"/>
      <c r="F71" s="40"/>
      <c r="G71" s="40"/>
      <c r="H71" s="40"/>
      <c r="I71" s="147"/>
      <c r="J71" s="40"/>
      <c r="K71" s="40"/>
      <c r="L71" s="44"/>
    </row>
    <row r="72" s="1" customFormat="1" ht="16.5" customHeight="1">
      <c r="B72" s="39"/>
      <c r="C72" s="40"/>
      <c r="D72" s="40"/>
      <c r="E72" s="69" t="str">
        <f>E9</f>
        <v>ON - ostatní náklady</v>
      </c>
      <c r="F72" s="40"/>
      <c r="G72" s="40"/>
      <c r="H72" s="40"/>
      <c r="I72" s="147"/>
      <c r="J72" s="40"/>
      <c r="K72" s="40"/>
      <c r="L72" s="44"/>
    </row>
    <row r="73" s="1" customFormat="1" ht="6.96" customHeight="1">
      <c r="B73" s="39"/>
      <c r="C73" s="40"/>
      <c r="D73" s="40"/>
      <c r="E73" s="40"/>
      <c r="F73" s="40"/>
      <c r="G73" s="40"/>
      <c r="H73" s="40"/>
      <c r="I73" s="147"/>
      <c r="J73" s="40"/>
      <c r="K73" s="40"/>
      <c r="L73" s="44"/>
    </row>
    <row r="74" s="1" customFormat="1" ht="12" customHeight="1">
      <c r="B74" s="39"/>
      <c r="C74" s="33" t="s">
        <v>22</v>
      </c>
      <c r="D74" s="40"/>
      <c r="E74" s="40"/>
      <c r="F74" s="28" t="str">
        <f>F12</f>
        <v xml:space="preserve"> </v>
      </c>
      <c r="G74" s="40"/>
      <c r="H74" s="40"/>
      <c r="I74" s="149" t="s">
        <v>24</v>
      </c>
      <c r="J74" s="72" t="str">
        <f>IF(J12="","",J12)</f>
        <v>11.2.2019</v>
      </c>
      <c r="K74" s="40"/>
      <c r="L74" s="44"/>
    </row>
    <row r="75" s="1" customFormat="1" ht="6.96" customHeight="1">
      <c r="B75" s="39"/>
      <c r="C75" s="40"/>
      <c r="D75" s="40"/>
      <c r="E75" s="40"/>
      <c r="F75" s="40"/>
      <c r="G75" s="40"/>
      <c r="H75" s="40"/>
      <c r="I75" s="147"/>
      <c r="J75" s="40"/>
      <c r="K75" s="40"/>
      <c r="L75" s="44"/>
    </row>
    <row r="76" s="1" customFormat="1" ht="15.15" customHeight="1">
      <c r="B76" s="39"/>
      <c r="C76" s="33" t="s">
        <v>26</v>
      </c>
      <c r="D76" s="40"/>
      <c r="E76" s="40"/>
      <c r="F76" s="28" t="str">
        <f>E15</f>
        <v xml:space="preserve"> </v>
      </c>
      <c r="G76" s="40"/>
      <c r="H76" s="40"/>
      <c r="I76" s="149" t="s">
        <v>31</v>
      </c>
      <c r="J76" s="37" t="str">
        <f>E21</f>
        <v xml:space="preserve"> </v>
      </c>
      <c r="K76" s="40"/>
      <c r="L76" s="44"/>
    </row>
    <row r="77" s="1" customFormat="1" ht="15.15" customHeight="1">
      <c r="B77" s="39"/>
      <c r="C77" s="33" t="s">
        <v>29</v>
      </c>
      <c r="D77" s="40"/>
      <c r="E77" s="40"/>
      <c r="F77" s="28" t="str">
        <f>IF(E18="","",E18)</f>
        <v>Vyplň údaj</v>
      </c>
      <c r="G77" s="40"/>
      <c r="H77" s="40"/>
      <c r="I77" s="149" t="s">
        <v>32</v>
      </c>
      <c r="J77" s="37" t="str">
        <f>E24</f>
        <v xml:space="preserve"> </v>
      </c>
      <c r="K77" s="40"/>
      <c r="L77" s="44"/>
    </row>
    <row r="78" s="1" customFormat="1" ht="10.32" customHeight="1">
      <c r="B78" s="39"/>
      <c r="C78" s="40"/>
      <c r="D78" s="40"/>
      <c r="E78" s="40"/>
      <c r="F78" s="40"/>
      <c r="G78" s="40"/>
      <c r="H78" s="40"/>
      <c r="I78" s="147"/>
      <c r="J78" s="40"/>
      <c r="K78" s="40"/>
      <c r="L78" s="44"/>
    </row>
    <row r="79" s="9" customFormat="1" ht="29.28" customHeight="1">
      <c r="B79" s="189"/>
      <c r="C79" s="190" t="s">
        <v>196</v>
      </c>
      <c r="D79" s="191" t="s">
        <v>55</v>
      </c>
      <c r="E79" s="191" t="s">
        <v>51</v>
      </c>
      <c r="F79" s="191" t="s">
        <v>52</v>
      </c>
      <c r="G79" s="191" t="s">
        <v>197</v>
      </c>
      <c r="H79" s="191" t="s">
        <v>198</v>
      </c>
      <c r="I79" s="192" t="s">
        <v>199</v>
      </c>
      <c r="J79" s="191" t="s">
        <v>192</v>
      </c>
      <c r="K79" s="193" t="s">
        <v>200</v>
      </c>
      <c r="L79" s="194"/>
      <c r="M79" s="92" t="s">
        <v>20</v>
      </c>
      <c r="N79" s="93" t="s">
        <v>40</v>
      </c>
      <c r="O79" s="93" t="s">
        <v>201</v>
      </c>
      <c r="P79" s="93" t="s">
        <v>202</v>
      </c>
      <c r="Q79" s="93" t="s">
        <v>203</v>
      </c>
      <c r="R79" s="93" t="s">
        <v>204</v>
      </c>
      <c r="S79" s="93" t="s">
        <v>205</v>
      </c>
      <c r="T79" s="94" t="s">
        <v>206</v>
      </c>
    </row>
    <row r="80" s="1" customFormat="1" ht="22.8" customHeight="1">
      <c r="B80" s="39"/>
      <c r="C80" s="99" t="s">
        <v>207</v>
      </c>
      <c r="D80" s="40"/>
      <c r="E80" s="40"/>
      <c r="F80" s="40"/>
      <c r="G80" s="40"/>
      <c r="H80" s="40"/>
      <c r="I80" s="147"/>
      <c r="J80" s="195">
        <f>BK80</f>
        <v>0</v>
      </c>
      <c r="K80" s="40"/>
      <c r="L80" s="44"/>
      <c r="M80" s="95"/>
      <c r="N80" s="96"/>
      <c r="O80" s="96"/>
      <c r="P80" s="196">
        <f>P81</f>
        <v>0</v>
      </c>
      <c r="Q80" s="96"/>
      <c r="R80" s="196">
        <f>R81</f>
        <v>0</v>
      </c>
      <c r="S80" s="96"/>
      <c r="T80" s="197">
        <f>T81</f>
        <v>0</v>
      </c>
      <c r="AT80" s="18" t="s">
        <v>69</v>
      </c>
      <c r="AU80" s="18" t="s">
        <v>193</v>
      </c>
      <c r="BK80" s="198">
        <f>BK81</f>
        <v>0</v>
      </c>
    </row>
    <row r="81" s="10" customFormat="1" ht="25.92" customHeight="1">
      <c r="B81" s="199"/>
      <c r="C81" s="200"/>
      <c r="D81" s="201" t="s">
        <v>69</v>
      </c>
      <c r="E81" s="202" t="s">
        <v>80</v>
      </c>
      <c r="F81" s="202" t="s">
        <v>220</v>
      </c>
      <c r="G81" s="200"/>
      <c r="H81" s="200"/>
      <c r="I81" s="203"/>
      <c r="J81" s="204">
        <f>BK81</f>
        <v>0</v>
      </c>
      <c r="K81" s="200"/>
      <c r="L81" s="205"/>
      <c r="M81" s="206"/>
      <c r="N81" s="207"/>
      <c r="O81" s="207"/>
      <c r="P81" s="208">
        <f>SUM(P82:P89)</f>
        <v>0</v>
      </c>
      <c r="Q81" s="207"/>
      <c r="R81" s="208">
        <f>SUM(R82:R89)</f>
        <v>0</v>
      </c>
      <c r="S81" s="207"/>
      <c r="T81" s="209">
        <f>SUM(T82:T89)</f>
        <v>0</v>
      </c>
      <c r="AR81" s="210" t="s">
        <v>77</v>
      </c>
      <c r="AT81" s="211" t="s">
        <v>69</v>
      </c>
      <c r="AU81" s="211" t="s">
        <v>16</v>
      </c>
      <c r="AY81" s="210" t="s">
        <v>210</v>
      </c>
      <c r="BK81" s="212">
        <f>SUM(BK82:BK89)</f>
        <v>0</v>
      </c>
    </row>
    <row r="82" s="1" customFormat="1" ht="16.5" customHeight="1">
      <c r="B82" s="39"/>
      <c r="C82" s="213" t="s">
        <v>77</v>
      </c>
      <c r="D82" s="213" t="s">
        <v>211</v>
      </c>
      <c r="E82" s="214" t="s">
        <v>221</v>
      </c>
      <c r="F82" s="215" t="s">
        <v>222</v>
      </c>
      <c r="G82" s="216" t="s">
        <v>214</v>
      </c>
      <c r="H82" s="217">
        <v>1</v>
      </c>
      <c r="I82" s="218"/>
      <c r="J82" s="219">
        <f>ROUND(I82*H82,2)</f>
        <v>0</v>
      </c>
      <c r="K82" s="215" t="s">
        <v>20</v>
      </c>
      <c r="L82" s="44"/>
      <c r="M82" s="220" t="s">
        <v>20</v>
      </c>
      <c r="N82" s="221" t="s">
        <v>41</v>
      </c>
      <c r="O82" s="84"/>
      <c r="P82" s="222">
        <f>O82*H82</f>
        <v>0</v>
      </c>
      <c r="Q82" s="222">
        <v>0</v>
      </c>
      <c r="R82" s="222">
        <f>Q82*H82</f>
        <v>0</v>
      </c>
      <c r="S82" s="222">
        <v>0</v>
      </c>
      <c r="T82" s="223">
        <f>S82*H82</f>
        <v>0</v>
      </c>
      <c r="AR82" s="224" t="s">
        <v>215</v>
      </c>
      <c r="AT82" s="224" t="s">
        <v>211</v>
      </c>
      <c r="AU82" s="224" t="s">
        <v>77</v>
      </c>
      <c r="AY82" s="18" t="s">
        <v>210</v>
      </c>
      <c r="BE82" s="225">
        <f>IF(N82="základní",J82,0)</f>
        <v>0</v>
      </c>
      <c r="BF82" s="225">
        <f>IF(N82="snížená",J82,0)</f>
        <v>0</v>
      </c>
      <c r="BG82" s="225">
        <f>IF(N82="zákl. přenesená",J82,0)</f>
        <v>0</v>
      </c>
      <c r="BH82" s="225">
        <f>IF(N82="sníž. přenesená",J82,0)</f>
        <v>0</v>
      </c>
      <c r="BI82" s="225">
        <f>IF(N82="nulová",J82,0)</f>
        <v>0</v>
      </c>
      <c r="BJ82" s="18" t="s">
        <v>77</v>
      </c>
      <c r="BK82" s="225">
        <f>ROUND(I82*H82,2)</f>
        <v>0</v>
      </c>
      <c r="BL82" s="18" t="s">
        <v>215</v>
      </c>
      <c r="BM82" s="224" t="s">
        <v>79</v>
      </c>
    </row>
    <row r="83" s="1" customFormat="1">
      <c r="B83" s="39"/>
      <c r="C83" s="40"/>
      <c r="D83" s="226" t="s">
        <v>216</v>
      </c>
      <c r="E83" s="40"/>
      <c r="F83" s="227" t="s">
        <v>223</v>
      </c>
      <c r="G83" s="40"/>
      <c r="H83" s="40"/>
      <c r="I83" s="147"/>
      <c r="J83" s="40"/>
      <c r="K83" s="40"/>
      <c r="L83" s="44"/>
      <c r="M83" s="231"/>
      <c r="N83" s="84"/>
      <c r="O83" s="84"/>
      <c r="P83" s="84"/>
      <c r="Q83" s="84"/>
      <c r="R83" s="84"/>
      <c r="S83" s="84"/>
      <c r="T83" s="85"/>
      <c r="AT83" s="18" t="s">
        <v>216</v>
      </c>
      <c r="AU83" s="18" t="s">
        <v>77</v>
      </c>
    </row>
    <row r="84" s="1" customFormat="1" ht="24" customHeight="1">
      <c r="B84" s="39"/>
      <c r="C84" s="213" t="s">
        <v>79</v>
      </c>
      <c r="D84" s="213" t="s">
        <v>211</v>
      </c>
      <c r="E84" s="214" t="s">
        <v>224</v>
      </c>
      <c r="F84" s="215" t="s">
        <v>225</v>
      </c>
      <c r="G84" s="216" t="s">
        <v>214</v>
      </c>
      <c r="H84" s="217">
        <v>1</v>
      </c>
      <c r="I84" s="218"/>
      <c r="J84" s="219">
        <f>ROUND(I84*H84,2)</f>
        <v>0</v>
      </c>
      <c r="K84" s="215" t="s">
        <v>20</v>
      </c>
      <c r="L84" s="44"/>
      <c r="M84" s="220" t="s">
        <v>20</v>
      </c>
      <c r="N84" s="221" t="s">
        <v>41</v>
      </c>
      <c r="O84" s="84"/>
      <c r="P84" s="222">
        <f>O84*H84</f>
        <v>0</v>
      </c>
      <c r="Q84" s="222">
        <v>0</v>
      </c>
      <c r="R84" s="222">
        <f>Q84*H84</f>
        <v>0</v>
      </c>
      <c r="S84" s="222">
        <v>0</v>
      </c>
      <c r="T84" s="223">
        <f>S84*H84</f>
        <v>0</v>
      </c>
      <c r="AR84" s="224" t="s">
        <v>215</v>
      </c>
      <c r="AT84" s="224" t="s">
        <v>211</v>
      </c>
      <c r="AU84" s="224" t="s">
        <v>77</v>
      </c>
      <c r="AY84" s="18" t="s">
        <v>210</v>
      </c>
      <c r="BE84" s="225">
        <f>IF(N84="základní",J84,0)</f>
        <v>0</v>
      </c>
      <c r="BF84" s="225">
        <f>IF(N84="snížená",J84,0)</f>
        <v>0</v>
      </c>
      <c r="BG84" s="225">
        <f>IF(N84="zákl. přenesená",J84,0)</f>
        <v>0</v>
      </c>
      <c r="BH84" s="225">
        <f>IF(N84="sníž. přenesená",J84,0)</f>
        <v>0</v>
      </c>
      <c r="BI84" s="225">
        <f>IF(N84="nulová",J84,0)</f>
        <v>0</v>
      </c>
      <c r="BJ84" s="18" t="s">
        <v>77</v>
      </c>
      <c r="BK84" s="225">
        <f>ROUND(I84*H84,2)</f>
        <v>0</v>
      </c>
      <c r="BL84" s="18" t="s">
        <v>215</v>
      </c>
      <c r="BM84" s="224" t="s">
        <v>215</v>
      </c>
    </row>
    <row r="85" s="1" customFormat="1">
      <c r="B85" s="39"/>
      <c r="C85" s="40"/>
      <c r="D85" s="226" t="s">
        <v>216</v>
      </c>
      <c r="E85" s="40"/>
      <c r="F85" s="227" t="s">
        <v>226</v>
      </c>
      <c r="G85" s="40"/>
      <c r="H85" s="40"/>
      <c r="I85" s="147"/>
      <c r="J85" s="40"/>
      <c r="K85" s="40"/>
      <c r="L85" s="44"/>
      <c r="M85" s="231"/>
      <c r="N85" s="84"/>
      <c r="O85" s="84"/>
      <c r="P85" s="84"/>
      <c r="Q85" s="84"/>
      <c r="R85" s="84"/>
      <c r="S85" s="84"/>
      <c r="T85" s="85"/>
      <c r="AT85" s="18" t="s">
        <v>216</v>
      </c>
      <c r="AU85" s="18" t="s">
        <v>77</v>
      </c>
    </row>
    <row r="86" s="1" customFormat="1" ht="16.5" customHeight="1">
      <c r="B86" s="39"/>
      <c r="C86" s="213" t="s">
        <v>92</v>
      </c>
      <c r="D86" s="213" t="s">
        <v>211</v>
      </c>
      <c r="E86" s="214" t="s">
        <v>227</v>
      </c>
      <c r="F86" s="215" t="s">
        <v>228</v>
      </c>
      <c r="G86" s="216" t="s">
        <v>214</v>
      </c>
      <c r="H86" s="217">
        <v>1</v>
      </c>
      <c r="I86" s="218"/>
      <c r="J86" s="219">
        <f>ROUND(I86*H86,2)</f>
        <v>0</v>
      </c>
      <c r="K86" s="215" t="s">
        <v>20</v>
      </c>
      <c r="L86" s="44"/>
      <c r="M86" s="220" t="s">
        <v>20</v>
      </c>
      <c r="N86" s="221" t="s">
        <v>41</v>
      </c>
      <c r="O86" s="84"/>
      <c r="P86" s="222">
        <f>O86*H86</f>
        <v>0</v>
      </c>
      <c r="Q86" s="222">
        <v>0</v>
      </c>
      <c r="R86" s="222">
        <f>Q86*H86</f>
        <v>0</v>
      </c>
      <c r="S86" s="222">
        <v>0</v>
      </c>
      <c r="T86" s="223">
        <f>S86*H86</f>
        <v>0</v>
      </c>
      <c r="AR86" s="224" t="s">
        <v>215</v>
      </c>
      <c r="AT86" s="224" t="s">
        <v>211</v>
      </c>
      <c r="AU86" s="224" t="s">
        <v>77</v>
      </c>
      <c r="AY86" s="18" t="s">
        <v>210</v>
      </c>
      <c r="BE86" s="225">
        <f>IF(N86="základní",J86,0)</f>
        <v>0</v>
      </c>
      <c r="BF86" s="225">
        <f>IF(N86="snížená",J86,0)</f>
        <v>0</v>
      </c>
      <c r="BG86" s="225">
        <f>IF(N86="zákl. přenesená",J86,0)</f>
        <v>0</v>
      </c>
      <c r="BH86" s="225">
        <f>IF(N86="sníž. přenesená",J86,0)</f>
        <v>0</v>
      </c>
      <c r="BI86" s="225">
        <f>IF(N86="nulová",J86,0)</f>
        <v>0</v>
      </c>
      <c r="BJ86" s="18" t="s">
        <v>77</v>
      </c>
      <c r="BK86" s="225">
        <f>ROUND(I86*H86,2)</f>
        <v>0</v>
      </c>
      <c r="BL86" s="18" t="s">
        <v>215</v>
      </c>
      <c r="BM86" s="224" t="s">
        <v>229</v>
      </c>
    </row>
    <row r="87" s="1" customFormat="1">
      <c r="B87" s="39"/>
      <c r="C87" s="40"/>
      <c r="D87" s="226" t="s">
        <v>216</v>
      </c>
      <c r="E87" s="40"/>
      <c r="F87" s="227" t="s">
        <v>230</v>
      </c>
      <c r="G87" s="40"/>
      <c r="H87" s="40"/>
      <c r="I87" s="147"/>
      <c r="J87" s="40"/>
      <c r="K87" s="40"/>
      <c r="L87" s="44"/>
      <c r="M87" s="231"/>
      <c r="N87" s="84"/>
      <c r="O87" s="84"/>
      <c r="P87" s="84"/>
      <c r="Q87" s="84"/>
      <c r="R87" s="84"/>
      <c r="S87" s="84"/>
      <c r="T87" s="85"/>
      <c r="AT87" s="18" t="s">
        <v>216</v>
      </c>
      <c r="AU87" s="18" t="s">
        <v>77</v>
      </c>
    </row>
    <row r="88" s="1" customFormat="1" ht="16.5" customHeight="1">
      <c r="B88" s="39"/>
      <c r="C88" s="213" t="s">
        <v>215</v>
      </c>
      <c r="D88" s="213" t="s">
        <v>211</v>
      </c>
      <c r="E88" s="214" t="s">
        <v>231</v>
      </c>
      <c r="F88" s="215" t="s">
        <v>232</v>
      </c>
      <c r="G88" s="216" t="s">
        <v>214</v>
      </c>
      <c r="H88" s="217">
        <v>1</v>
      </c>
      <c r="I88" s="218"/>
      <c r="J88" s="219">
        <f>ROUND(I88*H88,2)</f>
        <v>0</v>
      </c>
      <c r="K88" s="215" t="s">
        <v>20</v>
      </c>
      <c r="L88" s="44"/>
      <c r="M88" s="220" t="s">
        <v>20</v>
      </c>
      <c r="N88" s="221" t="s">
        <v>41</v>
      </c>
      <c r="O88" s="84"/>
      <c r="P88" s="222">
        <f>O88*H88</f>
        <v>0</v>
      </c>
      <c r="Q88" s="222">
        <v>0</v>
      </c>
      <c r="R88" s="222">
        <f>Q88*H88</f>
        <v>0</v>
      </c>
      <c r="S88" s="222">
        <v>0</v>
      </c>
      <c r="T88" s="223">
        <f>S88*H88</f>
        <v>0</v>
      </c>
      <c r="AR88" s="224" t="s">
        <v>215</v>
      </c>
      <c r="AT88" s="224" t="s">
        <v>211</v>
      </c>
      <c r="AU88" s="224" t="s">
        <v>77</v>
      </c>
      <c r="AY88" s="18" t="s">
        <v>210</v>
      </c>
      <c r="BE88" s="225">
        <f>IF(N88="základní",J88,0)</f>
        <v>0</v>
      </c>
      <c r="BF88" s="225">
        <f>IF(N88="snížená",J88,0)</f>
        <v>0</v>
      </c>
      <c r="BG88" s="225">
        <f>IF(N88="zákl. přenesená",J88,0)</f>
        <v>0</v>
      </c>
      <c r="BH88" s="225">
        <f>IF(N88="sníž. přenesená",J88,0)</f>
        <v>0</v>
      </c>
      <c r="BI88" s="225">
        <f>IF(N88="nulová",J88,0)</f>
        <v>0</v>
      </c>
      <c r="BJ88" s="18" t="s">
        <v>77</v>
      </c>
      <c r="BK88" s="225">
        <f>ROUND(I88*H88,2)</f>
        <v>0</v>
      </c>
      <c r="BL88" s="18" t="s">
        <v>215</v>
      </c>
      <c r="BM88" s="224" t="s">
        <v>233</v>
      </c>
    </row>
    <row r="89" s="1" customFormat="1">
      <c r="B89" s="39"/>
      <c r="C89" s="40"/>
      <c r="D89" s="226" t="s">
        <v>216</v>
      </c>
      <c r="E89" s="40"/>
      <c r="F89" s="227" t="s">
        <v>234</v>
      </c>
      <c r="G89" s="40"/>
      <c r="H89" s="40"/>
      <c r="I89" s="147"/>
      <c r="J89" s="40"/>
      <c r="K89" s="40"/>
      <c r="L89" s="44"/>
      <c r="M89" s="228"/>
      <c r="N89" s="229"/>
      <c r="O89" s="229"/>
      <c r="P89" s="229"/>
      <c r="Q89" s="229"/>
      <c r="R89" s="229"/>
      <c r="S89" s="229"/>
      <c r="T89" s="230"/>
      <c r="AT89" s="18" t="s">
        <v>216</v>
      </c>
      <c r="AU89" s="18" t="s">
        <v>77</v>
      </c>
    </row>
    <row r="90" s="1" customFormat="1" ht="6.96" customHeight="1">
      <c r="B90" s="59"/>
      <c r="C90" s="60"/>
      <c r="D90" s="60"/>
      <c r="E90" s="60"/>
      <c r="F90" s="60"/>
      <c r="G90" s="60"/>
      <c r="H90" s="60"/>
      <c r="I90" s="172"/>
      <c r="J90" s="60"/>
      <c r="K90" s="60"/>
      <c r="L90" s="44"/>
    </row>
  </sheetData>
  <sheetProtection sheet="1" autoFilter="0" formatColumns="0" formatRows="0" objects="1" scenarios="1" spinCount="100000" saltValue="JZIzt3NuzNPWP1S9JsNFgzf9KC8oLiFowDptSKvtC99G/WtoP9WuY6rOzg0FxMFmO3vWWIRrn7yVjwwwLQ7KNw==" hashValue="/0yifCdIfBTjRAW4GMeqj2m5Qw5BqrvHUqgFFp2MZLznit1mq9XrTLP/AzLNHIsgjOFoD0a8aud20JY7jhNpxA==" algorithmName="SHA-512" password="CC35"/>
  <autoFilter ref="C79:K89"/>
  <mergeCells count="9">
    <mergeCell ref="E7:H7"/>
    <mergeCell ref="E9:H9"/>
    <mergeCell ref="E18:H18"/>
    <mergeCell ref="E27:H27"/>
    <mergeCell ref="E48:H48"/>
    <mergeCell ref="E50:H50"/>
    <mergeCell ref="E70:H70"/>
    <mergeCell ref="E72:H7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180</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3727</v>
      </c>
      <c r="L9" s="21"/>
    </row>
    <row r="10" ht="12" customHeight="1">
      <c r="B10" s="21"/>
      <c r="D10" s="145" t="s">
        <v>236</v>
      </c>
      <c r="L10" s="21"/>
    </row>
    <row r="11" s="1" customFormat="1" ht="16.5" customHeight="1">
      <c r="B11" s="44"/>
      <c r="E11" s="159" t="s">
        <v>3809</v>
      </c>
      <c r="F11" s="1"/>
      <c r="G11" s="1"/>
      <c r="H11" s="1"/>
      <c r="I11" s="147"/>
      <c r="L11" s="44"/>
    </row>
    <row r="12" s="1" customFormat="1" ht="12" customHeight="1">
      <c r="B12" s="44"/>
      <c r="D12" s="145" t="s">
        <v>238</v>
      </c>
      <c r="I12" s="147"/>
      <c r="L12" s="44"/>
    </row>
    <row r="13" s="1" customFormat="1" ht="36.96" customHeight="1">
      <c r="B13" s="44"/>
      <c r="E13" s="148" t="s">
        <v>4011</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ROUNDUP(J100,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ROUNDUP((SUM(BE100:BE213)),  2)</f>
        <v>0</v>
      </c>
      <c r="I37" s="161">
        <v>0.20999999999999999</v>
      </c>
      <c r="J37" s="160">
        <f>ROUNDUP(((SUM(BE100:BE213))*I37),  2)</f>
        <v>0</v>
      </c>
      <c r="L37" s="44"/>
    </row>
    <row r="38" s="1" customFormat="1" ht="14.4" customHeight="1">
      <c r="B38" s="44"/>
      <c r="E38" s="145" t="s">
        <v>42</v>
      </c>
      <c r="F38" s="160">
        <f>ROUNDUP((SUM(BF100:BF213)),  2)</f>
        <v>0</v>
      </c>
      <c r="I38" s="161">
        <v>0.14999999999999999</v>
      </c>
      <c r="J38" s="160">
        <f>ROUNDUP(((SUM(BF100:BF213))*I38),  2)</f>
        <v>0</v>
      </c>
      <c r="L38" s="44"/>
    </row>
    <row r="39" hidden="1" s="1" customFormat="1" ht="14.4" customHeight="1">
      <c r="B39" s="44"/>
      <c r="E39" s="145" t="s">
        <v>43</v>
      </c>
      <c r="F39" s="160">
        <f>ROUNDUP((SUM(BG100:BG213)),  2)</f>
        <v>0</v>
      </c>
      <c r="I39" s="161">
        <v>0.20999999999999999</v>
      </c>
      <c r="J39" s="160">
        <f>0</f>
        <v>0</v>
      </c>
      <c r="L39" s="44"/>
    </row>
    <row r="40" hidden="1" s="1" customFormat="1" ht="14.4" customHeight="1">
      <c r="B40" s="44"/>
      <c r="E40" s="145" t="s">
        <v>44</v>
      </c>
      <c r="F40" s="160">
        <f>ROUNDUP((SUM(BH100:BH213)),  2)</f>
        <v>0</v>
      </c>
      <c r="I40" s="161">
        <v>0.14999999999999999</v>
      </c>
      <c r="J40" s="160">
        <f>0</f>
        <v>0</v>
      </c>
      <c r="L40" s="44"/>
    </row>
    <row r="41" hidden="1" s="1" customFormat="1" ht="14.4" customHeight="1">
      <c r="B41" s="44"/>
      <c r="E41" s="145" t="s">
        <v>45</v>
      </c>
      <c r="F41" s="160">
        <f>ROUNDUP((SUM(BI100:BI213)),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3727</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3809</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301 - Rekonstrukce D - 301 - Rekonstrukce D - 30...</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J100</f>
        <v>0</v>
      </c>
      <c r="K67" s="40"/>
      <c r="L67" s="44"/>
      <c r="AU67" s="18" t="s">
        <v>193</v>
      </c>
    </row>
    <row r="68" s="8" customFormat="1" ht="24.96" customHeight="1">
      <c r="B68" s="182"/>
      <c r="C68" s="183"/>
      <c r="D68" s="184" t="s">
        <v>240</v>
      </c>
      <c r="E68" s="185"/>
      <c r="F68" s="185"/>
      <c r="G68" s="185"/>
      <c r="H68" s="185"/>
      <c r="I68" s="186"/>
      <c r="J68" s="187">
        <f>J101</f>
        <v>0</v>
      </c>
      <c r="K68" s="183"/>
      <c r="L68" s="188"/>
    </row>
    <row r="69" s="11" customFormat="1" ht="19.92" customHeight="1">
      <c r="B69" s="233"/>
      <c r="C69" s="125"/>
      <c r="D69" s="234" t="s">
        <v>241</v>
      </c>
      <c r="E69" s="235"/>
      <c r="F69" s="235"/>
      <c r="G69" s="235"/>
      <c r="H69" s="235"/>
      <c r="I69" s="236"/>
      <c r="J69" s="237">
        <f>J102</f>
        <v>0</v>
      </c>
      <c r="K69" s="125"/>
      <c r="L69" s="238"/>
    </row>
    <row r="70" s="11" customFormat="1" ht="19.92" customHeight="1">
      <c r="B70" s="233"/>
      <c r="C70" s="125"/>
      <c r="D70" s="234" t="s">
        <v>4012</v>
      </c>
      <c r="E70" s="235"/>
      <c r="F70" s="235"/>
      <c r="G70" s="235"/>
      <c r="H70" s="235"/>
      <c r="I70" s="236"/>
      <c r="J70" s="237">
        <f>J151</f>
        <v>0</v>
      </c>
      <c r="K70" s="125"/>
      <c r="L70" s="238"/>
    </row>
    <row r="71" s="11" customFormat="1" ht="19.92" customHeight="1">
      <c r="B71" s="233"/>
      <c r="C71" s="125"/>
      <c r="D71" s="234" t="s">
        <v>4013</v>
      </c>
      <c r="E71" s="235"/>
      <c r="F71" s="235"/>
      <c r="G71" s="235"/>
      <c r="H71" s="235"/>
      <c r="I71" s="236"/>
      <c r="J71" s="237">
        <f>J156</f>
        <v>0</v>
      </c>
      <c r="K71" s="125"/>
      <c r="L71" s="238"/>
    </row>
    <row r="72" s="11" customFormat="1" ht="19.92" customHeight="1">
      <c r="B72" s="233"/>
      <c r="C72" s="125"/>
      <c r="D72" s="234" t="s">
        <v>3811</v>
      </c>
      <c r="E72" s="235"/>
      <c r="F72" s="235"/>
      <c r="G72" s="235"/>
      <c r="H72" s="235"/>
      <c r="I72" s="236"/>
      <c r="J72" s="237">
        <f>J162</f>
        <v>0</v>
      </c>
      <c r="K72" s="125"/>
      <c r="L72" s="238"/>
    </row>
    <row r="73" s="11" customFormat="1" ht="19.92" customHeight="1">
      <c r="B73" s="233"/>
      <c r="C73" s="125"/>
      <c r="D73" s="234" t="s">
        <v>242</v>
      </c>
      <c r="E73" s="235"/>
      <c r="F73" s="235"/>
      <c r="G73" s="235"/>
      <c r="H73" s="235"/>
      <c r="I73" s="236"/>
      <c r="J73" s="237">
        <f>J167</f>
        <v>0</v>
      </c>
      <c r="K73" s="125"/>
      <c r="L73" s="238"/>
    </row>
    <row r="74" s="11" customFormat="1" ht="19.92" customHeight="1">
      <c r="B74" s="233"/>
      <c r="C74" s="125"/>
      <c r="D74" s="234" t="s">
        <v>3812</v>
      </c>
      <c r="E74" s="235"/>
      <c r="F74" s="235"/>
      <c r="G74" s="235"/>
      <c r="H74" s="235"/>
      <c r="I74" s="236"/>
      <c r="J74" s="237">
        <f>J182</f>
        <v>0</v>
      </c>
      <c r="K74" s="125"/>
      <c r="L74" s="238"/>
    </row>
    <row r="75" s="11" customFormat="1" ht="19.92" customHeight="1">
      <c r="B75" s="233"/>
      <c r="C75" s="125"/>
      <c r="D75" s="234" t="s">
        <v>3813</v>
      </c>
      <c r="E75" s="235"/>
      <c r="F75" s="235"/>
      <c r="G75" s="235"/>
      <c r="H75" s="235"/>
      <c r="I75" s="236"/>
      <c r="J75" s="237">
        <f>J199</f>
        <v>0</v>
      </c>
      <c r="K75" s="125"/>
      <c r="L75" s="238"/>
    </row>
    <row r="76" s="11" customFormat="1" ht="19.92" customHeight="1">
      <c r="B76" s="233"/>
      <c r="C76" s="125"/>
      <c r="D76" s="234" t="s">
        <v>3814</v>
      </c>
      <c r="E76" s="235"/>
      <c r="F76" s="235"/>
      <c r="G76" s="235"/>
      <c r="H76" s="235"/>
      <c r="I76" s="236"/>
      <c r="J76" s="237">
        <f>J212</f>
        <v>0</v>
      </c>
      <c r="K76" s="125"/>
      <c r="L76" s="238"/>
    </row>
    <row r="77" s="1" customFormat="1" ht="21.84" customHeight="1">
      <c r="B77" s="39"/>
      <c r="C77" s="40"/>
      <c r="D77" s="40"/>
      <c r="E77" s="40"/>
      <c r="F77" s="40"/>
      <c r="G77" s="40"/>
      <c r="H77" s="40"/>
      <c r="I77" s="147"/>
      <c r="J77" s="40"/>
      <c r="K77" s="40"/>
      <c r="L77" s="44"/>
    </row>
    <row r="78" s="1" customFormat="1" ht="6.96" customHeight="1">
      <c r="B78" s="59"/>
      <c r="C78" s="60"/>
      <c r="D78" s="60"/>
      <c r="E78" s="60"/>
      <c r="F78" s="60"/>
      <c r="G78" s="60"/>
      <c r="H78" s="60"/>
      <c r="I78" s="172"/>
      <c r="J78" s="60"/>
      <c r="K78" s="60"/>
      <c r="L78" s="44"/>
    </row>
    <row r="82" s="1" customFormat="1" ht="6.96" customHeight="1">
      <c r="B82" s="61"/>
      <c r="C82" s="62"/>
      <c r="D82" s="62"/>
      <c r="E82" s="62"/>
      <c r="F82" s="62"/>
      <c r="G82" s="62"/>
      <c r="H82" s="62"/>
      <c r="I82" s="175"/>
      <c r="J82" s="62"/>
      <c r="K82" s="62"/>
      <c r="L82" s="44"/>
    </row>
    <row r="83" s="1" customFormat="1" ht="24.96" customHeight="1">
      <c r="B83" s="39"/>
      <c r="C83" s="24" t="s">
        <v>195</v>
      </c>
      <c r="D83" s="40"/>
      <c r="E83" s="40"/>
      <c r="F83" s="40"/>
      <c r="G83" s="40"/>
      <c r="H83" s="40"/>
      <c r="I83" s="147"/>
      <c r="J83" s="40"/>
      <c r="K83" s="40"/>
      <c r="L83" s="44"/>
    </row>
    <row r="84" s="1" customFormat="1" ht="6.96" customHeight="1">
      <c r="B84" s="39"/>
      <c r="C84" s="40"/>
      <c r="D84" s="40"/>
      <c r="E84" s="40"/>
      <c r="F84" s="40"/>
      <c r="G84" s="40"/>
      <c r="H84" s="40"/>
      <c r="I84" s="147"/>
      <c r="J84" s="40"/>
      <c r="K84" s="40"/>
      <c r="L84" s="44"/>
    </row>
    <row r="85" s="1" customFormat="1" ht="12" customHeight="1">
      <c r="B85" s="39"/>
      <c r="C85" s="33" t="s">
        <v>17</v>
      </c>
      <c r="D85" s="40"/>
      <c r="E85" s="40"/>
      <c r="F85" s="40"/>
      <c r="G85" s="40"/>
      <c r="H85" s="40"/>
      <c r="I85" s="147"/>
      <c r="J85" s="40"/>
      <c r="K85" s="40"/>
      <c r="L85" s="44"/>
    </row>
    <row r="86" s="1" customFormat="1" ht="16.5" customHeight="1">
      <c r="B86" s="39"/>
      <c r="C86" s="40"/>
      <c r="D86" s="40"/>
      <c r="E86" s="176" t="str">
        <f>E7</f>
        <v>Multifunkční centrum sociálních služeb</v>
      </c>
      <c r="F86" s="33"/>
      <c r="G86" s="33"/>
      <c r="H86" s="33"/>
      <c r="I86" s="147"/>
      <c r="J86" s="40"/>
      <c r="K86" s="40"/>
      <c r="L86" s="44"/>
    </row>
    <row r="87" ht="12" customHeight="1">
      <c r="B87" s="22"/>
      <c r="C87" s="33" t="s">
        <v>188</v>
      </c>
      <c r="D87" s="23"/>
      <c r="E87" s="23"/>
      <c r="F87" s="23"/>
      <c r="G87" s="23"/>
      <c r="H87" s="23"/>
      <c r="I87" s="139"/>
      <c r="J87" s="23"/>
      <c r="K87" s="23"/>
      <c r="L87" s="21"/>
    </row>
    <row r="88" ht="16.5" customHeight="1">
      <c r="B88" s="22"/>
      <c r="C88" s="23"/>
      <c r="D88" s="23"/>
      <c r="E88" s="176" t="s">
        <v>3727</v>
      </c>
      <c r="F88" s="23"/>
      <c r="G88" s="23"/>
      <c r="H88" s="23"/>
      <c r="I88" s="139"/>
      <c r="J88" s="23"/>
      <c r="K88" s="23"/>
      <c r="L88" s="21"/>
    </row>
    <row r="89" ht="12" customHeight="1">
      <c r="B89" s="22"/>
      <c r="C89" s="33" t="s">
        <v>236</v>
      </c>
      <c r="D89" s="23"/>
      <c r="E89" s="23"/>
      <c r="F89" s="23"/>
      <c r="G89" s="23"/>
      <c r="H89" s="23"/>
      <c r="I89" s="139"/>
      <c r="J89" s="23"/>
      <c r="K89" s="23"/>
      <c r="L89" s="21"/>
    </row>
    <row r="90" s="1" customFormat="1" ht="16.5" customHeight="1">
      <c r="B90" s="39"/>
      <c r="C90" s="40"/>
      <c r="D90" s="40"/>
      <c r="E90" s="232" t="s">
        <v>3809</v>
      </c>
      <c r="F90" s="40"/>
      <c r="G90" s="40"/>
      <c r="H90" s="40"/>
      <c r="I90" s="147"/>
      <c r="J90" s="40"/>
      <c r="K90" s="40"/>
      <c r="L90" s="44"/>
    </row>
    <row r="91" s="1" customFormat="1" ht="12" customHeight="1">
      <c r="B91" s="39"/>
      <c r="C91" s="33" t="s">
        <v>238</v>
      </c>
      <c r="D91" s="40"/>
      <c r="E91" s="40"/>
      <c r="F91" s="40"/>
      <c r="G91" s="40"/>
      <c r="H91" s="40"/>
      <c r="I91" s="147"/>
      <c r="J91" s="40"/>
      <c r="K91" s="40"/>
      <c r="L91" s="44"/>
    </row>
    <row r="92" s="1" customFormat="1" ht="16.5" customHeight="1">
      <c r="B92" s="39"/>
      <c r="C92" s="40"/>
      <c r="D92" s="40"/>
      <c r="E92" s="69" t="str">
        <f>E13</f>
        <v>301 - Rekonstrukce D - 301 - Rekonstrukce D - 30...</v>
      </c>
      <c r="F92" s="40"/>
      <c r="G92" s="40"/>
      <c r="H92" s="40"/>
      <c r="I92" s="147"/>
      <c r="J92" s="40"/>
      <c r="K92" s="40"/>
      <c r="L92" s="44"/>
    </row>
    <row r="93" s="1" customFormat="1" ht="6.96" customHeight="1">
      <c r="B93" s="39"/>
      <c r="C93" s="40"/>
      <c r="D93" s="40"/>
      <c r="E93" s="40"/>
      <c r="F93" s="40"/>
      <c r="G93" s="40"/>
      <c r="H93" s="40"/>
      <c r="I93" s="147"/>
      <c r="J93" s="40"/>
      <c r="K93" s="40"/>
      <c r="L93" s="44"/>
    </row>
    <row r="94" s="1" customFormat="1" ht="12" customHeight="1">
      <c r="B94" s="39"/>
      <c r="C94" s="33" t="s">
        <v>22</v>
      </c>
      <c r="D94" s="40"/>
      <c r="E94" s="40"/>
      <c r="F94" s="28" t="str">
        <f>F16</f>
        <v xml:space="preserve"> </v>
      </c>
      <c r="G94" s="40"/>
      <c r="H94" s="40"/>
      <c r="I94" s="149" t="s">
        <v>24</v>
      </c>
      <c r="J94" s="72" t="str">
        <f>IF(J16="","",J16)</f>
        <v>11.2.2019</v>
      </c>
      <c r="K94" s="40"/>
      <c r="L94" s="44"/>
    </row>
    <row r="95" s="1" customFormat="1" ht="6.96" customHeight="1">
      <c r="B95" s="39"/>
      <c r="C95" s="40"/>
      <c r="D95" s="40"/>
      <c r="E95" s="40"/>
      <c r="F95" s="40"/>
      <c r="G95" s="40"/>
      <c r="H95" s="40"/>
      <c r="I95" s="147"/>
      <c r="J95" s="40"/>
      <c r="K95" s="40"/>
      <c r="L95" s="44"/>
    </row>
    <row r="96" s="1" customFormat="1" ht="15.15" customHeight="1">
      <c r="B96" s="39"/>
      <c r="C96" s="33" t="s">
        <v>26</v>
      </c>
      <c r="D96" s="40"/>
      <c r="E96" s="40"/>
      <c r="F96" s="28" t="str">
        <f>E19</f>
        <v xml:space="preserve"> </v>
      </c>
      <c r="G96" s="40"/>
      <c r="H96" s="40"/>
      <c r="I96" s="149" t="s">
        <v>31</v>
      </c>
      <c r="J96" s="37" t="str">
        <f>E25</f>
        <v xml:space="preserve"> </v>
      </c>
      <c r="K96" s="40"/>
      <c r="L96" s="44"/>
    </row>
    <row r="97" s="1" customFormat="1" ht="15.15" customHeight="1">
      <c r="B97" s="39"/>
      <c r="C97" s="33" t="s">
        <v>29</v>
      </c>
      <c r="D97" s="40"/>
      <c r="E97" s="40"/>
      <c r="F97" s="28" t="str">
        <f>IF(E22="","",E22)</f>
        <v>Vyplň údaj</v>
      </c>
      <c r="G97" s="40"/>
      <c r="H97" s="40"/>
      <c r="I97" s="149" t="s">
        <v>32</v>
      </c>
      <c r="J97" s="37" t="str">
        <f>E28</f>
        <v xml:space="preserve"> </v>
      </c>
      <c r="K97" s="40"/>
      <c r="L97" s="44"/>
    </row>
    <row r="98" s="1" customFormat="1" ht="10.32" customHeight="1">
      <c r="B98" s="39"/>
      <c r="C98" s="40"/>
      <c r="D98" s="40"/>
      <c r="E98" s="40"/>
      <c r="F98" s="40"/>
      <c r="G98" s="40"/>
      <c r="H98" s="40"/>
      <c r="I98" s="147"/>
      <c r="J98" s="40"/>
      <c r="K98" s="40"/>
      <c r="L98" s="44"/>
    </row>
    <row r="99" s="9" customFormat="1" ht="29.28" customHeight="1">
      <c r="B99" s="189"/>
      <c r="C99" s="190" t="s">
        <v>196</v>
      </c>
      <c r="D99" s="191" t="s">
        <v>55</v>
      </c>
      <c r="E99" s="191" t="s">
        <v>51</v>
      </c>
      <c r="F99" s="191" t="s">
        <v>52</v>
      </c>
      <c r="G99" s="191" t="s">
        <v>197</v>
      </c>
      <c r="H99" s="191" t="s">
        <v>198</v>
      </c>
      <c r="I99" s="192" t="s">
        <v>199</v>
      </c>
      <c r="J99" s="191" t="s">
        <v>192</v>
      </c>
      <c r="K99" s="193" t="s">
        <v>200</v>
      </c>
      <c r="L99" s="194"/>
      <c r="M99" s="92" t="s">
        <v>20</v>
      </c>
      <c r="N99" s="93" t="s">
        <v>40</v>
      </c>
      <c r="O99" s="93" t="s">
        <v>201</v>
      </c>
      <c r="P99" s="93" t="s">
        <v>202</v>
      </c>
      <c r="Q99" s="93" t="s">
        <v>203</v>
      </c>
      <c r="R99" s="93" t="s">
        <v>204</v>
      </c>
      <c r="S99" s="93" t="s">
        <v>205</v>
      </c>
      <c r="T99" s="94" t="s">
        <v>206</v>
      </c>
    </row>
    <row r="100" s="1" customFormat="1" ht="22.8" customHeight="1">
      <c r="B100" s="39"/>
      <c r="C100" s="99" t="s">
        <v>207</v>
      </c>
      <c r="D100" s="40"/>
      <c r="E100" s="40"/>
      <c r="F100" s="40"/>
      <c r="G100" s="40"/>
      <c r="H100" s="40"/>
      <c r="I100" s="147"/>
      <c r="J100" s="195">
        <f>BK100</f>
        <v>0</v>
      </c>
      <c r="K100" s="40"/>
      <c r="L100" s="44"/>
      <c r="M100" s="95"/>
      <c r="N100" s="96"/>
      <c r="O100" s="96"/>
      <c r="P100" s="196">
        <f>P101</f>
        <v>0</v>
      </c>
      <c r="Q100" s="96"/>
      <c r="R100" s="196">
        <f>R101</f>
        <v>0</v>
      </c>
      <c r="S100" s="96"/>
      <c r="T100" s="197">
        <f>T101</f>
        <v>0</v>
      </c>
      <c r="AT100" s="18" t="s">
        <v>69</v>
      </c>
      <c r="AU100" s="18" t="s">
        <v>193</v>
      </c>
      <c r="BK100" s="198">
        <f>BK101</f>
        <v>0</v>
      </c>
    </row>
    <row r="101" s="10" customFormat="1" ht="25.92" customHeight="1">
      <c r="B101" s="199"/>
      <c r="C101" s="200"/>
      <c r="D101" s="201" t="s">
        <v>69</v>
      </c>
      <c r="E101" s="202" t="s">
        <v>255</v>
      </c>
      <c r="F101" s="202" t="s">
        <v>256</v>
      </c>
      <c r="G101" s="200"/>
      <c r="H101" s="200"/>
      <c r="I101" s="203"/>
      <c r="J101" s="204">
        <f>BK101</f>
        <v>0</v>
      </c>
      <c r="K101" s="200"/>
      <c r="L101" s="205"/>
      <c r="M101" s="206"/>
      <c r="N101" s="207"/>
      <c r="O101" s="207"/>
      <c r="P101" s="208">
        <f>P102+P151+P156+P162+P167+P182+P199+P212</f>
        <v>0</v>
      </c>
      <c r="Q101" s="207"/>
      <c r="R101" s="208">
        <f>R102+R151+R156+R162+R167+R182+R199+R212</f>
        <v>0</v>
      </c>
      <c r="S101" s="207"/>
      <c r="T101" s="209">
        <f>T102+T151+T156+T162+T167+T182+T199+T212</f>
        <v>0</v>
      </c>
      <c r="AR101" s="210" t="s">
        <v>77</v>
      </c>
      <c r="AT101" s="211" t="s">
        <v>69</v>
      </c>
      <c r="AU101" s="211" t="s">
        <v>16</v>
      </c>
      <c r="AY101" s="210" t="s">
        <v>210</v>
      </c>
      <c r="BK101" s="212">
        <f>BK102+BK151+BK156+BK162+BK167+BK182+BK199+BK212</f>
        <v>0</v>
      </c>
    </row>
    <row r="102" s="10" customFormat="1" ht="22.8" customHeight="1">
      <c r="B102" s="199"/>
      <c r="C102" s="200"/>
      <c r="D102" s="201" t="s">
        <v>69</v>
      </c>
      <c r="E102" s="239" t="s">
        <v>77</v>
      </c>
      <c r="F102" s="239" t="s">
        <v>257</v>
      </c>
      <c r="G102" s="200"/>
      <c r="H102" s="200"/>
      <c r="I102" s="203"/>
      <c r="J102" s="240">
        <f>BK102</f>
        <v>0</v>
      </c>
      <c r="K102" s="200"/>
      <c r="L102" s="205"/>
      <c r="M102" s="206"/>
      <c r="N102" s="207"/>
      <c r="O102" s="207"/>
      <c r="P102" s="208">
        <f>SUM(P103:P150)</f>
        <v>0</v>
      </c>
      <c r="Q102" s="207"/>
      <c r="R102" s="208">
        <f>SUM(R103:R150)</f>
        <v>0</v>
      </c>
      <c r="S102" s="207"/>
      <c r="T102" s="209">
        <f>SUM(T103:T150)</f>
        <v>0</v>
      </c>
      <c r="AR102" s="210" t="s">
        <v>77</v>
      </c>
      <c r="AT102" s="211" t="s">
        <v>69</v>
      </c>
      <c r="AU102" s="211" t="s">
        <v>77</v>
      </c>
      <c r="AY102" s="210" t="s">
        <v>210</v>
      </c>
      <c r="BK102" s="212">
        <f>SUM(BK103:BK150)</f>
        <v>0</v>
      </c>
    </row>
    <row r="103" s="1" customFormat="1" ht="24" customHeight="1">
      <c r="B103" s="39"/>
      <c r="C103" s="213" t="s">
        <v>77</v>
      </c>
      <c r="D103" s="213" t="s">
        <v>211</v>
      </c>
      <c r="E103" s="214" t="s">
        <v>4014</v>
      </c>
      <c r="F103" s="215" t="s">
        <v>4015</v>
      </c>
      <c r="G103" s="216" t="s">
        <v>911</v>
      </c>
      <c r="H103" s="217">
        <v>4</v>
      </c>
      <c r="I103" s="218"/>
      <c r="J103" s="219">
        <f>ROUND(I103*H103,2)</f>
        <v>0</v>
      </c>
      <c r="K103" s="215" t="s">
        <v>20</v>
      </c>
      <c r="L103" s="44"/>
      <c r="M103" s="220" t="s">
        <v>20</v>
      </c>
      <c r="N103" s="221" t="s">
        <v>41</v>
      </c>
      <c r="O103" s="84"/>
      <c r="P103" s="222">
        <f>O103*H103</f>
        <v>0</v>
      </c>
      <c r="Q103" s="222">
        <v>0</v>
      </c>
      <c r="R103" s="222">
        <f>Q103*H103</f>
        <v>0</v>
      </c>
      <c r="S103" s="222">
        <v>0</v>
      </c>
      <c r="T103" s="223">
        <f>S103*H103</f>
        <v>0</v>
      </c>
      <c r="AR103" s="224" t="s">
        <v>215</v>
      </c>
      <c r="AT103" s="224" t="s">
        <v>211</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215</v>
      </c>
      <c r="BM103" s="224" t="s">
        <v>79</v>
      </c>
    </row>
    <row r="104" s="12" customFormat="1">
      <c r="B104" s="257"/>
      <c r="C104" s="258"/>
      <c r="D104" s="226" t="s">
        <v>3817</v>
      </c>
      <c r="E104" s="259" t="s">
        <v>20</v>
      </c>
      <c r="F104" s="260" t="s">
        <v>4016</v>
      </c>
      <c r="G104" s="258"/>
      <c r="H104" s="259" t="s">
        <v>20</v>
      </c>
      <c r="I104" s="261"/>
      <c r="J104" s="258"/>
      <c r="K104" s="258"/>
      <c r="L104" s="262"/>
      <c r="M104" s="263"/>
      <c r="N104" s="264"/>
      <c r="O104" s="264"/>
      <c r="P104" s="264"/>
      <c r="Q104" s="264"/>
      <c r="R104" s="264"/>
      <c r="S104" s="264"/>
      <c r="T104" s="265"/>
      <c r="AT104" s="266" t="s">
        <v>3817</v>
      </c>
      <c r="AU104" s="266" t="s">
        <v>79</v>
      </c>
      <c r="AV104" s="12" t="s">
        <v>77</v>
      </c>
      <c r="AW104" s="12" t="s">
        <v>3819</v>
      </c>
      <c r="AX104" s="12" t="s">
        <v>16</v>
      </c>
      <c r="AY104" s="266" t="s">
        <v>210</v>
      </c>
    </row>
    <row r="105" s="13" customFormat="1">
      <c r="B105" s="267"/>
      <c r="C105" s="268"/>
      <c r="D105" s="226" t="s">
        <v>3817</v>
      </c>
      <c r="E105" s="269" t="s">
        <v>20</v>
      </c>
      <c r="F105" s="270" t="s">
        <v>4017</v>
      </c>
      <c r="G105" s="268"/>
      <c r="H105" s="271">
        <v>4</v>
      </c>
      <c r="I105" s="272"/>
      <c r="J105" s="268"/>
      <c r="K105" s="268"/>
      <c r="L105" s="273"/>
      <c r="M105" s="274"/>
      <c r="N105" s="275"/>
      <c r="O105" s="275"/>
      <c r="P105" s="275"/>
      <c r="Q105" s="275"/>
      <c r="R105" s="275"/>
      <c r="S105" s="275"/>
      <c r="T105" s="276"/>
      <c r="AT105" s="277" t="s">
        <v>3817</v>
      </c>
      <c r="AU105" s="277" t="s">
        <v>79</v>
      </c>
      <c r="AV105" s="13" t="s">
        <v>79</v>
      </c>
      <c r="AW105" s="13" t="s">
        <v>3819</v>
      </c>
      <c r="AX105" s="13" t="s">
        <v>16</v>
      </c>
      <c r="AY105" s="277" t="s">
        <v>210</v>
      </c>
    </row>
    <row r="106" s="14" customFormat="1">
      <c r="B106" s="278"/>
      <c r="C106" s="279"/>
      <c r="D106" s="226" t="s">
        <v>3817</v>
      </c>
      <c r="E106" s="280" t="s">
        <v>20</v>
      </c>
      <c r="F106" s="281" t="s">
        <v>3821</v>
      </c>
      <c r="G106" s="279"/>
      <c r="H106" s="282">
        <v>4</v>
      </c>
      <c r="I106" s="283"/>
      <c r="J106" s="279"/>
      <c r="K106" s="279"/>
      <c r="L106" s="284"/>
      <c r="M106" s="285"/>
      <c r="N106" s="286"/>
      <c r="O106" s="286"/>
      <c r="P106" s="286"/>
      <c r="Q106" s="286"/>
      <c r="R106" s="286"/>
      <c r="S106" s="286"/>
      <c r="T106" s="287"/>
      <c r="AT106" s="288" t="s">
        <v>3817</v>
      </c>
      <c r="AU106" s="288" t="s">
        <v>79</v>
      </c>
      <c r="AV106" s="14" t="s">
        <v>215</v>
      </c>
      <c r="AW106" s="14" t="s">
        <v>3819</v>
      </c>
      <c r="AX106" s="14" t="s">
        <v>77</v>
      </c>
      <c r="AY106" s="288" t="s">
        <v>210</v>
      </c>
    </row>
    <row r="107" s="1" customFormat="1" ht="24" customHeight="1">
      <c r="B107" s="39"/>
      <c r="C107" s="213" t="s">
        <v>79</v>
      </c>
      <c r="D107" s="213" t="s">
        <v>211</v>
      </c>
      <c r="E107" s="214" t="s">
        <v>4018</v>
      </c>
      <c r="F107" s="215" t="s">
        <v>4019</v>
      </c>
      <c r="G107" s="216" t="s">
        <v>260</v>
      </c>
      <c r="H107" s="217">
        <v>4.7999999999999998</v>
      </c>
      <c r="I107" s="218"/>
      <c r="J107" s="219">
        <f>ROUND(I107*H107,2)</f>
        <v>0</v>
      </c>
      <c r="K107" s="215" t="s">
        <v>20</v>
      </c>
      <c r="L107" s="44"/>
      <c r="M107" s="220" t="s">
        <v>20</v>
      </c>
      <c r="N107" s="221" t="s">
        <v>41</v>
      </c>
      <c r="O107" s="84"/>
      <c r="P107" s="222">
        <f>O107*H107</f>
        <v>0</v>
      </c>
      <c r="Q107" s="222">
        <v>0</v>
      </c>
      <c r="R107" s="222">
        <f>Q107*H107</f>
        <v>0</v>
      </c>
      <c r="S107" s="222">
        <v>0</v>
      </c>
      <c r="T107" s="223">
        <f>S107*H107</f>
        <v>0</v>
      </c>
      <c r="AR107" s="224" t="s">
        <v>215</v>
      </c>
      <c r="AT107" s="224" t="s">
        <v>211</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215</v>
      </c>
      <c r="BM107" s="224" t="s">
        <v>215</v>
      </c>
    </row>
    <row r="108" s="12" customFormat="1">
      <c r="B108" s="257"/>
      <c r="C108" s="258"/>
      <c r="D108" s="226" t="s">
        <v>3817</v>
      </c>
      <c r="E108" s="259" t="s">
        <v>20</v>
      </c>
      <c r="F108" s="260" t="s">
        <v>4020</v>
      </c>
      <c r="G108" s="258"/>
      <c r="H108" s="259" t="s">
        <v>20</v>
      </c>
      <c r="I108" s="261"/>
      <c r="J108" s="258"/>
      <c r="K108" s="258"/>
      <c r="L108" s="262"/>
      <c r="M108" s="263"/>
      <c r="N108" s="264"/>
      <c r="O108" s="264"/>
      <c r="P108" s="264"/>
      <c r="Q108" s="264"/>
      <c r="R108" s="264"/>
      <c r="S108" s="264"/>
      <c r="T108" s="265"/>
      <c r="AT108" s="266" t="s">
        <v>3817</v>
      </c>
      <c r="AU108" s="266" t="s">
        <v>79</v>
      </c>
      <c r="AV108" s="12" t="s">
        <v>77</v>
      </c>
      <c r="AW108" s="12" t="s">
        <v>3819</v>
      </c>
      <c r="AX108" s="12" t="s">
        <v>16</v>
      </c>
      <c r="AY108" s="266" t="s">
        <v>210</v>
      </c>
    </row>
    <row r="109" s="12" customFormat="1">
      <c r="B109" s="257"/>
      <c r="C109" s="258"/>
      <c r="D109" s="226" t="s">
        <v>3817</v>
      </c>
      <c r="E109" s="259" t="s">
        <v>20</v>
      </c>
      <c r="F109" s="260" t="s">
        <v>4021</v>
      </c>
      <c r="G109" s="258"/>
      <c r="H109" s="259" t="s">
        <v>20</v>
      </c>
      <c r="I109" s="261"/>
      <c r="J109" s="258"/>
      <c r="K109" s="258"/>
      <c r="L109" s="262"/>
      <c r="M109" s="263"/>
      <c r="N109" s="264"/>
      <c r="O109" s="264"/>
      <c r="P109" s="264"/>
      <c r="Q109" s="264"/>
      <c r="R109" s="264"/>
      <c r="S109" s="264"/>
      <c r="T109" s="265"/>
      <c r="AT109" s="266" t="s">
        <v>3817</v>
      </c>
      <c r="AU109" s="266" t="s">
        <v>79</v>
      </c>
      <c r="AV109" s="12" t="s">
        <v>77</v>
      </c>
      <c r="AW109" s="12" t="s">
        <v>3819</v>
      </c>
      <c r="AX109" s="12" t="s">
        <v>16</v>
      </c>
      <c r="AY109" s="266" t="s">
        <v>210</v>
      </c>
    </row>
    <row r="110" s="13" customFormat="1">
      <c r="B110" s="267"/>
      <c r="C110" s="268"/>
      <c r="D110" s="226" t="s">
        <v>3817</v>
      </c>
      <c r="E110" s="269" t="s">
        <v>20</v>
      </c>
      <c r="F110" s="270" t="s">
        <v>4022</v>
      </c>
      <c r="G110" s="268"/>
      <c r="H110" s="271">
        <v>4.8000000000000007</v>
      </c>
      <c r="I110" s="272"/>
      <c r="J110" s="268"/>
      <c r="K110" s="268"/>
      <c r="L110" s="273"/>
      <c r="M110" s="274"/>
      <c r="N110" s="275"/>
      <c r="O110" s="275"/>
      <c r="P110" s="275"/>
      <c r="Q110" s="275"/>
      <c r="R110" s="275"/>
      <c r="S110" s="275"/>
      <c r="T110" s="276"/>
      <c r="AT110" s="277" t="s">
        <v>3817</v>
      </c>
      <c r="AU110" s="277" t="s">
        <v>79</v>
      </c>
      <c r="AV110" s="13" t="s">
        <v>79</v>
      </c>
      <c r="AW110" s="13" t="s">
        <v>3819</v>
      </c>
      <c r="AX110" s="13" t="s">
        <v>16</v>
      </c>
      <c r="AY110" s="277" t="s">
        <v>210</v>
      </c>
    </row>
    <row r="111" s="14" customFormat="1">
      <c r="B111" s="278"/>
      <c r="C111" s="279"/>
      <c r="D111" s="226" t="s">
        <v>3817</v>
      </c>
      <c r="E111" s="280" t="s">
        <v>20</v>
      </c>
      <c r="F111" s="281" t="s">
        <v>3821</v>
      </c>
      <c r="G111" s="279"/>
      <c r="H111" s="282">
        <v>4.8000000000000007</v>
      </c>
      <c r="I111" s="283"/>
      <c r="J111" s="279"/>
      <c r="K111" s="279"/>
      <c r="L111" s="284"/>
      <c r="M111" s="285"/>
      <c r="N111" s="286"/>
      <c r="O111" s="286"/>
      <c r="P111" s="286"/>
      <c r="Q111" s="286"/>
      <c r="R111" s="286"/>
      <c r="S111" s="286"/>
      <c r="T111" s="287"/>
      <c r="AT111" s="288" t="s">
        <v>3817</v>
      </c>
      <c r="AU111" s="288" t="s">
        <v>79</v>
      </c>
      <c r="AV111" s="14" t="s">
        <v>215</v>
      </c>
      <c r="AW111" s="14" t="s">
        <v>3819</v>
      </c>
      <c r="AX111" s="14" t="s">
        <v>77</v>
      </c>
      <c r="AY111" s="288" t="s">
        <v>210</v>
      </c>
    </row>
    <row r="112" s="1" customFormat="1" ht="24" customHeight="1">
      <c r="B112" s="39"/>
      <c r="C112" s="213" t="s">
        <v>92</v>
      </c>
      <c r="D112" s="213" t="s">
        <v>211</v>
      </c>
      <c r="E112" s="214" t="s">
        <v>4023</v>
      </c>
      <c r="F112" s="215" t="s">
        <v>4024</v>
      </c>
      <c r="G112" s="216" t="s">
        <v>260</v>
      </c>
      <c r="H112" s="217">
        <v>2.3999999999999999</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229</v>
      </c>
    </row>
    <row r="113" s="12" customFormat="1">
      <c r="B113" s="257"/>
      <c r="C113" s="258"/>
      <c r="D113" s="226" t="s">
        <v>3817</v>
      </c>
      <c r="E113" s="259" t="s">
        <v>20</v>
      </c>
      <c r="F113" s="260" t="s">
        <v>4025</v>
      </c>
      <c r="G113" s="258"/>
      <c r="H113" s="259" t="s">
        <v>20</v>
      </c>
      <c r="I113" s="261"/>
      <c r="J113" s="258"/>
      <c r="K113" s="258"/>
      <c r="L113" s="262"/>
      <c r="M113" s="263"/>
      <c r="N113" s="264"/>
      <c r="O113" s="264"/>
      <c r="P113" s="264"/>
      <c r="Q113" s="264"/>
      <c r="R113" s="264"/>
      <c r="S113" s="264"/>
      <c r="T113" s="265"/>
      <c r="AT113" s="266" t="s">
        <v>3817</v>
      </c>
      <c r="AU113" s="266" t="s">
        <v>79</v>
      </c>
      <c r="AV113" s="12" t="s">
        <v>77</v>
      </c>
      <c r="AW113" s="12" t="s">
        <v>3819</v>
      </c>
      <c r="AX113" s="12" t="s">
        <v>16</v>
      </c>
      <c r="AY113" s="266" t="s">
        <v>210</v>
      </c>
    </row>
    <row r="114" s="13" customFormat="1">
      <c r="B114" s="267"/>
      <c r="C114" s="268"/>
      <c r="D114" s="226" t="s">
        <v>3817</v>
      </c>
      <c r="E114" s="269" t="s">
        <v>20</v>
      </c>
      <c r="F114" s="270" t="s">
        <v>4026</v>
      </c>
      <c r="G114" s="268"/>
      <c r="H114" s="271">
        <v>2.3999999999999999</v>
      </c>
      <c r="I114" s="272"/>
      <c r="J114" s="268"/>
      <c r="K114" s="268"/>
      <c r="L114" s="273"/>
      <c r="M114" s="274"/>
      <c r="N114" s="275"/>
      <c r="O114" s="275"/>
      <c r="P114" s="275"/>
      <c r="Q114" s="275"/>
      <c r="R114" s="275"/>
      <c r="S114" s="275"/>
      <c r="T114" s="276"/>
      <c r="AT114" s="277" t="s">
        <v>3817</v>
      </c>
      <c r="AU114" s="277" t="s">
        <v>79</v>
      </c>
      <c r="AV114" s="13" t="s">
        <v>79</v>
      </c>
      <c r="AW114" s="13" t="s">
        <v>3819</v>
      </c>
      <c r="AX114" s="13" t="s">
        <v>16</v>
      </c>
      <c r="AY114" s="277" t="s">
        <v>210</v>
      </c>
    </row>
    <row r="115" s="14" customFormat="1">
      <c r="B115" s="278"/>
      <c r="C115" s="279"/>
      <c r="D115" s="226" t="s">
        <v>3817</v>
      </c>
      <c r="E115" s="280" t="s">
        <v>20</v>
      </c>
      <c r="F115" s="281" t="s">
        <v>3821</v>
      </c>
      <c r="G115" s="279"/>
      <c r="H115" s="282">
        <v>2.3999999999999999</v>
      </c>
      <c r="I115" s="283"/>
      <c r="J115" s="279"/>
      <c r="K115" s="279"/>
      <c r="L115" s="284"/>
      <c r="M115" s="285"/>
      <c r="N115" s="286"/>
      <c r="O115" s="286"/>
      <c r="P115" s="286"/>
      <c r="Q115" s="286"/>
      <c r="R115" s="286"/>
      <c r="S115" s="286"/>
      <c r="T115" s="287"/>
      <c r="AT115" s="288" t="s">
        <v>3817</v>
      </c>
      <c r="AU115" s="288" t="s">
        <v>79</v>
      </c>
      <c r="AV115" s="14" t="s">
        <v>215</v>
      </c>
      <c r="AW115" s="14" t="s">
        <v>3819</v>
      </c>
      <c r="AX115" s="14" t="s">
        <v>77</v>
      </c>
      <c r="AY115" s="288" t="s">
        <v>210</v>
      </c>
    </row>
    <row r="116" s="1" customFormat="1" ht="24" customHeight="1">
      <c r="B116" s="39"/>
      <c r="C116" s="213" t="s">
        <v>215</v>
      </c>
      <c r="D116" s="213" t="s">
        <v>211</v>
      </c>
      <c r="E116" s="214" t="s">
        <v>4027</v>
      </c>
      <c r="F116" s="215" t="s">
        <v>4028</v>
      </c>
      <c r="G116" s="216" t="s">
        <v>260</v>
      </c>
      <c r="H116" s="217">
        <v>2.3999999999999999</v>
      </c>
      <c r="I116" s="218"/>
      <c r="J116" s="219">
        <f>ROUND(I116*H116,2)</f>
        <v>0</v>
      </c>
      <c r="K116" s="215" t="s">
        <v>20</v>
      </c>
      <c r="L116" s="44"/>
      <c r="M116" s="220" t="s">
        <v>20</v>
      </c>
      <c r="N116" s="221" t="s">
        <v>41</v>
      </c>
      <c r="O116" s="84"/>
      <c r="P116" s="222">
        <f>O116*H116</f>
        <v>0</v>
      </c>
      <c r="Q116" s="222">
        <v>0</v>
      </c>
      <c r="R116" s="222">
        <f>Q116*H116</f>
        <v>0</v>
      </c>
      <c r="S116" s="222">
        <v>0</v>
      </c>
      <c r="T116" s="223">
        <f>S116*H116</f>
        <v>0</v>
      </c>
      <c r="AR116" s="224" t="s">
        <v>215</v>
      </c>
      <c r="AT116" s="224" t="s">
        <v>211</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233</v>
      </c>
    </row>
    <row r="117" s="12" customFormat="1">
      <c r="B117" s="257"/>
      <c r="C117" s="258"/>
      <c r="D117" s="226" t="s">
        <v>3817</v>
      </c>
      <c r="E117" s="259" t="s">
        <v>20</v>
      </c>
      <c r="F117" s="260" t="s">
        <v>4029</v>
      </c>
      <c r="G117" s="258"/>
      <c r="H117" s="259" t="s">
        <v>20</v>
      </c>
      <c r="I117" s="261"/>
      <c r="J117" s="258"/>
      <c r="K117" s="258"/>
      <c r="L117" s="262"/>
      <c r="M117" s="263"/>
      <c r="N117" s="264"/>
      <c r="O117" s="264"/>
      <c r="P117" s="264"/>
      <c r="Q117" s="264"/>
      <c r="R117" s="264"/>
      <c r="S117" s="264"/>
      <c r="T117" s="265"/>
      <c r="AT117" s="266" t="s">
        <v>3817</v>
      </c>
      <c r="AU117" s="266" t="s">
        <v>79</v>
      </c>
      <c r="AV117" s="12" t="s">
        <v>77</v>
      </c>
      <c r="AW117" s="12" t="s">
        <v>3819</v>
      </c>
      <c r="AX117" s="12" t="s">
        <v>16</v>
      </c>
      <c r="AY117" s="266" t="s">
        <v>210</v>
      </c>
    </row>
    <row r="118" s="13" customFormat="1">
      <c r="B118" s="267"/>
      <c r="C118" s="268"/>
      <c r="D118" s="226" t="s">
        <v>3817</v>
      </c>
      <c r="E118" s="269" t="s">
        <v>20</v>
      </c>
      <c r="F118" s="270" t="s">
        <v>4026</v>
      </c>
      <c r="G118" s="268"/>
      <c r="H118" s="271">
        <v>2.3999999999999999</v>
      </c>
      <c r="I118" s="272"/>
      <c r="J118" s="268"/>
      <c r="K118" s="268"/>
      <c r="L118" s="273"/>
      <c r="M118" s="274"/>
      <c r="N118" s="275"/>
      <c r="O118" s="275"/>
      <c r="P118" s="275"/>
      <c r="Q118" s="275"/>
      <c r="R118" s="275"/>
      <c r="S118" s="275"/>
      <c r="T118" s="276"/>
      <c r="AT118" s="277" t="s">
        <v>3817</v>
      </c>
      <c r="AU118" s="277" t="s">
        <v>79</v>
      </c>
      <c r="AV118" s="13" t="s">
        <v>79</v>
      </c>
      <c r="AW118" s="13" t="s">
        <v>3819</v>
      </c>
      <c r="AX118" s="13" t="s">
        <v>16</v>
      </c>
      <c r="AY118" s="277" t="s">
        <v>210</v>
      </c>
    </row>
    <row r="119" s="14" customFormat="1">
      <c r="B119" s="278"/>
      <c r="C119" s="279"/>
      <c r="D119" s="226" t="s">
        <v>3817</v>
      </c>
      <c r="E119" s="280" t="s">
        <v>20</v>
      </c>
      <c r="F119" s="281" t="s">
        <v>3821</v>
      </c>
      <c r="G119" s="279"/>
      <c r="H119" s="282">
        <v>2.3999999999999999</v>
      </c>
      <c r="I119" s="283"/>
      <c r="J119" s="279"/>
      <c r="K119" s="279"/>
      <c r="L119" s="284"/>
      <c r="M119" s="285"/>
      <c r="N119" s="286"/>
      <c r="O119" s="286"/>
      <c r="P119" s="286"/>
      <c r="Q119" s="286"/>
      <c r="R119" s="286"/>
      <c r="S119" s="286"/>
      <c r="T119" s="287"/>
      <c r="AT119" s="288" t="s">
        <v>3817</v>
      </c>
      <c r="AU119" s="288" t="s">
        <v>79</v>
      </c>
      <c r="AV119" s="14" t="s">
        <v>215</v>
      </c>
      <c r="AW119" s="14" t="s">
        <v>3819</v>
      </c>
      <c r="AX119" s="14" t="s">
        <v>77</v>
      </c>
      <c r="AY119" s="288" t="s">
        <v>210</v>
      </c>
    </row>
    <row r="120" s="1" customFormat="1" ht="24" customHeight="1">
      <c r="B120" s="39"/>
      <c r="C120" s="213" t="s">
        <v>269</v>
      </c>
      <c r="D120" s="213" t="s">
        <v>211</v>
      </c>
      <c r="E120" s="214" t="s">
        <v>3857</v>
      </c>
      <c r="F120" s="215" t="s">
        <v>3858</v>
      </c>
      <c r="G120" s="216" t="s">
        <v>260</v>
      </c>
      <c r="H120" s="217">
        <v>4.7999999999999998</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272</v>
      </c>
    </row>
    <row r="121" s="12" customFormat="1">
      <c r="B121" s="257"/>
      <c r="C121" s="258"/>
      <c r="D121" s="226" t="s">
        <v>3817</v>
      </c>
      <c r="E121" s="259" t="s">
        <v>20</v>
      </c>
      <c r="F121" s="260" t="s">
        <v>3859</v>
      </c>
      <c r="G121" s="258"/>
      <c r="H121" s="259" t="s">
        <v>20</v>
      </c>
      <c r="I121" s="261"/>
      <c r="J121" s="258"/>
      <c r="K121" s="258"/>
      <c r="L121" s="262"/>
      <c r="M121" s="263"/>
      <c r="N121" s="264"/>
      <c r="O121" s="264"/>
      <c r="P121" s="264"/>
      <c r="Q121" s="264"/>
      <c r="R121" s="264"/>
      <c r="S121" s="264"/>
      <c r="T121" s="265"/>
      <c r="AT121" s="266" t="s">
        <v>3817</v>
      </c>
      <c r="AU121" s="266" t="s">
        <v>79</v>
      </c>
      <c r="AV121" s="12" t="s">
        <v>77</v>
      </c>
      <c r="AW121" s="12" t="s">
        <v>3819</v>
      </c>
      <c r="AX121" s="12" t="s">
        <v>16</v>
      </c>
      <c r="AY121" s="266" t="s">
        <v>210</v>
      </c>
    </row>
    <row r="122" s="13" customFormat="1">
      <c r="B122" s="267"/>
      <c r="C122" s="268"/>
      <c r="D122" s="226" t="s">
        <v>3817</v>
      </c>
      <c r="E122" s="269" t="s">
        <v>20</v>
      </c>
      <c r="F122" s="270" t="s">
        <v>4030</v>
      </c>
      <c r="G122" s="268"/>
      <c r="H122" s="271">
        <v>4.7999999999999998</v>
      </c>
      <c r="I122" s="272"/>
      <c r="J122" s="268"/>
      <c r="K122" s="268"/>
      <c r="L122" s="273"/>
      <c r="M122" s="274"/>
      <c r="N122" s="275"/>
      <c r="O122" s="275"/>
      <c r="P122" s="275"/>
      <c r="Q122" s="275"/>
      <c r="R122" s="275"/>
      <c r="S122" s="275"/>
      <c r="T122" s="276"/>
      <c r="AT122" s="277" t="s">
        <v>3817</v>
      </c>
      <c r="AU122" s="277" t="s">
        <v>79</v>
      </c>
      <c r="AV122" s="13" t="s">
        <v>79</v>
      </c>
      <c r="AW122" s="13" t="s">
        <v>3819</v>
      </c>
      <c r="AX122" s="13" t="s">
        <v>16</v>
      </c>
      <c r="AY122" s="277" t="s">
        <v>210</v>
      </c>
    </row>
    <row r="123" s="14" customFormat="1">
      <c r="B123" s="278"/>
      <c r="C123" s="279"/>
      <c r="D123" s="226" t="s">
        <v>3817</v>
      </c>
      <c r="E123" s="280" t="s">
        <v>20</v>
      </c>
      <c r="F123" s="281" t="s">
        <v>3821</v>
      </c>
      <c r="G123" s="279"/>
      <c r="H123" s="282">
        <v>4.7999999999999998</v>
      </c>
      <c r="I123" s="283"/>
      <c r="J123" s="279"/>
      <c r="K123" s="279"/>
      <c r="L123" s="284"/>
      <c r="M123" s="285"/>
      <c r="N123" s="286"/>
      <c r="O123" s="286"/>
      <c r="P123" s="286"/>
      <c r="Q123" s="286"/>
      <c r="R123" s="286"/>
      <c r="S123" s="286"/>
      <c r="T123" s="287"/>
      <c r="AT123" s="288" t="s">
        <v>3817</v>
      </c>
      <c r="AU123" s="288" t="s">
        <v>79</v>
      </c>
      <c r="AV123" s="14" t="s">
        <v>215</v>
      </c>
      <c r="AW123" s="14" t="s">
        <v>3819</v>
      </c>
      <c r="AX123" s="14" t="s">
        <v>77</v>
      </c>
      <c r="AY123" s="288" t="s">
        <v>210</v>
      </c>
    </row>
    <row r="124" s="1" customFormat="1" ht="24" customHeight="1">
      <c r="B124" s="39"/>
      <c r="C124" s="213" t="s">
        <v>229</v>
      </c>
      <c r="D124" s="213" t="s">
        <v>211</v>
      </c>
      <c r="E124" s="214" t="s">
        <v>3861</v>
      </c>
      <c r="F124" s="215" t="s">
        <v>3862</v>
      </c>
      <c r="G124" s="216" t="s">
        <v>260</v>
      </c>
      <c r="H124" s="217">
        <v>28.800000000000001</v>
      </c>
      <c r="I124" s="218"/>
      <c r="J124" s="219">
        <f>ROUND(I124*H124,2)</f>
        <v>0</v>
      </c>
      <c r="K124" s="215" t="s">
        <v>20</v>
      </c>
      <c r="L124" s="44"/>
      <c r="M124" s="220" t="s">
        <v>20</v>
      </c>
      <c r="N124" s="221" t="s">
        <v>41</v>
      </c>
      <c r="O124" s="84"/>
      <c r="P124" s="222">
        <f>O124*H124</f>
        <v>0</v>
      </c>
      <c r="Q124" s="222">
        <v>0</v>
      </c>
      <c r="R124" s="222">
        <f>Q124*H124</f>
        <v>0</v>
      </c>
      <c r="S124" s="222">
        <v>0</v>
      </c>
      <c r="T124" s="223">
        <f>S124*H124</f>
        <v>0</v>
      </c>
      <c r="AR124" s="224" t="s">
        <v>215</v>
      </c>
      <c r="AT124" s="224" t="s">
        <v>211</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275</v>
      </c>
    </row>
    <row r="125" s="12" customFormat="1">
      <c r="B125" s="257"/>
      <c r="C125" s="258"/>
      <c r="D125" s="226" t="s">
        <v>3817</v>
      </c>
      <c r="E125" s="259" t="s">
        <v>20</v>
      </c>
      <c r="F125" s="260" t="s">
        <v>3863</v>
      </c>
      <c r="G125" s="258"/>
      <c r="H125" s="259" t="s">
        <v>20</v>
      </c>
      <c r="I125" s="261"/>
      <c r="J125" s="258"/>
      <c r="K125" s="258"/>
      <c r="L125" s="262"/>
      <c r="M125" s="263"/>
      <c r="N125" s="264"/>
      <c r="O125" s="264"/>
      <c r="P125" s="264"/>
      <c r="Q125" s="264"/>
      <c r="R125" s="264"/>
      <c r="S125" s="264"/>
      <c r="T125" s="265"/>
      <c r="AT125" s="266" t="s">
        <v>3817</v>
      </c>
      <c r="AU125" s="266" t="s">
        <v>79</v>
      </c>
      <c r="AV125" s="12" t="s">
        <v>77</v>
      </c>
      <c r="AW125" s="12" t="s">
        <v>3819</v>
      </c>
      <c r="AX125" s="12" t="s">
        <v>16</v>
      </c>
      <c r="AY125" s="266" t="s">
        <v>210</v>
      </c>
    </row>
    <row r="126" s="13" customFormat="1">
      <c r="B126" s="267"/>
      <c r="C126" s="268"/>
      <c r="D126" s="226" t="s">
        <v>3817</v>
      </c>
      <c r="E126" s="269" t="s">
        <v>20</v>
      </c>
      <c r="F126" s="270" t="s">
        <v>4031</v>
      </c>
      <c r="G126" s="268"/>
      <c r="H126" s="271">
        <v>28.799999999999997</v>
      </c>
      <c r="I126" s="272"/>
      <c r="J126" s="268"/>
      <c r="K126" s="268"/>
      <c r="L126" s="273"/>
      <c r="M126" s="274"/>
      <c r="N126" s="275"/>
      <c r="O126" s="275"/>
      <c r="P126" s="275"/>
      <c r="Q126" s="275"/>
      <c r="R126" s="275"/>
      <c r="S126" s="275"/>
      <c r="T126" s="276"/>
      <c r="AT126" s="277" t="s">
        <v>3817</v>
      </c>
      <c r="AU126" s="277" t="s">
        <v>79</v>
      </c>
      <c r="AV126" s="13" t="s">
        <v>79</v>
      </c>
      <c r="AW126" s="13" t="s">
        <v>3819</v>
      </c>
      <c r="AX126" s="13" t="s">
        <v>16</v>
      </c>
      <c r="AY126" s="277" t="s">
        <v>210</v>
      </c>
    </row>
    <row r="127" s="14" customFormat="1">
      <c r="B127" s="278"/>
      <c r="C127" s="279"/>
      <c r="D127" s="226" t="s">
        <v>3817</v>
      </c>
      <c r="E127" s="280" t="s">
        <v>20</v>
      </c>
      <c r="F127" s="281" t="s">
        <v>3821</v>
      </c>
      <c r="G127" s="279"/>
      <c r="H127" s="282">
        <v>28.799999999999997</v>
      </c>
      <c r="I127" s="283"/>
      <c r="J127" s="279"/>
      <c r="K127" s="279"/>
      <c r="L127" s="284"/>
      <c r="M127" s="285"/>
      <c r="N127" s="286"/>
      <c r="O127" s="286"/>
      <c r="P127" s="286"/>
      <c r="Q127" s="286"/>
      <c r="R127" s="286"/>
      <c r="S127" s="286"/>
      <c r="T127" s="287"/>
      <c r="AT127" s="288" t="s">
        <v>3817</v>
      </c>
      <c r="AU127" s="288" t="s">
        <v>79</v>
      </c>
      <c r="AV127" s="14" t="s">
        <v>215</v>
      </c>
      <c r="AW127" s="14" t="s">
        <v>3819</v>
      </c>
      <c r="AX127" s="14" t="s">
        <v>77</v>
      </c>
      <c r="AY127" s="288" t="s">
        <v>210</v>
      </c>
    </row>
    <row r="128" s="1" customFormat="1" ht="24" customHeight="1">
      <c r="B128" s="39"/>
      <c r="C128" s="213" t="s">
        <v>276</v>
      </c>
      <c r="D128" s="213" t="s">
        <v>211</v>
      </c>
      <c r="E128" s="214" t="s">
        <v>3871</v>
      </c>
      <c r="F128" s="215" t="s">
        <v>3872</v>
      </c>
      <c r="G128" s="216" t="s">
        <v>266</v>
      </c>
      <c r="H128" s="217">
        <v>8.6400000000000006</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215</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279</v>
      </c>
    </row>
    <row r="129" s="12" customFormat="1">
      <c r="B129" s="257"/>
      <c r="C129" s="258"/>
      <c r="D129" s="226" t="s">
        <v>3817</v>
      </c>
      <c r="E129" s="259" t="s">
        <v>20</v>
      </c>
      <c r="F129" s="260" t="s">
        <v>3873</v>
      </c>
      <c r="G129" s="258"/>
      <c r="H129" s="259" t="s">
        <v>20</v>
      </c>
      <c r="I129" s="261"/>
      <c r="J129" s="258"/>
      <c r="K129" s="258"/>
      <c r="L129" s="262"/>
      <c r="M129" s="263"/>
      <c r="N129" s="264"/>
      <c r="O129" s="264"/>
      <c r="P129" s="264"/>
      <c r="Q129" s="264"/>
      <c r="R129" s="264"/>
      <c r="S129" s="264"/>
      <c r="T129" s="265"/>
      <c r="AT129" s="266" t="s">
        <v>3817</v>
      </c>
      <c r="AU129" s="266" t="s">
        <v>79</v>
      </c>
      <c r="AV129" s="12" t="s">
        <v>77</v>
      </c>
      <c r="AW129" s="12" t="s">
        <v>3819</v>
      </c>
      <c r="AX129" s="12" t="s">
        <v>16</v>
      </c>
      <c r="AY129" s="266" t="s">
        <v>210</v>
      </c>
    </row>
    <row r="130" s="13" customFormat="1">
      <c r="B130" s="267"/>
      <c r="C130" s="268"/>
      <c r="D130" s="226" t="s">
        <v>3817</v>
      </c>
      <c r="E130" s="269" t="s">
        <v>20</v>
      </c>
      <c r="F130" s="270" t="s">
        <v>4032</v>
      </c>
      <c r="G130" s="268"/>
      <c r="H130" s="271">
        <v>8.6400000000000006</v>
      </c>
      <c r="I130" s="272"/>
      <c r="J130" s="268"/>
      <c r="K130" s="268"/>
      <c r="L130" s="273"/>
      <c r="M130" s="274"/>
      <c r="N130" s="275"/>
      <c r="O130" s="275"/>
      <c r="P130" s="275"/>
      <c r="Q130" s="275"/>
      <c r="R130" s="275"/>
      <c r="S130" s="275"/>
      <c r="T130" s="276"/>
      <c r="AT130" s="277" t="s">
        <v>3817</v>
      </c>
      <c r="AU130" s="277" t="s">
        <v>79</v>
      </c>
      <c r="AV130" s="13" t="s">
        <v>79</v>
      </c>
      <c r="AW130" s="13" t="s">
        <v>3819</v>
      </c>
      <c r="AX130" s="13" t="s">
        <v>16</v>
      </c>
      <c r="AY130" s="277" t="s">
        <v>210</v>
      </c>
    </row>
    <row r="131" s="14" customFormat="1">
      <c r="B131" s="278"/>
      <c r="C131" s="279"/>
      <c r="D131" s="226" t="s">
        <v>3817</v>
      </c>
      <c r="E131" s="280" t="s">
        <v>20</v>
      </c>
      <c r="F131" s="281" t="s">
        <v>3821</v>
      </c>
      <c r="G131" s="279"/>
      <c r="H131" s="282">
        <v>8.6400000000000006</v>
      </c>
      <c r="I131" s="283"/>
      <c r="J131" s="279"/>
      <c r="K131" s="279"/>
      <c r="L131" s="284"/>
      <c r="M131" s="285"/>
      <c r="N131" s="286"/>
      <c r="O131" s="286"/>
      <c r="P131" s="286"/>
      <c r="Q131" s="286"/>
      <c r="R131" s="286"/>
      <c r="S131" s="286"/>
      <c r="T131" s="287"/>
      <c r="AT131" s="288" t="s">
        <v>3817</v>
      </c>
      <c r="AU131" s="288" t="s">
        <v>79</v>
      </c>
      <c r="AV131" s="14" t="s">
        <v>215</v>
      </c>
      <c r="AW131" s="14" t="s">
        <v>3819</v>
      </c>
      <c r="AX131" s="14" t="s">
        <v>77</v>
      </c>
      <c r="AY131" s="288" t="s">
        <v>210</v>
      </c>
    </row>
    <row r="132" s="1" customFormat="1" ht="24" customHeight="1">
      <c r="B132" s="39"/>
      <c r="C132" s="213" t="s">
        <v>233</v>
      </c>
      <c r="D132" s="213" t="s">
        <v>211</v>
      </c>
      <c r="E132" s="214" t="s">
        <v>4033</v>
      </c>
      <c r="F132" s="215" t="s">
        <v>4034</v>
      </c>
      <c r="G132" s="216" t="s">
        <v>260</v>
      </c>
      <c r="H132" s="217">
        <v>3.2000000000000002</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215</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282</v>
      </c>
    </row>
    <row r="133" s="12" customFormat="1">
      <c r="B133" s="257"/>
      <c r="C133" s="258"/>
      <c r="D133" s="226" t="s">
        <v>3817</v>
      </c>
      <c r="E133" s="259" t="s">
        <v>20</v>
      </c>
      <c r="F133" s="260" t="s">
        <v>4035</v>
      </c>
      <c r="G133" s="258"/>
      <c r="H133" s="259" t="s">
        <v>20</v>
      </c>
      <c r="I133" s="261"/>
      <c r="J133" s="258"/>
      <c r="K133" s="258"/>
      <c r="L133" s="262"/>
      <c r="M133" s="263"/>
      <c r="N133" s="264"/>
      <c r="O133" s="264"/>
      <c r="P133" s="264"/>
      <c r="Q133" s="264"/>
      <c r="R133" s="264"/>
      <c r="S133" s="264"/>
      <c r="T133" s="265"/>
      <c r="AT133" s="266" t="s">
        <v>3817</v>
      </c>
      <c r="AU133" s="266" t="s">
        <v>79</v>
      </c>
      <c r="AV133" s="12" t="s">
        <v>77</v>
      </c>
      <c r="AW133" s="12" t="s">
        <v>3819</v>
      </c>
      <c r="AX133" s="12" t="s">
        <v>16</v>
      </c>
      <c r="AY133" s="266" t="s">
        <v>210</v>
      </c>
    </row>
    <row r="134" s="13" customFormat="1">
      <c r="B134" s="267"/>
      <c r="C134" s="268"/>
      <c r="D134" s="226" t="s">
        <v>3817</v>
      </c>
      <c r="E134" s="269" t="s">
        <v>20</v>
      </c>
      <c r="F134" s="270" t="s">
        <v>4030</v>
      </c>
      <c r="G134" s="268"/>
      <c r="H134" s="271">
        <v>4.7999999999999998</v>
      </c>
      <c r="I134" s="272"/>
      <c r="J134" s="268"/>
      <c r="K134" s="268"/>
      <c r="L134" s="273"/>
      <c r="M134" s="274"/>
      <c r="N134" s="275"/>
      <c r="O134" s="275"/>
      <c r="P134" s="275"/>
      <c r="Q134" s="275"/>
      <c r="R134" s="275"/>
      <c r="S134" s="275"/>
      <c r="T134" s="276"/>
      <c r="AT134" s="277" t="s">
        <v>3817</v>
      </c>
      <c r="AU134" s="277" t="s">
        <v>79</v>
      </c>
      <c r="AV134" s="13" t="s">
        <v>79</v>
      </c>
      <c r="AW134" s="13" t="s">
        <v>3819</v>
      </c>
      <c r="AX134" s="13" t="s">
        <v>16</v>
      </c>
      <c r="AY134" s="277" t="s">
        <v>210</v>
      </c>
    </row>
    <row r="135" s="12" customFormat="1">
      <c r="B135" s="257"/>
      <c r="C135" s="258"/>
      <c r="D135" s="226" t="s">
        <v>3817</v>
      </c>
      <c r="E135" s="259" t="s">
        <v>20</v>
      </c>
      <c r="F135" s="260" t="s">
        <v>4036</v>
      </c>
      <c r="G135" s="258"/>
      <c r="H135" s="259" t="s">
        <v>20</v>
      </c>
      <c r="I135" s="261"/>
      <c r="J135" s="258"/>
      <c r="K135" s="258"/>
      <c r="L135" s="262"/>
      <c r="M135" s="263"/>
      <c r="N135" s="264"/>
      <c r="O135" s="264"/>
      <c r="P135" s="264"/>
      <c r="Q135" s="264"/>
      <c r="R135" s="264"/>
      <c r="S135" s="264"/>
      <c r="T135" s="265"/>
      <c r="AT135" s="266" t="s">
        <v>3817</v>
      </c>
      <c r="AU135" s="266" t="s">
        <v>79</v>
      </c>
      <c r="AV135" s="12" t="s">
        <v>77</v>
      </c>
      <c r="AW135" s="12" t="s">
        <v>3819</v>
      </c>
      <c r="AX135" s="12" t="s">
        <v>16</v>
      </c>
      <c r="AY135" s="266" t="s">
        <v>210</v>
      </c>
    </row>
    <row r="136" s="13" customFormat="1">
      <c r="B136" s="267"/>
      <c r="C136" s="268"/>
      <c r="D136" s="226" t="s">
        <v>3817</v>
      </c>
      <c r="E136" s="269" t="s">
        <v>20</v>
      </c>
      <c r="F136" s="270" t="s">
        <v>4037</v>
      </c>
      <c r="G136" s="268"/>
      <c r="H136" s="271">
        <v>-1.6000000000000001</v>
      </c>
      <c r="I136" s="272"/>
      <c r="J136" s="268"/>
      <c r="K136" s="268"/>
      <c r="L136" s="273"/>
      <c r="M136" s="274"/>
      <c r="N136" s="275"/>
      <c r="O136" s="275"/>
      <c r="P136" s="275"/>
      <c r="Q136" s="275"/>
      <c r="R136" s="275"/>
      <c r="S136" s="275"/>
      <c r="T136" s="276"/>
      <c r="AT136" s="277" t="s">
        <v>3817</v>
      </c>
      <c r="AU136" s="277" t="s">
        <v>79</v>
      </c>
      <c r="AV136" s="13" t="s">
        <v>79</v>
      </c>
      <c r="AW136" s="13" t="s">
        <v>3819</v>
      </c>
      <c r="AX136" s="13" t="s">
        <v>16</v>
      </c>
      <c r="AY136" s="277" t="s">
        <v>210</v>
      </c>
    </row>
    <row r="137" s="14" customFormat="1">
      <c r="B137" s="278"/>
      <c r="C137" s="279"/>
      <c r="D137" s="226" t="s">
        <v>3817</v>
      </c>
      <c r="E137" s="280" t="s">
        <v>20</v>
      </c>
      <c r="F137" s="281" t="s">
        <v>3821</v>
      </c>
      <c r="G137" s="279"/>
      <c r="H137" s="282">
        <v>3.1999999999999997</v>
      </c>
      <c r="I137" s="283"/>
      <c r="J137" s="279"/>
      <c r="K137" s="279"/>
      <c r="L137" s="284"/>
      <c r="M137" s="285"/>
      <c r="N137" s="286"/>
      <c r="O137" s="286"/>
      <c r="P137" s="286"/>
      <c r="Q137" s="286"/>
      <c r="R137" s="286"/>
      <c r="S137" s="286"/>
      <c r="T137" s="287"/>
      <c r="AT137" s="288" t="s">
        <v>3817</v>
      </c>
      <c r="AU137" s="288" t="s">
        <v>79</v>
      </c>
      <c r="AV137" s="14" t="s">
        <v>215</v>
      </c>
      <c r="AW137" s="14" t="s">
        <v>3819</v>
      </c>
      <c r="AX137" s="14" t="s">
        <v>77</v>
      </c>
      <c r="AY137" s="288" t="s">
        <v>210</v>
      </c>
    </row>
    <row r="138" s="1" customFormat="1" ht="16.5" customHeight="1">
      <c r="B138" s="39"/>
      <c r="C138" s="241" t="s">
        <v>283</v>
      </c>
      <c r="D138" s="241" t="s">
        <v>263</v>
      </c>
      <c r="E138" s="242" t="s">
        <v>4038</v>
      </c>
      <c r="F138" s="243" t="s">
        <v>4039</v>
      </c>
      <c r="G138" s="244" t="s">
        <v>266</v>
      </c>
      <c r="H138" s="245">
        <v>6.4000000000000004</v>
      </c>
      <c r="I138" s="246"/>
      <c r="J138" s="247">
        <f>ROUND(I138*H138,2)</f>
        <v>0</v>
      </c>
      <c r="K138" s="243" t="s">
        <v>20</v>
      </c>
      <c r="L138" s="248"/>
      <c r="M138" s="249" t="s">
        <v>20</v>
      </c>
      <c r="N138" s="250" t="s">
        <v>41</v>
      </c>
      <c r="O138" s="84"/>
      <c r="P138" s="222">
        <f>O138*H138</f>
        <v>0</v>
      </c>
      <c r="Q138" s="222">
        <v>0</v>
      </c>
      <c r="R138" s="222">
        <f>Q138*H138</f>
        <v>0</v>
      </c>
      <c r="S138" s="222">
        <v>0</v>
      </c>
      <c r="T138" s="223">
        <f>S138*H138</f>
        <v>0</v>
      </c>
      <c r="AR138" s="224" t="s">
        <v>233</v>
      </c>
      <c r="AT138" s="224" t="s">
        <v>263</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285</v>
      </c>
    </row>
    <row r="139" s="12" customFormat="1">
      <c r="B139" s="257"/>
      <c r="C139" s="258"/>
      <c r="D139" s="226" t="s">
        <v>3817</v>
      </c>
      <c r="E139" s="259" t="s">
        <v>20</v>
      </c>
      <c r="F139" s="260" t="s">
        <v>4040</v>
      </c>
      <c r="G139" s="258"/>
      <c r="H139" s="259" t="s">
        <v>20</v>
      </c>
      <c r="I139" s="261"/>
      <c r="J139" s="258"/>
      <c r="K139" s="258"/>
      <c r="L139" s="262"/>
      <c r="M139" s="263"/>
      <c r="N139" s="264"/>
      <c r="O139" s="264"/>
      <c r="P139" s="264"/>
      <c r="Q139" s="264"/>
      <c r="R139" s="264"/>
      <c r="S139" s="264"/>
      <c r="T139" s="265"/>
      <c r="AT139" s="266" t="s">
        <v>3817</v>
      </c>
      <c r="AU139" s="266" t="s">
        <v>79</v>
      </c>
      <c r="AV139" s="12" t="s">
        <v>77</v>
      </c>
      <c r="AW139" s="12" t="s">
        <v>3819</v>
      </c>
      <c r="AX139" s="12" t="s">
        <v>16</v>
      </c>
      <c r="AY139" s="266" t="s">
        <v>210</v>
      </c>
    </row>
    <row r="140" s="13" customFormat="1">
      <c r="B140" s="267"/>
      <c r="C140" s="268"/>
      <c r="D140" s="226" t="s">
        <v>3817</v>
      </c>
      <c r="E140" s="269" t="s">
        <v>20</v>
      </c>
      <c r="F140" s="270" t="s">
        <v>4041</v>
      </c>
      <c r="G140" s="268"/>
      <c r="H140" s="271">
        <v>6.4000000000000004</v>
      </c>
      <c r="I140" s="272"/>
      <c r="J140" s="268"/>
      <c r="K140" s="268"/>
      <c r="L140" s="273"/>
      <c r="M140" s="274"/>
      <c r="N140" s="275"/>
      <c r="O140" s="275"/>
      <c r="P140" s="275"/>
      <c r="Q140" s="275"/>
      <c r="R140" s="275"/>
      <c r="S140" s="275"/>
      <c r="T140" s="276"/>
      <c r="AT140" s="277" t="s">
        <v>3817</v>
      </c>
      <c r="AU140" s="277" t="s">
        <v>79</v>
      </c>
      <c r="AV140" s="13" t="s">
        <v>79</v>
      </c>
      <c r="AW140" s="13" t="s">
        <v>3819</v>
      </c>
      <c r="AX140" s="13" t="s">
        <v>16</v>
      </c>
      <c r="AY140" s="277" t="s">
        <v>210</v>
      </c>
    </row>
    <row r="141" s="14" customFormat="1">
      <c r="B141" s="278"/>
      <c r="C141" s="279"/>
      <c r="D141" s="226" t="s">
        <v>3817</v>
      </c>
      <c r="E141" s="280" t="s">
        <v>20</v>
      </c>
      <c r="F141" s="281" t="s">
        <v>3821</v>
      </c>
      <c r="G141" s="279"/>
      <c r="H141" s="282">
        <v>6.4000000000000004</v>
      </c>
      <c r="I141" s="283"/>
      <c r="J141" s="279"/>
      <c r="K141" s="279"/>
      <c r="L141" s="284"/>
      <c r="M141" s="285"/>
      <c r="N141" s="286"/>
      <c r="O141" s="286"/>
      <c r="P141" s="286"/>
      <c r="Q141" s="286"/>
      <c r="R141" s="286"/>
      <c r="S141" s="286"/>
      <c r="T141" s="287"/>
      <c r="AT141" s="288" t="s">
        <v>3817</v>
      </c>
      <c r="AU141" s="288" t="s">
        <v>79</v>
      </c>
      <c r="AV141" s="14" t="s">
        <v>215</v>
      </c>
      <c r="AW141" s="14" t="s">
        <v>3819</v>
      </c>
      <c r="AX141" s="14" t="s">
        <v>77</v>
      </c>
      <c r="AY141" s="288" t="s">
        <v>210</v>
      </c>
    </row>
    <row r="142" s="1" customFormat="1" ht="24" customHeight="1">
      <c r="B142" s="39"/>
      <c r="C142" s="213" t="s">
        <v>272</v>
      </c>
      <c r="D142" s="213" t="s">
        <v>211</v>
      </c>
      <c r="E142" s="214" t="s">
        <v>261</v>
      </c>
      <c r="F142" s="215" t="s">
        <v>4042</v>
      </c>
      <c r="G142" s="216" t="s">
        <v>260</v>
      </c>
      <c r="H142" s="217">
        <v>1.28</v>
      </c>
      <c r="I142" s="218"/>
      <c r="J142" s="219">
        <f>ROUND(I142*H142,2)</f>
        <v>0</v>
      </c>
      <c r="K142" s="215" t="s">
        <v>20</v>
      </c>
      <c r="L142" s="44"/>
      <c r="M142" s="220" t="s">
        <v>20</v>
      </c>
      <c r="N142" s="221" t="s">
        <v>41</v>
      </c>
      <c r="O142" s="84"/>
      <c r="P142" s="222">
        <f>O142*H142</f>
        <v>0</v>
      </c>
      <c r="Q142" s="222">
        <v>0</v>
      </c>
      <c r="R142" s="222">
        <f>Q142*H142</f>
        <v>0</v>
      </c>
      <c r="S142" s="222">
        <v>0</v>
      </c>
      <c r="T142" s="223">
        <f>S142*H142</f>
        <v>0</v>
      </c>
      <c r="AR142" s="224" t="s">
        <v>215</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286</v>
      </c>
    </row>
    <row r="143" s="12" customFormat="1">
      <c r="B143" s="257"/>
      <c r="C143" s="258"/>
      <c r="D143" s="226" t="s">
        <v>3817</v>
      </c>
      <c r="E143" s="259" t="s">
        <v>20</v>
      </c>
      <c r="F143" s="260" t="s">
        <v>4043</v>
      </c>
      <c r="G143" s="258"/>
      <c r="H143" s="259" t="s">
        <v>20</v>
      </c>
      <c r="I143" s="261"/>
      <c r="J143" s="258"/>
      <c r="K143" s="258"/>
      <c r="L143" s="262"/>
      <c r="M143" s="263"/>
      <c r="N143" s="264"/>
      <c r="O143" s="264"/>
      <c r="P143" s="264"/>
      <c r="Q143" s="264"/>
      <c r="R143" s="264"/>
      <c r="S143" s="264"/>
      <c r="T143" s="265"/>
      <c r="AT143" s="266" t="s">
        <v>3817</v>
      </c>
      <c r="AU143" s="266" t="s">
        <v>79</v>
      </c>
      <c r="AV143" s="12" t="s">
        <v>77</v>
      </c>
      <c r="AW143" s="12" t="s">
        <v>3819</v>
      </c>
      <c r="AX143" s="12" t="s">
        <v>16</v>
      </c>
      <c r="AY143" s="266" t="s">
        <v>210</v>
      </c>
    </row>
    <row r="144" s="12" customFormat="1">
      <c r="B144" s="257"/>
      <c r="C144" s="258"/>
      <c r="D144" s="226" t="s">
        <v>3817</v>
      </c>
      <c r="E144" s="259" t="s">
        <v>20</v>
      </c>
      <c r="F144" s="260" t="s">
        <v>4044</v>
      </c>
      <c r="G144" s="258"/>
      <c r="H144" s="259" t="s">
        <v>20</v>
      </c>
      <c r="I144" s="261"/>
      <c r="J144" s="258"/>
      <c r="K144" s="258"/>
      <c r="L144" s="262"/>
      <c r="M144" s="263"/>
      <c r="N144" s="264"/>
      <c r="O144" s="264"/>
      <c r="P144" s="264"/>
      <c r="Q144" s="264"/>
      <c r="R144" s="264"/>
      <c r="S144" s="264"/>
      <c r="T144" s="265"/>
      <c r="AT144" s="266" t="s">
        <v>3817</v>
      </c>
      <c r="AU144" s="266" t="s">
        <v>79</v>
      </c>
      <c r="AV144" s="12" t="s">
        <v>77</v>
      </c>
      <c r="AW144" s="12" t="s">
        <v>3819</v>
      </c>
      <c r="AX144" s="12" t="s">
        <v>16</v>
      </c>
      <c r="AY144" s="266" t="s">
        <v>210</v>
      </c>
    </row>
    <row r="145" s="13" customFormat="1">
      <c r="B145" s="267"/>
      <c r="C145" s="268"/>
      <c r="D145" s="226" t="s">
        <v>3817</v>
      </c>
      <c r="E145" s="269" t="s">
        <v>20</v>
      </c>
      <c r="F145" s="270" t="s">
        <v>4045</v>
      </c>
      <c r="G145" s="268"/>
      <c r="H145" s="271">
        <v>1.2800000000000003</v>
      </c>
      <c r="I145" s="272"/>
      <c r="J145" s="268"/>
      <c r="K145" s="268"/>
      <c r="L145" s="273"/>
      <c r="M145" s="274"/>
      <c r="N145" s="275"/>
      <c r="O145" s="275"/>
      <c r="P145" s="275"/>
      <c r="Q145" s="275"/>
      <c r="R145" s="275"/>
      <c r="S145" s="275"/>
      <c r="T145" s="276"/>
      <c r="AT145" s="277" t="s">
        <v>3817</v>
      </c>
      <c r="AU145" s="277" t="s">
        <v>79</v>
      </c>
      <c r="AV145" s="13" t="s">
        <v>79</v>
      </c>
      <c r="AW145" s="13" t="s">
        <v>3819</v>
      </c>
      <c r="AX145" s="13" t="s">
        <v>16</v>
      </c>
      <c r="AY145" s="277" t="s">
        <v>210</v>
      </c>
    </row>
    <row r="146" s="14" customFormat="1">
      <c r="B146" s="278"/>
      <c r="C146" s="279"/>
      <c r="D146" s="226" t="s">
        <v>3817</v>
      </c>
      <c r="E146" s="280" t="s">
        <v>20</v>
      </c>
      <c r="F146" s="281" t="s">
        <v>3821</v>
      </c>
      <c r="G146" s="279"/>
      <c r="H146" s="282">
        <v>1.2800000000000003</v>
      </c>
      <c r="I146" s="283"/>
      <c r="J146" s="279"/>
      <c r="K146" s="279"/>
      <c r="L146" s="284"/>
      <c r="M146" s="285"/>
      <c r="N146" s="286"/>
      <c r="O146" s="286"/>
      <c r="P146" s="286"/>
      <c r="Q146" s="286"/>
      <c r="R146" s="286"/>
      <c r="S146" s="286"/>
      <c r="T146" s="287"/>
      <c r="AT146" s="288" t="s">
        <v>3817</v>
      </c>
      <c r="AU146" s="288" t="s">
        <v>79</v>
      </c>
      <c r="AV146" s="14" t="s">
        <v>215</v>
      </c>
      <c r="AW146" s="14" t="s">
        <v>3819</v>
      </c>
      <c r="AX146" s="14" t="s">
        <v>77</v>
      </c>
      <c r="AY146" s="288" t="s">
        <v>210</v>
      </c>
    </row>
    <row r="147" s="1" customFormat="1" ht="16.5" customHeight="1">
      <c r="B147" s="39"/>
      <c r="C147" s="241" t="s">
        <v>288</v>
      </c>
      <c r="D147" s="241" t="s">
        <v>263</v>
      </c>
      <c r="E147" s="242" t="s">
        <v>4046</v>
      </c>
      <c r="F147" s="243" t="s">
        <v>4047</v>
      </c>
      <c r="G147" s="244" t="s">
        <v>266</v>
      </c>
      <c r="H147" s="245">
        <v>2.3399999999999999</v>
      </c>
      <c r="I147" s="246"/>
      <c r="J147" s="247">
        <f>ROUND(I147*H147,2)</f>
        <v>0</v>
      </c>
      <c r="K147" s="243" t="s">
        <v>20</v>
      </c>
      <c r="L147" s="248"/>
      <c r="M147" s="249" t="s">
        <v>20</v>
      </c>
      <c r="N147" s="250" t="s">
        <v>41</v>
      </c>
      <c r="O147" s="84"/>
      <c r="P147" s="222">
        <f>O147*H147</f>
        <v>0</v>
      </c>
      <c r="Q147" s="222">
        <v>0</v>
      </c>
      <c r="R147" s="222">
        <f>Q147*H147</f>
        <v>0</v>
      </c>
      <c r="S147" s="222">
        <v>0</v>
      </c>
      <c r="T147" s="223">
        <f>S147*H147</f>
        <v>0</v>
      </c>
      <c r="AR147" s="224" t="s">
        <v>233</v>
      </c>
      <c r="AT147" s="224" t="s">
        <v>263</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292</v>
      </c>
    </row>
    <row r="148" s="12" customFormat="1">
      <c r="B148" s="257"/>
      <c r="C148" s="258"/>
      <c r="D148" s="226" t="s">
        <v>3817</v>
      </c>
      <c r="E148" s="259" t="s">
        <v>20</v>
      </c>
      <c r="F148" s="260" t="s">
        <v>4048</v>
      </c>
      <c r="G148" s="258"/>
      <c r="H148" s="259" t="s">
        <v>20</v>
      </c>
      <c r="I148" s="261"/>
      <c r="J148" s="258"/>
      <c r="K148" s="258"/>
      <c r="L148" s="262"/>
      <c r="M148" s="263"/>
      <c r="N148" s="264"/>
      <c r="O148" s="264"/>
      <c r="P148" s="264"/>
      <c r="Q148" s="264"/>
      <c r="R148" s="264"/>
      <c r="S148" s="264"/>
      <c r="T148" s="265"/>
      <c r="AT148" s="266" t="s">
        <v>3817</v>
      </c>
      <c r="AU148" s="266" t="s">
        <v>79</v>
      </c>
      <c r="AV148" s="12" t="s">
        <v>77</v>
      </c>
      <c r="AW148" s="12" t="s">
        <v>3819</v>
      </c>
      <c r="AX148" s="12" t="s">
        <v>16</v>
      </c>
      <c r="AY148" s="266" t="s">
        <v>210</v>
      </c>
    </row>
    <row r="149" s="13" customFormat="1">
      <c r="B149" s="267"/>
      <c r="C149" s="268"/>
      <c r="D149" s="226" t="s">
        <v>3817</v>
      </c>
      <c r="E149" s="269" t="s">
        <v>20</v>
      </c>
      <c r="F149" s="270" t="s">
        <v>4049</v>
      </c>
      <c r="G149" s="268"/>
      <c r="H149" s="271">
        <v>2.3399999999999999</v>
      </c>
      <c r="I149" s="272"/>
      <c r="J149" s="268"/>
      <c r="K149" s="268"/>
      <c r="L149" s="273"/>
      <c r="M149" s="274"/>
      <c r="N149" s="275"/>
      <c r="O149" s="275"/>
      <c r="P149" s="275"/>
      <c r="Q149" s="275"/>
      <c r="R149" s="275"/>
      <c r="S149" s="275"/>
      <c r="T149" s="276"/>
      <c r="AT149" s="277" t="s">
        <v>3817</v>
      </c>
      <c r="AU149" s="277" t="s">
        <v>79</v>
      </c>
      <c r="AV149" s="13" t="s">
        <v>79</v>
      </c>
      <c r="AW149" s="13" t="s">
        <v>3819</v>
      </c>
      <c r="AX149" s="13" t="s">
        <v>16</v>
      </c>
      <c r="AY149" s="277" t="s">
        <v>210</v>
      </c>
    </row>
    <row r="150" s="14" customFormat="1">
      <c r="B150" s="278"/>
      <c r="C150" s="279"/>
      <c r="D150" s="226" t="s">
        <v>3817</v>
      </c>
      <c r="E150" s="280" t="s">
        <v>20</v>
      </c>
      <c r="F150" s="281" t="s">
        <v>3821</v>
      </c>
      <c r="G150" s="279"/>
      <c r="H150" s="282">
        <v>2.3399999999999999</v>
      </c>
      <c r="I150" s="283"/>
      <c r="J150" s="279"/>
      <c r="K150" s="279"/>
      <c r="L150" s="284"/>
      <c r="M150" s="285"/>
      <c r="N150" s="286"/>
      <c r="O150" s="286"/>
      <c r="P150" s="286"/>
      <c r="Q150" s="286"/>
      <c r="R150" s="286"/>
      <c r="S150" s="286"/>
      <c r="T150" s="287"/>
      <c r="AT150" s="288" t="s">
        <v>3817</v>
      </c>
      <c r="AU150" s="288" t="s">
        <v>79</v>
      </c>
      <c r="AV150" s="14" t="s">
        <v>215</v>
      </c>
      <c r="AW150" s="14" t="s">
        <v>3819</v>
      </c>
      <c r="AX150" s="14" t="s">
        <v>77</v>
      </c>
      <c r="AY150" s="288" t="s">
        <v>210</v>
      </c>
    </row>
    <row r="151" s="10" customFormat="1" ht="22.8" customHeight="1">
      <c r="B151" s="199"/>
      <c r="C151" s="200"/>
      <c r="D151" s="201" t="s">
        <v>69</v>
      </c>
      <c r="E151" s="239" t="s">
        <v>79</v>
      </c>
      <c r="F151" s="239" t="s">
        <v>4050</v>
      </c>
      <c r="G151" s="200"/>
      <c r="H151" s="200"/>
      <c r="I151" s="203"/>
      <c r="J151" s="240">
        <f>BK151</f>
        <v>0</v>
      </c>
      <c r="K151" s="200"/>
      <c r="L151" s="205"/>
      <c r="M151" s="206"/>
      <c r="N151" s="207"/>
      <c r="O151" s="207"/>
      <c r="P151" s="208">
        <f>SUM(P152:P155)</f>
        <v>0</v>
      </c>
      <c r="Q151" s="207"/>
      <c r="R151" s="208">
        <f>SUM(R152:R155)</f>
        <v>0</v>
      </c>
      <c r="S151" s="207"/>
      <c r="T151" s="209">
        <f>SUM(T152:T155)</f>
        <v>0</v>
      </c>
      <c r="AR151" s="210" t="s">
        <v>77</v>
      </c>
      <c r="AT151" s="211" t="s">
        <v>69</v>
      </c>
      <c r="AU151" s="211" t="s">
        <v>77</v>
      </c>
      <c r="AY151" s="210" t="s">
        <v>210</v>
      </c>
      <c r="BK151" s="212">
        <f>SUM(BK152:BK155)</f>
        <v>0</v>
      </c>
    </row>
    <row r="152" s="1" customFormat="1" ht="24" customHeight="1">
      <c r="B152" s="39"/>
      <c r="C152" s="213" t="s">
        <v>275</v>
      </c>
      <c r="D152" s="213" t="s">
        <v>211</v>
      </c>
      <c r="E152" s="214" t="s">
        <v>4051</v>
      </c>
      <c r="F152" s="215" t="s">
        <v>4052</v>
      </c>
      <c r="G152" s="216" t="s">
        <v>911</v>
      </c>
      <c r="H152" s="217">
        <v>3.2000000000000002</v>
      </c>
      <c r="I152" s="218"/>
      <c r="J152" s="219">
        <f>ROUND(I152*H152,2)</f>
        <v>0</v>
      </c>
      <c r="K152" s="215" t="s">
        <v>20</v>
      </c>
      <c r="L152" s="44"/>
      <c r="M152" s="220" t="s">
        <v>20</v>
      </c>
      <c r="N152" s="221" t="s">
        <v>41</v>
      </c>
      <c r="O152" s="84"/>
      <c r="P152" s="222">
        <f>O152*H152</f>
        <v>0</v>
      </c>
      <c r="Q152" s="222">
        <v>0</v>
      </c>
      <c r="R152" s="222">
        <f>Q152*H152</f>
        <v>0</v>
      </c>
      <c r="S152" s="222">
        <v>0</v>
      </c>
      <c r="T152" s="223">
        <f>S152*H152</f>
        <v>0</v>
      </c>
      <c r="AR152" s="224" t="s">
        <v>215</v>
      </c>
      <c r="AT152" s="224" t="s">
        <v>211</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215</v>
      </c>
      <c r="BM152" s="224" t="s">
        <v>295</v>
      </c>
    </row>
    <row r="153" s="12" customFormat="1">
      <c r="B153" s="257"/>
      <c r="C153" s="258"/>
      <c r="D153" s="226" t="s">
        <v>3817</v>
      </c>
      <c r="E153" s="259" t="s">
        <v>20</v>
      </c>
      <c r="F153" s="260" t="s">
        <v>4053</v>
      </c>
      <c r="G153" s="258"/>
      <c r="H153" s="259" t="s">
        <v>20</v>
      </c>
      <c r="I153" s="261"/>
      <c r="J153" s="258"/>
      <c r="K153" s="258"/>
      <c r="L153" s="262"/>
      <c r="M153" s="263"/>
      <c r="N153" s="264"/>
      <c r="O153" s="264"/>
      <c r="P153" s="264"/>
      <c r="Q153" s="264"/>
      <c r="R153" s="264"/>
      <c r="S153" s="264"/>
      <c r="T153" s="265"/>
      <c r="AT153" s="266" t="s">
        <v>3817</v>
      </c>
      <c r="AU153" s="266" t="s">
        <v>79</v>
      </c>
      <c r="AV153" s="12" t="s">
        <v>77</v>
      </c>
      <c r="AW153" s="12" t="s">
        <v>3819</v>
      </c>
      <c r="AX153" s="12" t="s">
        <v>16</v>
      </c>
      <c r="AY153" s="266" t="s">
        <v>210</v>
      </c>
    </row>
    <row r="154" s="13" customFormat="1">
      <c r="B154" s="267"/>
      <c r="C154" s="268"/>
      <c r="D154" s="226" t="s">
        <v>3817</v>
      </c>
      <c r="E154" s="269" t="s">
        <v>20</v>
      </c>
      <c r="F154" s="270" t="s">
        <v>4054</v>
      </c>
      <c r="G154" s="268"/>
      <c r="H154" s="271">
        <v>3.2000000000000002</v>
      </c>
      <c r="I154" s="272"/>
      <c r="J154" s="268"/>
      <c r="K154" s="268"/>
      <c r="L154" s="273"/>
      <c r="M154" s="274"/>
      <c r="N154" s="275"/>
      <c r="O154" s="275"/>
      <c r="P154" s="275"/>
      <c r="Q154" s="275"/>
      <c r="R154" s="275"/>
      <c r="S154" s="275"/>
      <c r="T154" s="276"/>
      <c r="AT154" s="277" t="s">
        <v>3817</v>
      </c>
      <c r="AU154" s="277" t="s">
        <v>79</v>
      </c>
      <c r="AV154" s="13" t="s">
        <v>79</v>
      </c>
      <c r="AW154" s="13" t="s">
        <v>3819</v>
      </c>
      <c r="AX154" s="13" t="s">
        <v>16</v>
      </c>
      <c r="AY154" s="277" t="s">
        <v>210</v>
      </c>
    </row>
    <row r="155" s="14" customFormat="1">
      <c r="B155" s="278"/>
      <c r="C155" s="279"/>
      <c r="D155" s="226" t="s">
        <v>3817</v>
      </c>
      <c r="E155" s="280" t="s">
        <v>20</v>
      </c>
      <c r="F155" s="281" t="s">
        <v>3821</v>
      </c>
      <c r="G155" s="279"/>
      <c r="H155" s="282">
        <v>3.2000000000000002</v>
      </c>
      <c r="I155" s="283"/>
      <c r="J155" s="279"/>
      <c r="K155" s="279"/>
      <c r="L155" s="284"/>
      <c r="M155" s="285"/>
      <c r="N155" s="286"/>
      <c r="O155" s="286"/>
      <c r="P155" s="286"/>
      <c r="Q155" s="286"/>
      <c r="R155" s="286"/>
      <c r="S155" s="286"/>
      <c r="T155" s="287"/>
      <c r="AT155" s="288" t="s">
        <v>3817</v>
      </c>
      <c r="AU155" s="288" t="s">
        <v>79</v>
      </c>
      <c r="AV155" s="14" t="s">
        <v>215</v>
      </c>
      <c r="AW155" s="14" t="s">
        <v>3819</v>
      </c>
      <c r="AX155" s="14" t="s">
        <v>77</v>
      </c>
      <c r="AY155" s="288" t="s">
        <v>210</v>
      </c>
    </row>
    <row r="156" s="10" customFormat="1" ht="22.8" customHeight="1">
      <c r="B156" s="199"/>
      <c r="C156" s="200"/>
      <c r="D156" s="201" t="s">
        <v>69</v>
      </c>
      <c r="E156" s="239" t="s">
        <v>215</v>
      </c>
      <c r="F156" s="239" t="s">
        <v>4055</v>
      </c>
      <c r="G156" s="200"/>
      <c r="H156" s="200"/>
      <c r="I156" s="203"/>
      <c r="J156" s="240">
        <f>BK156</f>
        <v>0</v>
      </c>
      <c r="K156" s="200"/>
      <c r="L156" s="205"/>
      <c r="M156" s="206"/>
      <c r="N156" s="207"/>
      <c r="O156" s="207"/>
      <c r="P156" s="208">
        <f>SUM(P157:P161)</f>
        <v>0</v>
      </c>
      <c r="Q156" s="207"/>
      <c r="R156" s="208">
        <f>SUM(R157:R161)</f>
        <v>0</v>
      </c>
      <c r="S156" s="207"/>
      <c r="T156" s="209">
        <f>SUM(T157:T161)</f>
        <v>0</v>
      </c>
      <c r="AR156" s="210" t="s">
        <v>77</v>
      </c>
      <c r="AT156" s="211" t="s">
        <v>69</v>
      </c>
      <c r="AU156" s="211" t="s">
        <v>77</v>
      </c>
      <c r="AY156" s="210" t="s">
        <v>210</v>
      </c>
      <c r="BK156" s="212">
        <f>SUM(BK157:BK161)</f>
        <v>0</v>
      </c>
    </row>
    <row r="157" s="1" customFormat="1" ht="24" customHeight="1">
      <c r="B157" s="39"/>
      <c r="C157" s="213" t="s">
        <v>300</v>
      </c>
      <c r="D157" s="213" t="s">
        <v>211</v>
      </c>
      <c r="E157" s="214" t="s">
        <v>4056</v>
      </c>
      <c r="F157" s="215" t="s">
        <v>4057</v>
      </c>
      <c r="G157" s="216" t="s">
        <v>260</v>
      </c>
      <c r="H157" s="217">
        <v>0.32000000000000001</v>
      </c>
      <c r="I157" s="218"/>
      <c r="J157" s="219">
        <f>ROUND(I157*H157,2)</f>
        <v>0</v>
      </c>
      <c r="K157" s="215" t="s">
        <v>20</v>
      </c>
      <c r="L157" s="44"/>
      <c r="M157" s="220" t="s">
        <v>20</v>
      </c>
      <c r="N157" s="221" t="s">
        <v>41</v>
      </c>
      <c r="O157" s="84"/>
      <c r="P157" s="222">
        <f>O157*H157</f>
        <v>0</v>
      </c>
      <c r="Q157" s="222">
        <v>0</v>
      </c>
      <c r="R157" s="222">
        <f>Q157*H157</f>
        <v>0</v>
      </c>
      <c r="S157" s="222">
        <v>0</v>
      </c>
      <c r="T157" s="223">
        <f>S157*H157</f>
        <v>0</v>
      </c>
      <c r="AR157" s="224" t="s">
        <v>215</v>
      </c>
      <c r="AT157" s="224" t="s">
        <v>211</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215</v>
      </c>
      <c r="BM157" s="224" t="s">
        <v>304</v>
      </c>
    </row>
    <row r="158" s="12" customFormat="1">
      <c r="B158" s="257"/>
      <c r="C158" s="258"/>
      <c r="D158" s="226" t="s">
        <v>3817</v>
      </c>
      <c r="E158" s="259" t="s">
        <v>20</v>
      </c>
      <c r="F158" s="260" t="s">
        <v>4058</v>
      </c>
      <c r="G158" s="258"/>
      <c r="H158" s="259" t="s">
        <v>20</v>
      </c>
      <c r="I158" s="261"/>
      <c r="J158" s="258"/>
      <c r="K158" s="258"/>
      <c r="L158" s="262"/>
      <c r="M158" s="263"/>
      <c r="N158" s="264"/>
      <c r="O158" s="264"/>
      <c r="P158" s="264"/>
      <c r="Q158" s="264"/>
      <c r="R158" s="264"/>
      <c r="S158" s="264"/>
      <c r="T158" s="265"/>
      <c r="AT158" s="266" t="s">
        <v>3817</v>
      </c>
      <c r="AU158" s="266" t="s">
        <v>79</v>
      </c>
      <c r="AV158" s="12" t="s">
        <v>77</v>
      </c>
      <c r="AW158" s="12" t="s">
        <v>3819</v>
      </c>
      <c r="AX158" s="12" t="s">
        <v>16</v>
      </c>
      <c r="AY158" s="266" t="s">
        <v>210</v>
      </c>
    </row>
    <row r="159" s="12" customFormat="1">
      <c r="B159" s="257"/>
      <c r="C159" s="258"/>
      <c r="D159" s="226" t="s">
        <v>3817</v>
      </c>
      <c r="E159" s="259" t="s">
        <v>20</v>
      </c>
      <c r="F159" s="260" t="s">
        <v>4059</v>
      </c>
      <c r="G159" s="258"/>
      <c r="H159" s="259" t="s">
        <v>20</v>
      </c>
      <c r="I159" s="261"/>
      <c r="J159" s="258"/>
      <c r="K159" s="258"/>
      <c r="L159" s="262"/>
      <c r="M159" s="263"/>
      <c r="N159" s="264"/>
      <c r="O159" s="264"/>
      <c r="P159" s="264"/>
      <c r="Q159" s="264"/>
      <c r="R159" s="264"/>
      <c r="S159" s="264"/>
      <c r="T159" s="265"/>
      <c r="AT159" s="266" t="s">
        <v>3817</v>
      </c>
      <c r="AU159" s="266" t="s">
        <v>79</v>
      </c>
      <c r="AV159" s="12" t="s">
        <v>77</v>
      </c>
      <c r="AW159" s="12" t="s">
        <v>3819</v>
      </c>
      <c r="AX159" s="12" t="s">
        <v>16</v>
      </c>
      <c r="AY159" s="266" t="s">
        <v>210</v>
      </c>
    </row>
    <row r="160" s="13" customFormat="1">
      <c r="B160" s="267"/>
      <c r="C160" s="268"/>
      <c r="D160" s="226" t="s">
        <v>3817</v>
      </c>
      <c r="E160" s="269" t="s">
        <v>20</v>
      </c>
      <c r="F160" s="270" t="s">
        <v>4060</v>
      </c>
      <c r="G160" s="268"/>
      <c r="H160" s="271">
        <v>0.32000000000000006</v>
      </c>
      <c r="I160" s="272"/>
      <c r="J160" s="268"/>
      <c r="K160" s="268"/>
      <c r="L160" s="273"/>
      <c r="M160" s="274"/>
      <c r="N160" s="275"/>
      <c r="O160" s="275"/>
      <c r="P160" s="275"/>
      <c r="Q160" s="275"/>
      <c r="R160" s="275"/>
      <c r="S160" s="275"/>
      <c r="T160" s="276"/>
      <c r="AT160" s="277" t="s">
        <v>3817</v>
      </c>
      <c r="AU160" s="277" t="s">
        <v>79</v>
      </c>
      <c r="AV160" s="13" t="s">
        <v>79</v>
      </c>
      <c r="AW160" s="13" t="s">
        <v>3819</v>
      </c>
      <c r="AX160" s="13" t="s">
        <v>16</v>
      </c>
      <c r="AY160" s="277" t="s">
        <v>210</v>
      </c>
    </row>
    <row r="161" s="14" customFormat="1">
      <c r="B161" s="278"/>
      <c r="C161" s="279"/>
      <c r="D161" s="226" t="s">
        <v>3817</v>
      </c>
      <c r="E161" s="280" t="s">
        <v>20</v>
      </c>
      <c r="F161" s="281" t="s">
        <v>3821</v>
      </c>
      <c r="G161" s="279"/>
      <c r="H161" s="282">
        <v>0.32000000000000006</v>
      </c>
      <c r="I161" s="283"/>
      <c r="J161" s="279"/>
      <c r="K161" s="279"/>
      <c r="L161" s="284"/>
      <c r="M161" s="285"/>
      <c r="N161" s="286"/>
      <c r="O161" s="286"/>
      <c r="P161" s="286"/>
      <c r="Q161" s="286"/>
      <c r="R161" s="286"/>
      <c r="S161" s="286"/>
      <c r="T161" s="287"/>
      <c r="AT161" s="288" t="s">
        <v>3817</v>
      </c>
      <c r="AU161" s="288" t="s">
        <v>79</v>
      </c>
      <c r="AV161" s="14" t="s">
        <v>215</v>
      </c>
      <c r="AW161" s="14" t="s">
        <v>3819</v>
      </c>
      <c r="AX161" s="14" t="s">
        <v>77</v>
      </c>
      <c r="AY161" s="288" t="s">
        <v>210</v>
      </c>
    </row>
    <row r="162" s="10" customFormat="1" ht="22.8" customHeight="1">
      <c r="B162" s="199"/>
      <c r="C162" s="200"/>
      <c r="D162" s="201" t="s">
        <v>69</v>
      </c>
      <c r="E162" s="239" t="s">
        <v>269</v>
      </c>
      <c r="F162" s="239" t="s">
        <v>3879</v>
      </c>
      <c r="G162" s="200"/>
      <c r="H162" s="200"/>
      <c r="I162" s="203"/>
      <c r="J162" s="240">
        <f>BK162</f>
        <v>0</v>
      </c>
      <c r="K162" s="200"/>
      <c r="L162" s="205"/>
      <c r="M162" s="206"/>
      <c r="N162" s="207"/>
      <c r="O162" s="207"/>
      <c r="P162" s="208">
        <f>SUM(P163:P166)</f>
        <v>0</v>
      </c>
      <c r="Q162" s="207"/>
      <c r="R162" s="208">
        <f>SUM(R163:R166)</f>
        <v>0</v>
      </c>
      <c r="S162" s="207"/>
      <c r="T162" s="209">
        <f>SUM(T163:T166)</f>
        <v>0</v>
      </c>
      <c r="AR162" s="210" t="s">
        <v>77</v>
      </c>
      <c r="AT162" s="211" t="s">
        <v>69</v>
      </c>
      <c r="AU162" s="211" t="s">
        <v>77</v>
      </c>
      <c r="AY162" s="210" t="s">
        <v>210</v>
      </c>
      <c r="BK162" s="212">
        <f>SUM(BK163:BK166)</f>
        <v>0</v>
      </c>
    </row>
    <row r="163" s="1" customFormat="1" ht="24" customHeight="1">
      <c r="B163" s="39"/>
      <c r="C163" s="213" t="s">
        <v>279</v>
      </c>
      <c r="D163" s="213" t="s">
        <v>211</v>
      </c>
      <c r="E163" s="214" t="s">
        <v>4061</v>
      </c>
      <c r="F163" s="215" t="s">
        <v>4062</v>
      </c>
      <c r="G163" s="216" t="s">
        <v>911</v>
      </c>
      <c r="H163" s="217">
        <v>4</v>
      </c>
      <c r="I163" s="218"/>
      <c r="J163" s="219">
        <f>ROUND(I163*H163,2)</f>
        <v>0</v>
      </c>
      <c r="K163" s="215" t="s">
        <v>20</v>
      </c>
      <c r="L163" s="44"/>
      <c r="M163" s="220" t="s">
        <v>20</v>
      </c>
      <c r="N163" s="221" t="s">
        <v>41</v>
      </c>
      <c r="O163" s="84"/>
      <c r="P163" s="222">
        <f>O163*H163</f>
        <v>0</v>
      </c>
      <c r="Q163" s="222">
        <v>0</v>
      </c>
      <c r="R163" s="222">
        <f>Q163*H163</f>
        <v>0</v>
      </c>
      <c r="S163" s="222">
        <v>0</v>
      </c>
      <c r="T163" s="223">
        <f>S163*H163</f>
        <v>0</v>
      </c>
      <c r="AR163" s="224" t="s">
        <v>215</v>
      </c>
      <c r="AT163" s="224" t="s">
        <v>211</v>
      </c>
      <c r="AU163" s="224" t="s">
        <v>79</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215</v>
      </c>
      <c r="BM163" s="224" t="s">
        <v>307</v>
      </c>
    </row>
    <row r="164" s="12" customFormat="1">
      <c r="B164" s="257"/>
      <c r="C164" s="258"/>
      <c r="D164" s="226" t="s">
        <v>3817</v>
      </c>
      <c r="E164" s="259" t="s">
        <v>20</v>
      </c>
      <c r="F164" s="260" t="s">
        <v>4063</v>
      </c>
      <c r="G164" s="258"/>
      <c r="H164" s="259" t="s">
        <v>20</v>
      </c>
      <c r="I164" s="261"/>
      <c r="J164" s="258"/>
      <c r="K164" s="258"/>
      <c r="L164" s="262"/>
      <c r="M164" s="263"/>
      <c r="N164" s="264"/>
      <c r="O164" s="264"/>
      <c r="P164" s="264"/>
      <c r="Q164" s="264"/>
      <c r="R164" s="264"/>
      <c r="S164" s="264"/>
      <c r="T164" s="265"/>
      <c r="AT164" s="266" t="s">
        <v>3817</v>
      </c>
      <c r="AU164" s="266" t="s">
        <v>79</v>
      </c>
      <c r="AV164" s="12" t="s">
        <v>77</v>
      </c>
      <c r="AW164" s="12" t="s">
        <v>3819</v>
      </c>
      <c r="AX164" s="12" t="s">
        <v>16</v>
      </c>
      <c r="AY164" s="266" t="s">
        <v>210</v>
      </c>
    </row>
    <row r="165" s="13" customFormat="1">
      <c r="B165" s="267"/>
      <c r="C165" s="268"/>
      <c r="D165" s="226" t="s">
        <v>3817</v>
      </c>
      <c r="E165" s="269" t="s">
        <v>20</v>
      </c>
      <c r="F165" s="270" t="s">
        <v>4017</v>
      </c>
      <c r="G165" s="268"/>
      <c r="H165" s="271">
        <v>4</v>
      </c>
      <c r="I165" s="272"/>
      <c r="J165" s="268"/>
      <c r="K165" s="268"/>
      <c r="L165" s="273"/>
      <c r="M165" s="274"/>
      <c r="N165" s="275"/>
      <c r="O165" s="275"/>
      <c r="P165" s="275"/>
      <c r="Q165" s="275"/>
      <c r="R165" s="275"/>
      <c r="S165" s="275"/>
      <c r="T165" s="276"/>
      <c r="AT165" s="277" t="s">
        <v>3817</v>
      </c>
      <c r="AU165" s="277" t="s">
        <v>79</v>
      </c>
      <c r="AV165" s="13" t="s">
        <v>79</v>
      </c>
      <c r="AW165" s="13" t="s">
        <v>3819</v>
      </c>
      <c r="AX165" s="13" t="s">
        <v>16</v>
      </c>
      <c r="AY165" s="277" t="s">
        <v>210</v>
      </c>
    </row>
    <row r="166" s="14" customFormat="1">
      <c r="B166" s="278"/>
      <c r="C166" s="279"/>
      <c r="D166" s="226" t="s">
        <v>3817</v>
      </c>
      <c r="E166" s="280" t="s">
        <v>20</v>
      </c>
      <c r="F166" s="281" t="s">
        <v>3821</v>
      </c>
      <c r="G166" s="279"/>
      <c r="H166" s="282">
        <v>4</v>
      </c>
      <c r="I166" s="283"/>
      <c r="J166" s="279"/>
      <c r="K166" s="279"/>
      <c r="L166" s="284"/>
      <c r="M166" s="285"/>
      <c r="N166" s="286"/>
      <c r="O166" s="286"/>
      <c r="P166" s="286"/>
      <c r="Q166" s="286"/>
      <c r="R166" s="286"/>
      <c r="S166" s="286"/>
      <c r="T166" s="287"/>
      <c r="AT166" s="288" t="s">
        <v>3817</v>
      </c>
      <c r="AU166" s="288" t="s">
        <v>79</v>
      </c>
      <c r="AV166" s="14" t="s">
        <v>215</v>
      </c>
      <c r="AW166" s="14" t="s">
        <v>3819</v>
      </c>
      <c r="AX166" s="14" t="s">
        <v>77</v>
      </c>
      <c r="AY166" s="288" t="s">
        <v>210</v>
      </c>
    </row>
    <row r="167" s="10" customFormat="1" ht="22.8" customHeight="1">
      <c r="B167" s="199"/>
      <c r="C167" s="200"/>
      <c r="D167" s="201" t="s">
        <v>69</v>
      </c>
      <c r="E167" s="239" t="s">
        <v>233</v>
      </c>
      <c r="F167" s="239" t="s">
        <v>287</v>
      </c>
      <c r="G167" s="200"/>
      <c r="H167" s="200"/>
      <c r="I167" s="203"/>
      <c r="J167" s="240">
        <f>BK167</f>
        <v>0</v>
      </c>
      <c r="K167" s="200"/>
      <c r="L167" s="205"/>
      <c r="M167" s="206"/>
      <c r="N167" s="207"/>
      <c r="O167" s="207"/>
      <c r="P167" s="208">
        <f>SUM(P168:P181)</f>
        <v>0</v>
      </c>
      <c r="Q167" s="207"/>
      <c r="R167" s="208">
        <f>SUM(R168:R181)</f>
        <v>0</v>
      </c>
      <c r="S167" s="207"/>
      <c r="T167" s="209">
        <f>SUM(T168:T181)</f>
        <v>0</v>
      </c>
      <c r="AR167" s="210" t="s">
        <v>77</v>
      </c>
      <c r="AT167" s="211" t="s">
        <v>69</v>
      </c>
      <c r="AU167" s="211" t="s">
        <v>77</v>
      </c>
      <c r="AY167" s="210" t="s">
        <v>210</v>
      </c>
      <c r="BK167" s="212">
        <f>SUM(BK168:BK181)</f>
        <v>0</v>
      </c>
    </row>
    <row r="168" s="1" customFormat="1" ht="24" customHeight="1">
      <c r="B168" s="39"/>
      <c r="C168" s="213" t="s">
        <v>9</v>
      </c>
      <c r="D168" s="213" t="s">
        <v>211</v>
      </c>
      <c r="E168" s="214" t="s">
        <v>4064</v>
      </c>
      <c r="F168" s="215" t="s">
        <v>4065</v>
      </c>
      <c r="G168" s="216" t="s">
        <v>291</v>
      </c>
      <c r="H168" s="217">
        <v>4</v>
      </c>
      <c r="I168" s="218"/>
      <c r="J168" s="219">
        <f>ROUND(I168*H168,2)</f>
        <v>0</v>
      </c>
      <c r="K168" s="215" t="s">
        <v>20</v>
      </c>
      <c r="L168" s="44"/>
      <c r="M168" s="220" t="s">
        <v>20</v>
      </c>
      <c r="N168" s="221" t="s">
        <v>41</v>
      </c>
      <c r="O168" s="84"/>
      <c r="P168" s="222">
        <f>O168*H168</f>
        <v>0</v>
      </c>
      <c r="Q168" s="222">
        <v>0</v>
      </c>
      <c r="R168" s="222">
        <f>Q168*H168</f>
        <v>0</v>
      </c>
      <c r="S168" s="222">
        <v>0</v>
      </c>
      <c r="T168" s="223">
        <f>S168*H168</f>
        <v>0</v>
      </c>
      <c r="AR168" s="224" t="s">
        <v>215</v>
      </c>
      <c r="AT168" s="224" t="s">
        <v>211</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310</v>
      </c>
    </row>
    <row r="169" s="12" customFormat="1">
      <c r="B169" s="257"/>
      <c r="C169" s="258"/>
      <c r="D169" s="226" t="s">
        <v>3817</v>
      </c>
      <c r="E169" s="259" t="s">
        <v>20</v>
      </c>
      <c r="F169" s="260" t="s">
        <v>4066</v>
      </c>
      <c r="G169" s="258"/>
      <c r="H169" s="259" t="s">
        <v>20</v>
      </c>
      <c r="I169" s="261"/>
      <c r="J169" s="258"/>
      <c r="K169" s="258"/>
      <c r="L169" s="262"/>
      <c r="M169" s="263"/>
      <c r="N169" s="264"/>
      <c r="O169" s="264"/>
      <c r="P169" s="264"/>
      <c r="Q169" s="264"/>
      <c r="R169" s="264"/>
      <c r="S169" s="264"/>
      <c r="T169" s="265"/>
      <c r="AT169" s="266" t="s">
        <v>3817</v>
      </c>
      <c r="AU169" s="266" t="s">
        <v>79</v>
      </c>
      <c r="AV169" s="12" t="s">
        <v>77</v>
      </c>
      <c r="AW169" s="12" t="s">
        <v>3819</v>
      </c>
      <c r="AX169" s="12" t="s">
        <v>16</v>
      </c>
      <c r="AY169" s="266" t="s">
        <v>210</v>
      </c>
    </row>
    <row r="170" s="13" customFormat="1">
      <c r="B170" s="267"/>
      <c r="C170" s="268"/>
      <c r="D170" s="226" t="s">
        <v>3817</v>
      </c>
      <c r="E170" s="269" t="s">
        <v>20</v>
      </c>
      <c r="F170" s="270" t="s">
        <v>4067</v>
      </c>
      <c r="G170" s="268"/>
      <c r="H170" s="271">
        <v>4</v>
      </c>
      <c r="I170" s="272"/>
      <c r="J170" s="268"/>
      <c r="K170" s="268"/>
      <c r="L170" s="273"/>
      <c r="M170" s="274"/>
      <c r="N170" s="275"/>
      <c r="O170" s="275"/>
      <c r="P170" s="275"/>
      <c r="Q170" s="275"/>
      <c r="R170" s="275"/>
      <c r="S170" s="275"/>
      <c r="T170" s="276"/>
      <c r="AT170" s="277" t="s">
        <v>3817</v>
      </c>
      <c r="AU170" s="277" t="s">
        <v>79</v>
      </c>
      <c r="AV170" s="13" t="s">
        <v>79</v>
      </c>
      <c r="AW170" s="13" t="s">
        <v>3819</v>
      </c>
      <c r="AX170" s="13" t="s">
        <v>16</v>
      </c>
      <c r="AY170" s="277" t="s">
        <v>210</v>
      </c>
    </row>
    <row r="171" s="14" customFormat="1">
      <c r="B171" s="278"/>
      <c r="C171" s="279"/>
      <c r="D171" s="226" t="s">
        <v>3817</v>
      </c>
      <c r="E171" s="280" t="s">
        <v>20</v>
      </c>
      <c r="F171" s="281" t="s">
        <v>3821</v>
      </c>
      <c r="G171" s="279"/>
      <c r="H171" s="282">
        <v>4</v>
      </c>
      <c r="I171" s="283"/>
      <c r="J171" s="279"/>
      <c r="K171" s="279"/>
      <c r="L171" s="284"/>
      <c r="M171" s="285"/>
      <c r="N171" s="286"/>
      <c r="O171" s="286"/>
      <c r="P171" s="286"/>
      <c r="Q171" s="286"/>
      <c r="R171" s="286"/>
      <c r="S171" s="286"/>
      <c r="T171" s="287"/>
      <c r="AT171" s="288" t="s">
        <v>3817</v>
      </c>
      <c r="AU171" s="288" t="s">
        <v>79</v>
      </c>
      <c r="AV171" s="14" t="s">
        <v>215</v>
      </c>
      <c r="AW171" s="14" t="s">
        <v>3819</v>
      </c>
      <c r="AX171" s="14" t="s">
        <v>77</v>
      </c>
      <c r="AY171" s="288" t="s">
        <v>210</v>
      </c>
    </row>
    <row r="172" s="1" customFormat="1" ht="16.5" customHeight="1">
      <c r="B172" s="39"/>
      <c r="C172" s="241" t="s">
        <v>282</v>
      </c>
      <c r="D172" s="241" t="s">
        <v>263</v>
      </c>
      <c r="E172" s="242" t="s">
        <v>4068</v>
      </c>
      <c r="F172" s="243" t="s">
        <v>4069</v>
      </c>
      <c r="G172" s="244" t="s">
        <v>291</v>
      </c>
      <c r="H172" s="245">
        <v>4.0800000000000001</v>
      </c>
      <c r="I172" s="246"/>
      <c r="J172" s="247">
        <f>ROUND(I172*H172,2)</f>
        <v>0</v>
      </c>
      <c r="K172" s="243" t="s">
        <v>20</v>
      </c>
      <c r="L172" s="248"/>
      <c r="M172" s="249" t="s">
        <v>20</v>
      </c>
      <c r="N172" s="250" t="s">
        <v>41</v>
      </c>
      <c r="O172" s="84"/>
      <c r="P172" s="222">
        <f>O172*H172</f>
        <v>0</v>
      </c>
      <c r="Q172" s="222">
        <v>0</v>
      </c>
      <c r="R172" s="222">
        <f>Q172*H172</f>
        <v>0</v>
      </c>
      <c r="S172" s="222">
        <v>0</v>
      </c>
      <c r="T172" s="223">
        <f>S172*H172</f>
        <v>0</v>
      </c>
      <c r="AR172" s="224" t="s">
        <v>233</v>
      </c>
      <c r="AT172" s="224" t="s">
        <v>263</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303</v>
      </c>
    </row>
    <row r="173" s="12" customFormat="1">
      <c r="B173" s="257"/>
      <c r="C173" s="258"/>
      <c r="D173" s="226" t="s">
        <v>3817</v>
      </c>
      <c r="E173" s="259" t="s">
        <v>20</v>
      </c>
      <c r="F173" s="260" t="s">
        <v>4070</v>
      </c>
      <c r="G173" s="258"/>
      <c r="H173" s="259" t="s">
        <v>20</v>
      </c>
      <c r="I173" s="261"/>
      <c r="J173" s="258"/>
      <c r="K173" s="258"/>
      <c r="L173" s="262"/>
      <c r="M173" s="263"/>
      <c r="N173" s="264"/>
      <c r="O173" s="264"/>
      <c r="P173" s="264"/>
      <c r="Q173" s="264"/>
      <c r="R173" s="264"/>
      <c r="S173" s="264"/>
      <c r="T173" s="265"/>
      <c r="AT173" s="266" t="s">
        <v>3817</v>
      </c>
      <c r="AU173" s="266" t="s">
        <v>79</v>
      </c>
      <c r="AV173" s="12" t="s">
        <v>77</v>
      </c>
      <c r="AW173" s="12" t="s">
        <v>3819</v>
      </c>
      <c r="AX173" s="12" t="s">
        <v>16</v>
      </c>
      <c r="AY173" s="266" t="s">
        <v>210</v>
      </c>
    </row>
    <row r="174" s="13" customFormat="1">
      <c r="B174" s="267"/>
      <c r="C174" s="268"/>
      <c r="D174" s="226" t="s">
        <v>3817</v>
      </c>
      <c r="E174" s="269" t="s">
        <v>20</v>
      </c>
      <c r="F174" s="270" t="s">
        <v>4071</v>
      </c>
      <c r="G174" s="268"/>
      <c r="H174" s="271">
        <v>4.0800000000000001</v>
      </c>
      <c r="I174" s="272"/>
      <c r="J174" s="268"/>
      <c r="K174" s="268"/>
      <c r="L174" s="273"/>
      <c r="M174" s="274"/>
      <c r="N174" s="275"/>
      <c r="O174" s="275"/>
      <c r="P174" s="275"/>
      <c r="Q174" s="275"/>
      <c r="R174" s="275"/>
      <c r="S174" s="275"/>
      <c r="T174" s="276"/>
      <c r="AT174" s="277" t="s">
        <v>3817</v>
      </c>
      <c r="AU174" s="277" t="s">
        <v>79</v>
      </c>
      <c r="AV174" s="13" t="s">
        <v>79</v>
      </c>
      <c r="AW174" s="13" t="s">
        <v>3819</v>
      </c>
      <c r="AX174" s="13" t="s">
        <v>16</v>
      </c>
      <c r="AY174" s="277" t="s">
        <v>210</v>
      </c>
    </row>
    <row r="175" s="14" customFormat="1">
      <c r="B175" s="278"/>
      <c r="C175" s="279"/>
      <c r="D175" s="226" t="s">
        <v>3817</v>
      </c>
      <c r="E175" s="280" t="s">
        <v>20</v>
      </c>
      <c r="F175" s="281" t="s">
        <v>3821</v>
      </c>
      <c r="G175" s="279"/>
      <c r="H175" s="282">
        <v>4.0800000000000001</v>
      </c>
      <c r="I175" s="283"/>
      <c r="J175" s="279"/>
      <c r="K175" s="279"/>
      <c r="L175" s="284"/>
      <c r="M175" s="285"/>
      <c r="N175" s="286"/>
      <c r="O175" s="286"/>
      <c r="P175" s="286"/>
      <c r="Q175" s="286"/>
      <c r="R175" s="286"/>
      <c r="S175" s="286"/>
      <c r="T175" s="287"/>
      <c r="AT175" s="288" t="s">
        <v>3817</v>
      </c>
      <c r="AU175" s="288" t="s">
        <v>79</v>
      </c>
      <c r="AV175" s="14" t="s">
        <v>215</v>
      </c>
      <c r="AW175" s="14" t="s">
        <v>3819</v>
      </c>
      <c r="AX175" s="14" t="s">
        <v>77</v>
      </c>
      <c r="AY175" s="288" t="s">
        <v>210</v>
      </c>
    </row>
    <row r="176" s="1" customFormat="1" ht="16.5" customHeight="1">
      <c r="B176" s="39"/>
      <c r="C176" s="213" t="s">
        <v>313</v>
      </c>
      <c r="D176" s="213" t="s">
        <v>211</v>
      </c>
      <c r="E176" s="214" t="s">
        <v>4072</v>
      </c>
      <c r="F176" s="215" t="s">
        <v>4073</v>
      </c>
      <c r="G176" s="216" t="s">
        <v>3575</v>
      </c>
      <c r="H176" s="217">
        <v>1</v>
      </c>
      <c r="I176" s="218"/>
      <c r="J176" s="219">
        <f>ROUND(I176*H176,2)</f>
        <v>0</v>
      </c>
      <c r="K176" s="215" t="s">
        <v>20</v>
      </c>
      <c r="L176" s="44"/>
      <c r="M176" s="220" t="s">
        <v>20</v>
      </c>
      <c r="N176" s="221" t="s">
        <v>41</v>
      </c>
      <c r="O176" s="84"/>
      <c r="P176" s="222">
        <f>O176*H176</f>
        <v>0</v>
      </c>
      <c r="Q176" s="222">
        <v>0</v>
      </c>
      <c r="R176" s="222">
        <f>Q176*H176</f>
        <v>0</v>
      </c>
      <c r="S176" s="222">
        <v>0</v>
      </c>
      <c r="T176" s="223">
        <f>S176*H176</f>
        <v>0</v>
      </c>
      <c r="AR176" s="224" t="s">
        <v>215</v>
      </c>
      <c r="AT176" s="224" t="s">
        <v>211</v>
      </c>
      <c r="AU176" s="224" t="s">
        <v>79</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215</v>
      </c>
      <c r="BM176" s="224" t="s">
        <v>316</v>
      </c>
    </row>
    <row r="177" s="1" customFormat="1">
      <c r="B177" s="39"/>
      <c r="C177" s="40"/>
      <c r="D177" s="226" t="s">
        <v>216</v>
      </c>
      <c r="E177" s="40"/>
      <c r="F177" s="227" t="s">
        <v>3976</v>
      </c>
      <c r="G177" s="40"/>
      <c r="H177" s="40"/>
      <c r="I177" s="147"/>
      <c r="J177" s="40"/>
      <c r="K177" s="40"/>
      <c r="L177" s="44"/>
      <c r="M177" s="231"/>
      <c r="N177" s="84"/>
      <c r="O177" s="84"/>
      <c r="P177" s="84"/>
      <c r="Q177" s="84"/>
      <c r="R177" s="84"/>
      <c r="S177" s="84"/>
      <c r="T177" s="85"/>
      <c r="AT177" s="18" t="s">
        <v>216</v>
      </c>
      <c r="AU177" s="18" t="s">
        <v>79</v>
      </c>
    </row>
    <row r="178" s="12" customFormat="1">
      <c r="B178" s="257"/>
      <c r="C178" s="258"/>
      <c r="D178" s="226" t="s">
        <v>3817</v>
      </c>
      <c r="E178" s="259" t="s">
        <v>20</v>
      </c>
      <c r="F178" s="260" t="s">
        <v>4074</v>
      </c>
      <c r="G178" s="258"/>
      <c r="H178" s="259" t="s">
        <v>20</v>
      </c>
      <c r="I178" s="261"/>
      <c r="J178" s="258"/>
      <c r="K178" s="258"/>
      <c r="L178" s="262"/>
      <c r="M178" s="263"/>
      <c r="N178" s="264"/>
      <c r="O178" s="264"/>
      <c r="P178" s="264"/>
      <c r="Q178" s="264"/>
      <c r="R178" s="264"/>
      <c r="S178" s="264"/>
      <c r="T178" s="265"/>
      <c r="AT178" s="266" t="s">
        <v>3817</v>
      </c>
      <c r="AU178" s="266" t="s">
        <v>79</v>
      </c>
      <c r="AV178" s="12" t="s">
        <v>77</v>
      </c>
      <c r="AW178" s="12" t="s">
        <v>3819</v>
      </c>
      <c r="AX178" s="12" t="s">
        <v>16</v>
      </c>
      <c r="AY178" s="266" t="s">
        <v>210</v>
      </c>
    </row>
    <row r="179" s="12" customFormat="1">
      <c r="B179" s="257"/>
      <c r="C179" s="258"/>
      <c r="D179" s="226" t="s">
        <v>3817</v>
      </c>
      <c r="E179" s="259" t="s">
        <v>20</v>
      </c>
      <c r="F179" s="260" t="s">
        <v>4075</v>
      </c>
      <c r="G179" s="258"/>
      <c r="H179" s="259" t="s">
        <v>20</v>
      </c>
      <c r="I179" s="261"/>
      <c r="J179" s="258"/>
      <c r="K179" s="258"/>
      <c r="L179" s="262"/>
      <c r="M179" s="263"/>
      <c r="N179" s="264"/>
      <c r="O179" s="264"/>
      <c r="P179" s="264"/>
      <c r="Q179" s="264"/>
      <c r="R179" s="264"/>
      <c r="S179" s="264"/>
      <c r="T179" s="265"/>
      <c r="AT179" s="266" t="s">
        <v>3817</v>
      </c>
      <c r="AU179" s="266" t="s">
        <v>79</v>
      </c>
      <c r="AV179" s="12" t="s">
        <v>77</v>
      </c>
      <c r="AW179" s="12" t="s">
        <v>3819</v>
      </c>
      <c r="AX179" s="12" t="s">
        <v>16</v>
      </c>
      <c r="AY179" s="266" t="s">
        <v>210</v>
      </c>
    </row>
    <row r="180" s="13" customFormat="1">
      <c r="B180" s="267"/>
      <c r="C180" s="268"/>
      <c r="D180" s="226" t="s">
        <v>3817</v>
      </c>
      <c r="E180" s="269" t="s">
        <v>20</v>
      </c>
      <c r="F180" s="270" t="s">
        <v>77</v>
      </c>
      <c r="G180" s="268"/>
      <c r="H180" s="271">
        <v>1</v>
      </c>
      <c r="I180" s="272"/>
      <c r="J180" s="268"/>
      <c r="K180" s="268"/>
      <c r="L180" s="273"/>
      <c r="M180" s="274"/>
      <c r="N180" s="275"/>
      <c r="O180" s="275"/>
      <c r="P180" s="275"/>
      <c r="Q180" s="275"/>
      <c r="R180" s="275"/>
      <c r="S180" s="275"/>
      <c r="T180" s="276"/>
      <c r="AT180" s="277" t="s">
        <v>3817</v>
      </c>
      <c r="AU180" s="277" t="s">
        <v>79</v>
      </c>
      <c r="AV180" s="13" t="s">
        <v>79</v>
      </c>
      <c r="AW180" s="13" t="s">
        <v>3819</v>
      </c>
      <c r="AX180" s="13" t="s">
        <v>16</v>
      </c>
      <c r="AY180" s="277" t="s">
        <v>210</v>
      </c>
    </row>
    <row r="181" s="14" customFormat="1">
      <c r="B181" s="278"/>
      <c r="C181" s="279"/>
      <c r="D181" s="226" t="s">
        <v>3817</v>
      </c>
      <c r="E181" s="280" t="s">
        <v>20</v>
      </c>
      <c r="F181" s="281" t="s">
        <v>3821</v>
      </c>
      <c r="G181" s="279"/>
      <c r="H181" s="282">
        <v>1</v>
      </c>
      <c r="I181" s="283"/>
      <c r="J181" s="279"/>
      <c r="K181" s="279"/>
      <c r="L181" s="284"/>
      <c r="M181" s="285"/>
      <c r="N181" s="286"/>
      <c r="O181" s="286"/>
      <c r="P181" s="286"/>
      <c r="Q181" s="286"/>
      <c r="R181" s="286"/>
      <c r="S181" s="286"/>
      <c r="T181" s="287"/>
      <c r="AT181" s="288" t="s">
        <v>3817</v>
      </c>
      <c r="AU181" s="288" t="s">
        <v>79</v>
      </c>
      <c r="AV181" s="14" t="s">
        <v>215</v>
      </c>
      <c r="AW181" s="14" t="s">
        <v>3819</v>
      </c>
      <c r="AX181" s="14" t="s">
        <v>77</v>
      </c>
      <c r="AY181" s="288" t="s">
        <v>210</v>
      </c>
    </row>
    <row r="182" s="10" customFormat="1" ht="22.8" customHeight="1">
      <c r="B182" s="199"/>
      <c r="C182" s="200"/>
      <c r="D182" s="201" t="s">
        <v>69</v>
      </c>
      <c r="E182" s="239" t="s">
        <v>283</v>
      </c>
      <c r="F182" s="239" t="s">
        <v>3929</v>
      </c>
      <c r="G182" s="200"/>
      <c r="H182" s="200"/>
      <c r="I182" s="203"/>
      <c r="J182" s="240">
        <f>BK182</f>
        <v>0</v>
      </c>
      <c r="K182" s="200"/>
      <c r="L182" s="205"/>
      <c r="M182" s="206"/>
      <c r="N182" s="207"/>
      <c r="O182" s="207"/>
      <c r="P182" s="208">
        <f>SUM(P183:P198)</f>
        <v>0</v>
      </c>
      <c r="Q182" s="207"/>
      <c r="R182" s="208">
        <f>SUM(R183:R198)</f>
        <v>0</v>
      </c>
      <c r="S182" s="207"/>
      <c r="T182" s="209">
        <f>SUM(T183:T198)</f>
        <v>0</v>
      </c>
      <c r="AR182" s="210" t="s">
        <v>77</v>
      </c>
      <c r="AT182" s="211" t="s">
        <v>69</v>
      </c>
      <c r="AU182" s="211" t="s">
        <v>77</v>
      </c>
      <c r="AY182" s="210" t="s">
        <v>210</v>
      </c>
      <c r="BK182" s="212">
        <f>SUM(BK183:BK198)</f>
        <v>0</v>
      </c>
    </row>
    <row r="183" s="1" customFormat="1" ht="24" customHeight="1">
      <c r="B183" s="39"/>
      <c r="C183" s="213" t="s">
        <v>285</v>
      </c>
      <c r="D183" s="213" t="s">
        <v>211</v>
      </c>
      <c r="E183" s="214" t="s">
        <v>4076</v>
      </c>
      <c r="F183" s="215" t="s">
        <v>4077</v>
      </c>
      <c r="G183" s="216" t="s">
        <v>291</v>
      </c>
      <c r="H183" s="217">
        <v>9</v>
      </c>
      <c r="I183" s="218"/>
      <c r="J183" s="219">
        <f>ROUND(I183*H183,2)</f>
        <v>0</v>
      </c>
      <c r="K183" s="215" t="s">
        <v>20</v>
      </c>
      <c r="L183" s="44"/>
      <c r="M183" s="220" t="s">
        <v>20</v>
      </c>
      <c r="N183" s="221" t="s">
        <v>41</v>
      </c>
      <c r="O183" s="84"/>
      <c r="P183" s="222">
        <f>O183*H183</f>
        <v>0</v>
      </c>
      <c r="Q183" s="222">
        <v>0</v>
      </c>
      <c r="R183" s="222">
        <f>Q183*H183</f>
        <v>0</v>
      </c>
      <c r="S183" s="222">
        <v>0</v>
      </c>
      <c r="T183" s="223">
        <f>S183*H183</f>
        <v>0</v>
      </c>
      <c r="AR183" s="224" t="s">
        <v>215</v>
      </c>
      <c r="AT183" s="224" t="s">
        <v>211</v>
      </c>
      <c r="AU183" s="224" t="s">
        <v>79</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215</v>
      </c>
      <c r="BM183" s="224" t="s">
        <v>319</v>
      </c>
    </row>
    <row r="184" s="12" customFormat="1">
      <c r="B184" s="257"/>
      <c r="C184" s="258"/>
      <c r="D184" s="226" t="s">
        <v>3817</v>
      </c>
      <c r="E184" s="259" t="s">
        <v>20</v>
      </c>
      <c r="F184" s="260" t="s">
        <v>4078</v>
      </c>
      <c r="G184" s="258"/>
      <c r="H184" s="259" t="s">
        <v>20</v>
      </c>
      <c r="I184" s="261"/>
      <c r="J184" s="258"/>
      <c r="K184" s="258"/>
      <c r="L184" s="262"/>
      <c r="M184" s="263"/>
      <c r="N184" s="264"/>
      <c r="O184" s="264"/>
      <c r="P184" s="264"/>
      <c r="Q184" s="264"/>
      <c r="R184" s="264"/>
      <c r="S184" s="264"/>
      <c r="T184" s="265"/>
      <c r="AT184" s="266" t="s">
        <v>3817</v>
      </c>
      <c r="AU184" s="266" t="s">
        <v>79</v>
      </c>
      <c r="AV184" s="12" t="s">
        <v>77</v>
      </c>
      <c r="AW184" s="12" t="s">
        <v>3819</v>
      </c>
      <c r="AX184" s="12" t="s">
        <v>16</v>
      </c>
      <c r="AY184" s="266" t="s">
        <v>210</v>
      </c>
    </row>
    <row r="185" s="13" customFormat="1">
      <c r="B185" s="267"/>
      <c r="C185" s="268"/>
      <c r="D185" s="226" t="s">
        <v>3817</v>
      </c>
      <c r="E185" s="269" t="s">
        <v>20</v>
      </c>
      <c r="F185" s="270" t="s">
        <v>4079</v>
      </c>
      <c r="G185" s="268"/>
      <c r="H185" s="271">
        <v>9</v>
      </c>
      <c r="I185" s="272"/>
      <c r="J185" s="268"/>
      <c r="K185" s="268"/>
      <c r="L185" s="273"/>
      <c r="M185" s="274"/>
      <c r="N185" s="275"/>
      <c r="O185" s="275"/>
      <c r="P185" s="275"/>
      <c r="Q185" s="275"/>
      <c r="R185" s="275"/>
      <c r="S185" s="275"/>
      <c r="T185" s="276"/>
      <c r="AT185" s="277" t="s">
        <v>3817</v>
      </c>
      <c r="AU185" s="277" t="s">
        <v>79</v>
      </c>
      <c r="AV185" s="13" t="s">
        <v>79</v>
      </c>
      <c r="AW185" s="13" t="s">
        <v>3819</v>
      </c>
      <c r="AX185" s="13" t="s">
        <v>16</v>
      </c>
      <c r="AY185" s="277" t="s">
        <v>210</v>
      </c>
    </row>
    <row r="186" s="14" customFormat="1">
      <c r="B186" s="278"/>
      <c r="C186" s="279"/>
      <c r="D186" s="226" t="s">
        <v>3817</v>
      </c>
      <c r="E186" s="280" t="s">
        <v>20</v>
      </c>
      <c r="F186" s="281" t="s">
        <v>3821</v>
      </c>
      <c r="G186" s="279"/>
      <c r="H186" s="282">
        <v>9</v>
      </c>
      <c r="I186" s="283"/>
      <c r="J186" s="279"/>
      <c r="K186" s="279"/>
      <c r="L186" s="284"/>
      <c r="M186" s="285"/>
      <c r="N186" s="286"/>
      <c r="O186" s="286"/>
      <c r="P186" s="286"/>
      <c r="Q186" s="286"/>
      <c r="R186" s="286"/>
      <c r="S186" s="286"/>
      <c r="T186" s="287"/>
      <c r="AT186" s="288" t="s">
        <v>3817</v>
      </c>
      <c r="AU186" s="288" t="s">
        <v>79</v>
      </c>
      <c r="AV186" s="14" t="s">
        <v>215</v>
      </c>
      <c r="AW186" s="14" t="s">
        <v>3819</v>
      </c>
      <c r="AX186" s="14" t="s">
        <v>77</v>
      </c>
      <c r="AY186" s="288" t="s">
        <v>210</v>
      </c>
    </row>
    <row r="187" s="1" customFormat="1" ht="16.5" customHeight="1">
      <c r="B187" s="39"/>
      <c r="C187" s="213" t="s">
        <v>322</v>
      </c>
      <c r="D187" s="213" t="s">
        <v>211</v>
      </c>
      <c r="E187" s="214" t="s">
        <v>4080</v>
      </c>
      <c r="F187" s="215" t="s">
        <v>4081</v>
      </c>
      <c r="G187" s="216" t="s">
        <v>291</v>
      </c>
      <c r="H187" s="217">
        <v>9</v>
      </c>
      <c r="I187" s="218"/>
      <c r="J187" s="219">
        <f>ROUND(I187*H187,2)</f>
        <v>0</v>
      </c>
      <c r="K187" s="215" t="s">
        <v>20</v>
      </c>
      <c r="L187" s="44"/>
      <c r="M187" s="220" t="s">
        <v>20</v>
      </c>
      <c r="N187" s="221" t="s">
        <v>41</v>
      </c>
      <c r="O187" s="84"/>
      <c r="P187" s="222">
        <f>O187*H187</f>
        <v>0</v>
      </c>
      <c r="Q187" s="222">
        <v>0</v>
      </c>
      <c r="R187" s="222">
        <f>Q187*H187</f>
        <v>0</v>
      </c>
      <c r="S187" s="222">
        <v>0</v>
      </c>
      <c r="T187" s="223">
        <f>S187*H187</f>
        <v>0</v>
      </c>
      <c r="AR187" s="224" t="s">
        <v>215</v>
      </c>
      <c r="AT187" s="224" t="s">
        <v>211</v>
      </c>
      <c r="AU187" s="224" t="s">
        <v>79</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215</v>
      </c>
      <c r="BM187" s="224" t="s">
        <v>325</v>
      </c>
    </row>
    <row r="188" s="12" customFormat="1">
      <c r="B188" s="257"/>
      <c r="C188" s="258"/>
      <c r="D188" s="226" t="s">
        <v>3817</v>
      </c>
      <c r="E188" s="259" t="s">
        <v>20</v>
      </c>
      <c r="F188" s="260" t="s">
        <v>4082</v>
      </c>
      <c r="G188" s="258"/>
      <c r="H188" s="259" t="s">
        <v>20</v>
      </c>
      <c r="I188" s="261"/>
      <c r="J188" s="258"/>
      <c r="K188" s="258"/>
      <c r="L188" s="262"/>
      <c r="M188" s="263"/>
      <c r="N188" s="264"/>
      <c r="O188" s="264"/>
      <c r="P188" s="264"/>
      <c r="Q188" s="264"/>
      <c r="R188" s="264"/>
      <c r="S188" s="264"/>
      <c r="T188" s="265"/>
      <c r="AT188" s="266" t="s">
        <v>3817</v>
      </c>
      <c r="AU188" s="266" t="s">
        <v>79</v>
      </c>
      <c r="AV188" s="12" t="s">
        <v>77</v>
      </c>
      <c r="AW188" s="12" t="s">
        <v>3819</v>
      </c>
      <c r="AX188" s="12" t="s">
        <v>16</v>
      </c>
      <c r="AY188" s="266" t="s">
        <v>210</v>
      </c>
    </row>
    <row r="189" s="13" customFormat="1">
      <c r="B189" s="267"/>
      <c r="C189" s="268"/>
      <c r="D189" s="226" t="s">
        <v>3817</v>
      </c>
      <c r="E189" s="269" t="s">
        <v>20</v>
      </c>
      <c r="F189" s="270" t="s">
        <v>4079</v>
      </c>
      <c r="G189" s="268"/>
      <c r="H189" s="271">
        <v>9</v>
      </c>
      <c r="I189" s="272"/>
      <c r="J189" s="268"/>
      <c r="K189" s="268"/>
      <c r="L189" s="273"/>
      <c r="M189" s="274"/>
      <c r="N189" s="275"/>
      <c r="O189" s="275"/>
      <c r="P189" s="275"/>
      <c r="Q189" s="275"/>
      <c r="R189" s="275"/>
      <c r="S189" s="275"/>
      <c r="T189" s="276"/>
      <c r="AT189" s="277" t="s">
        <v>3817</v>
      </c>
      <c r="AU189" s="277" t="s">
        <v>79</v>
      </c>
      <c r="AV189" s="13" t="s">
        <v>79</v>
      </c>
      <c r="AW189" s="13" t="s">
        <v>3819</v>
      </c>
      <c r="AX189" s="13" t="s">
        <v>16</v>
      </c>
      <c r="AY189" s="277" t="s">
        <v>210</v>
      </c>
    </row>
    <row r="190" s="14" customFormat="1">
      <c r="B190" s="278"/>
      <c r="C190" s="279"/>
      <c r="D190" s="226" t="s">
        <v>3817</v>
      </c>
      <c r="E190" s="280" t="s">
        <v>20</v>
      </c>
      <c r="F190" s="281" t="s">
        <v>3821</v>
      </c>
      <c r="G190" s="279"/>
      <c r="H190" s="282">
        <v>9</v>
      </c>
      <c r="I190" s="283"/>
      <c r="J190" s="279"/>
      <c r="K190" s="279"/>
      <c r="L190" s="284"/>
      <c r="M190" s="285"/>
      <c r="N190" s="286"/>
      <c r="O190" s="286"/>
      <c r="P190" s="286"/>
      <c r="Q190" s="286"/>
      <c r="R190" s="286"/>
      <c r="S190" s="286"/>
      <c r="T190" s="287"/>
      <c r="AT190" s="288" t="s">
        <v>3817</v>
      </c>
      <c r="AU190" s="288" t="s">
        <v>79</v>
      </c>
      <c r="AV190" s="14" t="s">
        <v>215</v>
      </c>
      <c r="AW190" s="14" t="s">
        <v>3819</v>
      </c>
      <c r="AX190" s="14" t="s">
        <v>77</v>
      </c>
      <c r="AY190" s="288" t="s">
        <v>210</v>
      </c>
    </row>
    <row r="191" s="1" customFormat="1" ht="24" customHeight="1">
      <c r="B191" s="39"/>
      <c r="C191" s="213" t="s">
        <v>286</v>
      </c>
      <c r="D191" s="213" t="s">
        <v>211</v>
      </c>
      <c r="E191" s="214" t="s">
        <v>4083</v>
      </c>
      <c r="F191" s="215" t="s">
        <v>4084</v>
      </c>
      <c r="G191" s="216" t="s">
        <v>291</v>
      </c>
      <c r="H191" s="217">
        <v>11</v>
      </c>
      <c r="I191" s="218"/>
      <c r="J191" s="219">
        <f>ROUND(I191*H191,2)</f>
        <v>0</v>
      </c>
      <c r="K191" s="215" t="s">
        <v>20</v>
      </c>
      <c r="L191" s="44"/>
      <c r="M191" s="220" t="s">
        <v>20</v>
      </c>
      <c r="N191" s="221" t="s">
        <v>41</v>
      </c>
      <c r="O191" s="84"/>
      <c r="P191" s="222">
        <f>O191*H191</f>
        <v>0</v>
      </c>
      <c r="Q191" s="222">
        <v>0</v>
      </c>
      <c r="R191" s="222">
        <f>Q191*H191</f>
        <v>0</v>
      </c>
      <c r="S191" s="222">
        <v>0</v>
      </c>
      <c r="T191" s="223">
        <f>S191*H191</f>
        <v>0</v>
      </c>
      <c r="AR191" s="224" t="s">
        <v>215</v>
      </c>
      <c r="AT191" s="224" t="s">
        <v>211</v>
      </c>
      <c r="AU191" s="224" t="s">
        <v>79</v>
      </c>
      <c r="AY191" s="18" t="s">
        <v>210</v>
      </c>
      <c r="BE191" s="225">
        <f>IF(N191="základní",J191,0)</f>
        <v>0</v>
      </c>
      <c r="BF191" s="225">
        <f>IF(N191="snížená",J191,0)</f>
        <v>0</v>
      </c>
      <c r="BG191" s="225">
        <f>IF(N191="zákl. přenesená",J191,0)</f>
        <v>0</v>
      </c>
      <c r="BH191" s="225">
        <f>IF(N191="sníž. přenesená",J191,0)</f>
        <v>0</v>
      </c>
      <c r="BI191" s="225">
        <f>IF(N191="nulová",J191,0)</f>
        <v>0</v>
      </c>
      <c r="BJ191" s="18" t="s">
        <v>77</v>
      </c>
      <c r="BK191" s="225">
        <f>ROUND(I191*H191,2)</f>
        <v>0</v>
      </c>
      <c r="BL191" s="18" t="s">
        <v>215</v>
      </c>
      <c r="BM191" s="224" t="s">
        <v>328</v>
      </c>
    </row>
    <row r="192" s="12" customFormat="1">
      <c r="B192" s="257"/>
      <c r="C192" s="258"/>
      <c r="D192" s="226" t="s">
        <v>3817</v>
      </c>
      <c r="E192" s="259" t="s">
        <v>20</v>
      </c>
      <c r="F192" s="260" t="s">
        <v>4085</v>
      </c>
      <c r="G192" s="258"/>
      <c r="H192" s="259" t="s">
        <v>20</v>
      </c>
      <c r="I192" s="261"/>
      <c r="J192" s="258"/>
      <c r="K192" s="258"/>
      <c r="L192" s="262"/>
      <c r="M192" s="263"/>
      <c r="N192" s="264"/>
      <c r="O192" s="264"/>
      <c r="P192" s="264"/>
      <c r="Q192" s="264"/>
      <c r="R192" s="264"/>
      <c r="S192" s="264"/>
      <c r="T192" s="265"/>
      <c r="AT192" s="266" t="s">
        <v>3817</v>
      </c>
      <c r="AU192" s="266" t="s">
        <v>79</v>
      </c>
      <c r="AV192" s="12" t="s">
        <v>77</v>
      </c>
      <c r="AW192" s="12" t="s">
        <v>3819</v>
      </c>
      <c r="AX192" s="12" t="s">
        <v>16</v>
      </c>
      <c r="AY192" s="266" t="s">
        <v>210</v>
      </c>
    </row>
    <row r="193" s="13" customFormat="1">
      <c r="B193" s="267"/>
      <c r="C193" s="268"/>
      <c r="D193" s="226" t="s">
        <v>3817</v>
      </c>
      <c r="E193" s="269" t="s">
        <v>20</v>
      </c>
      <c r="F193" s="270" t="s">
        <v>4086</v>
      </c>
      <c r="G193" s="268"/>
      <c r="H193" s="271">
        <v>11</v>
      </c>
      <c r="I193" s="272"/>
      <c r="J193" s="268"/>
      <c r="K193" s="268"/>
      <c r="L193" s="273"/>
      <c r="M193" s="274"/>
      <c r="N193" s="275"/>
      <c r="O193" s="275"/>
      <c r="P193" s="275"/>
      <c r="Q193" s="275"/>
      <c r="R193" s="275"/>
      <c r="S193" s="275"/>
      <c r="T193" s="276"/>
      <c r="AT193" s="277" t="s">
        <v>3817</v>
      </c>
      <c r="AU193" s="277" t="s">
        <v>79</v>
      </c>
      <c r="AV193" s="13" t="s">
        <v>79</v>
      </c>
      <c r="AW193" s="13" t="s">
        <v>3819</v>
      </c>
      <c r="AX193" s="13" t="s">
        <v>16</v>
      </c>
      <c r="AY193" s="277" t="s">
        <v>210</v>
      </c>
    </row>
    <row r="194" s="14" customFormat="1">
      <c r="B194" s="278"/>
      <c r="C194" s="279"/>
      <c r="D194" s="226" t="s">
        <v>3817</v>
      </c>
      <c r="E194" s="280" t="s">
        <v>20</v>
      </c>
      <c r="F194" s="281" t="s">
        <v>3821</v>
      </c>
      <c r="G194" s="279"/>
      <c r="H194" s="282">
        <v>11</v>
      </c>
      <c r="I194" s="283"/>
      <c r="J194" s="279"/>
      <c r="K194" s="279"/>
      <c r="L194" s="284"/>
      <c r="M194" s="285"/>
      <c r="N194" s="286"/>
      <c r="O194" s="286"/>
      <c r="P194" s="286"/>
      <c r="Q194" s="286"/>
      <c r="R194" s="286"/>
      <c r="S194" s="286"/>
      <c r="T194" s="287"/>
      <c r="AT194" s="288" t="s">
        <v>3817</v>
      </c>
      <c r="AU194" s="288" t="s">
        <v>79</v>
      </c>
      <c r="AV194" s="14" t="s">
        <v>215</v>
      </c>
      <c r="AW194" s="14" t="s">
        <v>3819</v>
      </c>
      <c r="AX194" s="14" t="s">
        <v>77</v>
      </c>
      <c r="AY194" s="288" t="s">
        <v>210</v>
      </c>
    </row>
    <row r="195" s="1" customFormat="1" ht="24" customHeight="1">
      <c r="B195" s="39"/>
      <c r="C195" s="241" t="s">
        <v>7</v>
      </c>
      <c r="D195" s="241" t="s">
        <v>263</v>
      </c>
      <c r="E195" s="242" t="s">
        <v>4087</v>
      </c>
      <c r="F195" s="243" t="s">
        <v>4088</v>
      </c>
      <c r="G195" s="244" t="s">
        <v>291</v>
      </c>
      <c r="H195" s="245">
        <v>11</v>
      </c>
      <c r="I195" s="246"/>
      <c r="J195" s="247">
        <f>ROUND(I195*H195,2)</f>
        <v>0</v>
      </c>
      <c r="K195" s="243" t="s">
        <v>20</v>
      </c>
      <c r="L195" s="248"/>
      <c r="M195" s="249" t="s">
        <v>20</v>
      </c>
      <c r="N195" s="250" t="s">
        <v>41</v>
      </c>
      <c r="O195" s="84"/>
      <c r="P195" s="222">
        <f>O195*H195</f>
        <v>0</v>
      </c>
      <c r="Q195" s="222">
        <v>0</v>
      </c>
      <c r="R195" s="222">
        <f>Q195*H195</f>
        <v>0</v>
      </c>
      <c r="S195" s="222">
        <v>0</v>
      </c>
      <c r="T195" s="223">
        <f>S195*H195</f>
        <v>0</v>
      </c>
      <c r="AR195" s="224" t="s">
        <v>233</v>
      </c>
      <c r="AT195" s="224" t="s">
        <v>263</v>
      </c>
      <c r="AU195" s="224" t="s">
        <v>79</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215</v>
      </c>
      <c r="BM195" s="224" t="s">
        <v>331</v>
      </c>
    </row>
    <row r="196" s="12" customFormat="1">
      <c r="B196" s="257"/>
      <c r="C196" s="258"/>
      <c r="D196" s="226" t="s">
        <v>3817</v>
      </c>
      <c r="E196" s="259" t="s">
        <v>20</v>
      </c>
      <c r="F196" s="260" t="s">
        <v>4089</v>
      </c>
      <c r="G196" s="258"/>
      <c r="H196" s="259" t="s">
        <v>20</v>
      </c>
      <c r="I196" s="261"/>
      <c r="J196" s="258"/>
      <c r="K196" s="258"/>
      <c r="L196" s="262"/>
      <c r="M196" s="263"/>
      <c r="N196" s="264"/>
      <c r="O196" s="264"/>
      <c r="P196" s="264"/>
      <c r="Q196" s="264"/>
      <c r="R196" s="264"/>
      <c r="S196" s="264"/>
      <c r="T196" s="265"/>
      <c r="AT196" s="266" t="s">
        <v>3817</v>
      </c>
      <c r="AU196" s="266" t="s">
        <v>79</v>
      </c>
      <c r="AV196" s="12" t="s">
        <v>77</v>
      </c>
      <c r="AW196" s="12" t="s">
        <v>3819</v>
      </c>
      <c r="AX196" s="12" t="s">
        <v>16</v>
      </c>
      <c r="AY196" s="266" t="s">
        <v>210</v>
      </c>
    </row>
    <row r="197" s="13" customFormat="1">
      <c r="B197" s="267"/>
      <c r="C197" s="268"/>
      <c r="D197" s="226" t="s">
        <v>3817</v>
      </c>
      <c r="E197" s="269" t="s">
        <v>20</v>
      </c>
      <c r="F197" s="270" t="s">
        <v>288</v>
      </c>
      <c r="G197" s="268"/>
      <c r="H197" s="271">
        <v>11</v>
      </c>
      <c r="I197" s="272"/>
      <c r="J197" s="268"/>
      <c r="K197" s="268"/>
      <c r="L197" s="273"/>
      <c r="M197" s="274"/>
      <c r="N197" s="275"/>
      <c r="O197" s="275"/>
      <c r="P197" s="275"/>
      <c r="Q197" s="275"/>
      <c r="R197" s="275"/>
      <c r="S197" s="275"/>
      <c r="T197" s="276"/>
      <c r="AT197" s="277" t="s">
        <v>3817</v>
      </c>
      <c r="AU197" s="277" t="s">
        <v>79</v>
      </c>
      <c r="AV197" s="13" t="s">
        <v>79</v>
      </c>
      <c r="AW197" s="13" t="s">
        <v>3819</v>
      </c>
      <c r="AX197" s="13" t="s">
        <v>16</v>
      </c>
      <c r="AY197" s="277" t="s">
        <v>210</v>
      </c>
    </row>
    <row r="198" s="14" customFormat="1">
      <c r="B198" s="278"/>
      <c r="C198" s="279"/>
      <c r="D198" s="226" t="s">
        <v>3817</v>
      </c>
      <c r="E198" s="280" t="s">
        <v>20</v>
      </c>
      <c r="F198" s="281" t="s">
        <v>3821</v>
      </c>
      <c r="G198" s="279"/>
      <c r="H198" s="282">
        <v>11</v>
      </c>
      <c r="I198" s="283"/>
      <c r="J198" s="279"/>
      <c r="K198" s="279"/>
      <c r="L198" s="284"/>
      <c r="M198" s="285"/>
      <c r="N198" s="286"/>
      <c r="O198" s="286"/>
      <c r="P198" s="286"/>
      <c r="Q198" s="286"/>
      <c r="R198" s="286"/>
      <c r="S198" s="286"/>
      <c r="T198" s="287"/>
      <c r="AT198" s="288" t="s">
        <v>3817</v>
      </c>
      <c r="AU198" s="288" t="s">
        <v>79</v>
      </c>
      <c r="AV198" s="14" t="s">
        <v>215</v>
      </c>
      <c r="AW198" s="14" t="s">
        <v>3819</v>
      </c>
      <c r="AX198" s="14" t="s">
        <v>77</v>
      </c>
      <c r="AY198" s="288" t="s">
        <v>210</v>
      </c>
    </row>
    <row r="199" s="10" customFormat="1" ht="22.8" customHeight="1">
      <c r="B199" s="199"/>
      <c r="C199" s="200"/>
      <c r="D199" s="201" t="s">
        <v>69</v>
      </c>
      <c r="E199" s="239" t="s">
        <v>3990</v>
      </c>
      <c r="F199" s="239" t="s">
        <v>3991</v>
      </c>
      <c r="G199" s="200"/>
      <c r="H199" s="200"/>
      <c r="I199" s="203"/>
      <c r="J199" s="240">
        <f>BK199</f>
        <v>0</v>
      </c>
      <c r="K199" s="200"/>
      <c r="L199" s="205"/>
      <c r="M199" s="206"/>
      <c r="N199" s="207"/>
      <c r="O199" s="207"/>
      <c r="P199" s="208">
        <f>SUM(P200:P211)</f>
        <v>0</v>
      </c>
      <c r="Q199" s="207"/>
      <c r="R199" s="208">
        <f>SUM(R200:R211)</f>
        <v>0</v>
      </c>
      <c r="S199" s="207"/>
      <c r="T199" s="209">
        <f>SUM(T200:T211)</f>
        <v>0</v>
      </c>
      <c r="AR199" s="210" t="s">
        <v>77</v>
      </c>
      <c r="AT199" s="211" t="s">
        <v>69</v>
      </c>
      <c r="AU199" s="211" t="s">
        <v>77</v>
      </c>
      <c r="AY199" s="210" t="s">
        <v>210</v>
      </c>
      <c r="BK199" s="212">
        <f>SUM(BK200:BK211)</f>
        <v>0</v>
      </c>
    </row>
    <row r="200" s="1" customFormat="1" ht="24" customHeight="1">
      <c r="B200" s="39"/>
      <c r="C200" s="213" t="s">
        <v>292</v>
      </c>
      <c r="D200" s="213" t="s">
        <v>211</v>
      </c>
      <c r="E200" s="214" t="s">
        <v>3992</v>
      </c>
      <c r="F200" s="215" t="s">
        <v>3993</v>
      </c>
      <c r="G200" s="216" t="s">
        <v>266</v>
      </c>
      <c r="H200" s="217">
        <v>1.024</v>
      </c>
      <c r="I200" s="218"/>
      <c r="J200" s="219">
        <f>ROUND(I200*H200,2)</f>
        <v>0</v>
      </c>
      <c r="K200" s="215" t="s">
        <v>20</v>
      </c>
      <c r="L200" s="44"/>
      <c r="M200" s="220" t="s">
        <v>20</v>
      </c>
      <c r="N200" s="221" t="s">
        <v>41</v>
      </c>
      <c r="O200" s="84"/>
      <c r="P200" s="222">
        <f>O200*H200</f>
        <v>0</v>
      </c>
      <c r="Q200" s="222">
        <v>0</v>
      </c>
      <c r="R200" s="222">
        <f>Q200*H200</f>
        <v>0</v>
      </c>
      <c r="S200" s="222">
        <v>0</v>
      </c>
      <c r="T200" s="223">
        <f>S200*H200</f>
        <v>0</v>
      </c>
      <c r="AR200" s="224" t="s">
        <v>215</v>
      </c>
      <c r="AT200" s="224" t="s">
        <v>211</v>
      </c>
      <c r="AU200" s="224" t="s">
        <v>79</v>
      </c>
      <c r="AY200" s="18" t="s">
        <v>210</v>
      </c>
      <c r="BE200" s="225">
        <f>IF(N200="základní",J200,0)</f>
        <v>0</v>
      </c>
      <c r="BF200" s="225">
        <f>IF(N200="snížená",J200,0)</f>
        <v>0</v>
      </c>
      <c r="BG200" s="225">
        <f>IF(N200="zákl. přenesená",J200,0)</f>
        <v>0</v>
      </c>
      <c r="BH200" s="225">
        <f>IF(N200="sníž. přenesená",J200,0)</f>
        <v>0</v>
      </c>
      <c r="BI200" s="225">
        <f>IF(N200="nulová",J200,0)</f>
        <v>0</v>
      </c>
      <c r="BJ200" s="18" t="s">
        <v>77</v>
      </c>
      <c r="BK200" s="225">
        <f>ROUND(I200*H200,2)</f>
        <v>0</v>
      </c>
      <c r="BL200" s="18" t="s">
        <v>215</v>
      </c>
      <c r="BM200" s="224" t="s">
        <v>334</v>
      </c>
    </row>
    <row r="201" s="12" customFormat="1">
      <c r="B201" s="257"/>
      <c r="C201" s="258"/>
      <c r="D201" s="226" t="s">
        <v>3817</v>
      </c>
      <c r="E201" s="259" t="s">
        <v>20</v>
      </c>
      <c r="F201" s="260" t="s">
        <v>4090</v>
      </c>
      <c r="G201" s="258"/>
      <c r="H201" s="259" t="s">
        <v>20</v>
      </c>
      <c r="I201" s="261"/>
      <c r="J201" s="258"/>
      <c r="K201" s="258"/>
      <c r="L201" s="262"/>
      <c r="M201" s="263"/>
      <c r="N201" s="264"/>
      <c r="O201" s="264"/>
      <c r="P201" s="264"/>
      <c r="Q201" s="264"/>
      <c r="R201" s="264"/>
      <c r="S201" s="264"/>
      <c r="T201" s="265"/>
      <c r="AT201" s="266" t="s">
        <v>3817</v>
      </c>
      <c r="AU201" s="266" t="s">
        <v>79</v>
      </c>
      <c r="AV201" s="12" t="s">
        <v>77</v>
      </c>
      <c r="AW201" s="12" t="s">
        <v>3819</v>
      </c>
      <c r="AX201" s="12" t="s">
        <v>16</v>
      </c>
      <c r="AY201" s="266" t="s">
        <v>210</v>
      </c>
    </row>
    <row r="202" s="13" customFormat="1">
      <c r="B202" s="267"/>
      <c r="C202" s="268"/>
      <c r="D202" s="226" t="s">
        <v>3817</v>
      </c>
      <c r="E202" s="269" t="s">
        <v>20</v>
      </c>
      <c r="F202" s="270" t="s">
        <v>4091</v>
      </c>
      <c r="G202" s="268"/>
      <c r="H202" s="271">
        <v>1.024</v>
      </c>
      <c r="I202" s="272"/>
      <c r="J202" s="268"/>
      <c r="K202" s="268"/>
      <c r="L202" s="273"/>
      <c r="M202" s="274"/>
      <c r="N202" s="275"/>
      <c r="O202" s="275"/>
      <c r="P202" s="275"/>
      <c r="Q202" s="275"/>
      <c r="R202" s="275"/>
      <c r="S202" s="275"/>
      <c r="T202" s="276"/>
      <c r="AT202" s="277" t="s">
        <v>3817</v>
      </c>
      <c r="AU202" s="277" t="s">
        <v>79</v>
      </c>
      <c r="AV202" s="13" t="s">
        <v>79</v>
      </c>
      <c r="AW202" s="13" t="s">
        <v>3819</v>
      </c>
      <c r="AX202" s="13" t="s">
        <v>16</v>
      </c>
      <c r="AY202" s="277" t="s">
        <v>210</v>
      </c>
    </row>
    <row r="203" s="14" customFormat="1">
      <c r="B203" s="278"/>
      <c r="C203" s="279"/>
      <c r="D203" s="226" t="s">
        <v>3817</v>
      </c>
      <c r="E203" s="280" t="s">
        <v>20</v>
      </c>
      <c r="F203" s="281" t="s">
        <v>3821</v>
      </c>
      <c r="G203" s="279"/>
      <c r="H203" s="282">
        <v>1.024</v>
      </c>
      <c r="I203" s="283"/>
      <c r="J203" s="279"/>
      <c r="K203" s="279"/>
      <c r="L203" s="284"/>
      <c r="M203" s="285"/>
      <c r="N203" s="286"/>
      <c r="O203" s="286"/>
      <c r="P203" s="286"/>
      <c r="Q203" s="286"/>
      <c r="R203" s="286"/>
      <c r="S203" s="286"/>
      <c r="T203" s="287"/>
      <c r="AT203" s="288" t="s">
        <v>3817</v>
      </c>
      <c r="AU203" s="288" t="s">
        <v>79</v>
      </c>
      <c r="AV203" s="14" t="s">
        <v>215</v>
      </c>
      <c r="AW203" s="14" t="s">
        <v>3819</v>
      </c>
      <c r="AX203" s="14" t="s">
        <v>77</v>
      </c>
      <c r="AY203" s="288" t="s">
        <v>210</v>
      </c>
    </row>
    <row r="204" s="1" customFormat="1" ht="24" customHeight="1">
      <c r="B204" s="39"/>
      <c r="C204" s="213" t="s">
        <v>335</v>
      </c>
      <c r="D204" s="213" t="s">
        <v>211</v>
      </c>
      <c r="E204" s="214" t="s">
        <v>3996</v>
      </c>
      <c r="F204" s="215" t="s">
        <v>3997</v>
      </c>
      <c r="G204" s="216" t="s">
        <v>266</v>
      </c>
      <c r="H204" s="217">
        <v>15.359999999999999</v>
      </c>
      <c r="I204" s="218"/>
      <c r="J204" s="219">
        <f>ROUND(I204*H204,2)</f>
        <v>0</v>
      </c>
      <c r="K204" s="215" t="s">
        <v>20</v>
      </c>
      <c r="L204" s="44"/>
      <c r="M204" s="220" t="s">
        <v>20</v>
      </c>
      <c r="N204" s="221" t="s">
        <v>41</v>
      </c>
      <c r="O204" s="84"/>
      <c r="P204" s="222">
        <f>O204*H204</f>
        <v>0</v>
      </c>
      <c r="Q204" s="222">
        <v>0</v>
      </c>
      <c r="R204" s="222">
        <f>Q204*H204</f>
        <v>0</v>
      </c>
      <c r="S204" s="222">
        <v>0</v>
      </c>
      <c r="T204" s="223">
        <f>S204*H204</f>
        <v>0</v>
      </c>
      <c r="AR204" s="224" t="s">
        <v>215</v>
      </c>
      <c r="AT204" s="224" t="s">
        <v>211</v>
      </c>
      <c r="AU204" s="224" t="s">
        <v>79</v>
      </c>
      <c r="AY204" s="18" t="s">
        <v>210</v>
      </c>
      <c r="BE204" s="225">
        <f>IF(N204="základní",J204,0)</f>
        <v>0</v>
      </c>
      <c r="BF204" s="225">
        <f>IF(N204="snížená",J204,0)</f>
        <v>0</v>
      </c>
      <c r="BG204" s="225">
        <f>IF(N204="zákl. přenesená",J204,0)</f>
        <v>0</v>
      </c>
      <c r="BH204" s="225">
        <f>IF(N204="sníž. přenesená",J204,0)</f>
        <v>0</v>
      </c>
      <c r="BI204" s="225">
        <f>IF(N204="nulová",J204,0)</f>
        <v>0</v>
      </c>
      <c r="BJ204" s="18" t="s">
        <v>77</v>
      </c>
      <c r="BK204" s="225">
        <f>ROUND(I204*H204,2)</f>
        <v>0</v>
      </c>
      <c r="BL204" s="18" t="s">
        <v>215</v>
      </c>
      <c r="BM204" s="224" t="s">
        <v>338</v>
      </c>
    </row>
    <row r="205" s="12" customFormat="1">
      <c r="B205" s="257"/>
      <c r="C205" s="258"/>
      <c r="D205" s="226" t="s">
        <v>3817</v>
      </c>
      <c r="E205" s="259" t="s">
        <v>20</v>
      </c>
      <c r="F205" s="260" t="s">
        <v>3998</v>
      </c>
      <c r="G205" s="258"/>
      <c r="H205" s="259" t="s">
        <v>20</v>
      </c>
      <c r="I205" s="261"/>
      <c r="J205" s="258"/>
      <c r="K205" s="258"/>
      <c r="L205" s="262"/>
      <c r="M205" s="263"/>
      <c r="N205" s="264"/>
      <c r="O205" s="264"/>
      <c r="P205" s="264"/>
      <c r="Q205" s="264"/>
      <c r="R205" s="264"/>
      <c r="S205" s="264"/>
      <c r="T205" s="265"/>
      <c r="AT205" s="266" t="s">
        <v>3817</v>
      </c>
      <c r="AU205" s="266" t="s">
        <v>79</v>
      </c>
      <c r="AV205" s="12" t="s">
        <v>77</v>
      </c>
      <c r="AW205" s="12" t="s">
        <v>3819</v>
      </c>
      <c r="AX205" s="12" t="s">
        <v>16</v>
      </c>
      <c r="AY205" s="266" t="s">
        <v>210</v>
      </c>
    </row>
    <row r="206" s="13" customFormat="1">
      <c r="B206" s="267"/>
      <c r="C206" s="268"/>
      <c r="D206" s="226" t="s">
        <v>3817</v>
      </c>
      <c r="E206" s="269" t="s">
        <v>20</v>
      </c>
      <c r="F206" s="270" t="s">
        <v>4092</v>
      </c>
      <c r="G206" s="268"/>
      <c r="H206" s="271">
        <v>15.359999999999999</v>
      </c>
      <c r="I206" s="272"/>
      <c r="J206" s="268"/>
      <c r="K206" s="268"/>
      <c r="L206" s="273"/>
      <c r="M206" s="274"/>
      <c r="N206" s="275"/>
      <c r="O206" s="275"/>
      <c r="P206" s="275"/>
      <c r="Q206" s="275"/>
      <c r="R206" s="275"/>
      <c r="S206" s="275"/>
      <c r="T206" s="276"/>
      <c r="AT206" s="277" t="s">
        <v>3817</v>
      </c>
      <c r="AU206" s="277" t="s">
        <v>79</v>
      </c>
      <c r="AV206" s="13" t="s">
        <v>79</v>
      </c>
      <c r="AW206" s="13" t="s">
        <v>3819</v>
      </c>
      <c r="AX206" s="13" t="s">
        <v>16</v>
      </c>
      <c r="AY206" s="277" t="s">
        <v>210</v>
      </c>
    </row>
    <row r="207" s="14" customFormat="1">
      <c r="B207" s="278"/>
      <c r="C207" s="279"/>
      <c r="D207" s="226" t="s">
        <v>3817</v>
      </c>
      <c r="E207" s="280" t="s">
        <v>20</v>
      </c>
      <c r="F207" s="281" t="s">
        <v>3821</v>
      </c>
      <c r="G207" s="279"/>
      <c r="H207" s="282">
        <v>15.359999999999999</v>
      </c>
      <c r="I207" s="283"/>
      <c r="J207" s="279"/>
      <c r="K207" s="279"/>
      <c r="L207" s="284"/>
      <c r="M207" s="285"/>
      <c r="N207" s="286"/>
      <c r="O207" s="286"/>
      <c r="P207" s="286"/>
      <c r="Q207" s="286"/>
      <c r="R207" s="286"/>
      <c r="S207" s="286"/>
      <c r="T207" s="287"/>
      <c r="AT207" s="288" t="s">
        <v>3817</v>
      </c>
      <c r="AU207" s="288" t="s">
        <v>79</v>
      </c>
      <c r="AV207" s="14" t="s">
        <v>215</v>
      </c>
      <c r="AW207" s="14" t="s">
        <v>3819</v>
      </c>
      <c r="AX207" s="14" t="s">
        <v>77</v>
      </c>
      <c r="AY207" s="288" t="s">
        <v>210</v>
      </c>
    </row>
    <row r="208" s="1" customFormat="1" ht="24" customHeight="1">
      <c r="B208" s="39"/>
      <c r="C208" s="213" t="s">
        <v>295</v>
      </c>
      <c r="D208" s="213" t="s">
        <v>211</v>
      </c>
      <c r="E208" s="214" t="s">
        <v>4004</v>
      </c>
      <c r="F208" s="215" t="s">
        <v>4005</v>
      </c>
      <c r="G208" s="216" t="s">
        <v>266</v>
      </c>
      <c r="H208" s="217">
        <v>1.024</v>
      </c>
      <c r="I208" s="218"/>
      <c r="J208" s="219">
        <f>ROUND(I208*H208,2)</f>
        <v>0</v>
      </c>
      <c r="K208" s="215" t="s">
        <v>20</v>
      </c>
      <c r="L208" s="44"/>
      <c r="M208" s="220" t="s">
        <v>20</v>
      </c>
      <c r="N208" s="221" t="s">
        <v>41</v>
      </c>
      <c r="O208" s="84"/>
      <c r="P208" s="222">
        <f>O208*H208</f>
        <v>0</v>
      </c>
      <c r="Q208" s="222">
        <v>0</v>
      </c>
      <c r="R208" s="222">
        <f>Q208*H208</f>
        <v>0</v>
      </c>
      <c r="S208" s="222">
        <v>0</v>
      </c>
      <c r="T208" s="223">
        <f>S208*H208</f>
        <v>0</v>
      </c>
      <c r="AR208" s="224" t="s">
        <v>215</v>
      </c>
      <c r="AT208" s="224" t="s">
        <v>211</v>
      </c>
      <c r="AU208" s="224" t="s">
        <v>79</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215</v>
      </c>
      <c r="BM208" s="224" t="s">
        <v>341</v>
      </c>
    </row>
    <row r="209" s="12" customFormat="1">
      <c r="B209" s="257"/>
      <c r="C209" s="258"/>
      <c r="D209" s="226" t="s">
        <v>3817</v>
      </c>
      <c r="E209" s="259" t="s">
        <v>20</v>
      </c>
      <c r="F209" s="260" t="s">
        <v>4006</v>
      </c>
      <c r="G209" s="258"/>
      <c r="H209" s="259" t="s">
        <v>20</v>
      </c>
      <c r="I209" s="261"/>
      <c r="J209" s="258"/>
      <c r="K209" s="258"/>
      <c r="L209" s="262"/>
      <c r="M209" s="263"/>
      <c r="N209" s="264"/>
      <c r="O209" s="264"/>
      <c r="P209" s="264"/>
      <c r="Q209" s="264"/>
      <c r="R209" s="264"/>
      <c r="S209" s="264"/>
      <c r="T209" s="265"/>
      <c r="AT209" s="266" t="s">
        <v>3817</v>
      </c>
      <c r="AU209" s="266" t="s">
        <v>79</v>
      </c>
      <c r="AV209" s="12" t="s">
        <v>77</v>
      </c>
      <c r="AW209" s="12" t="s">
        <v>3819</v>
      </c>
      <c r="AX209" s="12" t="s">
        <v>16</v>
      </c>
      <c r="AY209" s="266" t="s">
        <v>210</v>
      </c>
    </row>
    <row r="210" s="13" customFormat="1">
      <c r="B210" s="267"/>
      <c r="C210" s="268"/>
      <c r="D210" s="226" t="s">
        <v>3817</v>
      </c>
      <c r="E210" s="269" t="s">
        <v>20</v>
      </c>
      <c r="F210" s="270" t="s">
        <v>4091</v>
      </c>
      <c r="G210" s="268"/>
      <c r="H210" s="271">
        <v>1.024</v>
      </c>
      <c r="I210" s="272"/>
      <c r="J210" s="268"/>
      <c r="K210" s="268"/>
      <c r="L210" s="273"/>
      <c r="M210" s="274"/>
      <c r="N210" s="275"/>
      <c r="O210" s="275"/>
      <c r="P210" s="275"/>
      <c r="Q210" s="275"/>
      <c r="R210" s="275"/>
      <c r="S210" s="275"/>
      <c r="T210" s="276"/>
      <c r="AT210" s="277" t="s">
        <v>3817</v>
      </c>
      <c r="AU210" s="277" t="s">
        <v>79</v>
      </c>
      <c r="AV210" s="13" t="s">
        <v>79</v>
      </c>
      <c r="AW210" s="13" t="s">
        <v>3819</v>
      </c>
      <c r="AX210" s="13" t="s">
        <v>16</v>
      </c>
      <c r="AY210" s="277" t="s">
        <v>210</v>
      </c>
    </row>
    <row r="211" s="14" customFormat="1">
      <c r="B211" s="278"/>
      <c r="C211" s="279"/>
      <c r="D211" s="226" t="s">
        <v>3817</v>
      </c>
      <c r="E211" s="280" t="s">
        <v>20</v>
      </c>
      <c r="F211" s="281" t="s">
        <v>3821</v>
      </c>
      <c r="G211" s="279"/>
      <c r="H211" s="282">
        <v>1.024</v>
      </c>
      <c r="I211" s="283"/>
      <c r="J211" s="279"/>
      <c r="K211" s="279"/>
      <c r="L211" s="284"/>
      <c r="M211" s="285"/>
      <c r="N211" s="286"/>
      <c r="O211" s="286"/>
      <c r="P211" s="286"/>
      <c r="Q211" s="286"/>
      <c r="R211" s="286"/>
      <c r="S211" s="286"/>
      <c r="T211" s="287"/>
      <c r="AT211" s="288" t="s">
        <v>3817</v>
      </c>
      <c r="AU211" s="288" t="s">
        <v>79</v>
      </c>
      <c r="AV211" s="14" t="s">
        <v>215</v>
      </c>
      <c r="AW211" s="14" t="s">
        <v>3819</v>
      </c>
      <c r="AX211" s="14" t="s">
        <v>77</v>
      </c>
      <c r="AY211" s="288" t="s">
        <v>210</v>
      </c>
    </row>
    <row r="212" s="10" customFormat="1" ht="22.8" customHeight="1">
      <c r="B212" s="199"/>
      <c r="C212" s="200"/>
      <c r="D212" s="201" t="s">
        <v>69</v>
      </c>
      <c r="E212" s="239" t="s">
        <v>3579</v>
      </c>
      <c r="F212" s="239" t="s">
        <v>4008</v>
      </c>
      <c r="G212" s="200"/>
      <c r="H212" s="200"/>
      <c r="I212" s="203"/>
      <c r="J212" s="240">
        <f>BK212</f>
        <v>0</v>
      </c>
      <c r="K212" s="200"/>
      <c r="L212" s="205"/>
      <c r="M212" s="206"/>
      <c r="N212" s="207"/>
      <c r="O212" s="207"/>
      <c r="P212" s="208">
        <f>P213</f>
        <v>0</v>
      </c>
      <c r="Q212" s="207"/>
      <c r="R212" s="208">
        <f>R213</f>
        <v>0</v>
      </c>
      <c r="S212" s="207"/>
      <c r="T212" s="209">
        <f>T213</f>
        <v>0</v>
      </c>
      <c r="AR212" s="210" t="s">
        <v>77</v>
      </c>
      <c r="AT212" s="211" t="s">
        <v>69</v>
      </c>
      <c r="AU212" s="211" t="s">
        <v>77</v>
      </c>
      <c r="AY212" s="210" t="s">
        <v>210</v>
      </c>
      <c r="BK212" s="212">
        <f>BK213</f>
        <v>0</v>
      </c>
    </row>
    <row r="213" s="1" customFormat="1" ht="24" customHeight="1">
      <c r="B213" s="39"/>
      <c r="C213" s="213" t="s">
        <v>342</v>
      </c>
      <c r="D213" s="213" t="s">
        <v>211</v>
      </c>
      <c r="E213" s="214" t="s">
        <v>4093</v>
      </c>
      <c r="F213" s="215" t="s">
        <v>4094</v>
      </c>
      <c r="G213" s="216" t="s">
        <v>266</v>
      </c>
      <c r="H213" s="217">
        <v>4.4459999999999997</v>
      </c>
      <c r="I213" s="218"/>
      <c r="J213" s="219">
        <f>ROUND(I213*H213,2)</f>
        <v>0</v>
      </c>
      <c r="K213" s="215" t="s">
        <v>20</v>
      </c>
      <c r="L213" s="44"/>
      <c r="M213" s="251" t="s">
        <v>20</v>
      </c>
      <c r="N213" s="252" t="s">
        <v>41</v>
      </c>
      <c r="O213" s="229"/>
      <c r="P213" s="253">
        <f>O213*H213</f>
        <v>0</v>
      </c>
      <c r="Q213" s="253">
        <v>0</v>
      </c>
      <c r="R213" s="253">
        <f>Q213*H213</f>
        <v>0</v>
      </c>
      <c r="S213" s="253">
        <v>0</v>
      </c>
      <c r="T213" s="254">
        <f>S213*H213</f>
        <v>0</v>
      </c>
      <c r="AR213" s="224" t="s">
        <v>215</v>
      </c>
      <c r="AT213" s="224" t="s">
        <v>211</v>
      </c>
      <c r="AU213" s="224" t="s">
        <v>79</v>
      </c>
      <c r="AY213" s="18" t="s">
        <v>210</v>
      </c>
      <c r="BE213" s="225">
        <f>IF(N213="základní",J213,0)</f>
        <v>0</v>
      </c>
      <c r="BF213" s="225">
        <f>IF(N213="snížená",J213,0)</f>
        <v>0</v>
      </c>
      <c r="BG213" s="225">
        <f>IF(N213="zákl. přenesená",J213,0)</f>
        <v>0</v>
      </c>
      <c r="BH213" s="225">
        <f>IF(N213="sníž. přenesená",J213,0)</f>
        <v>0</v>
      </c>
      <c r="BI213" s="225">
        <f>IF(N213="nulová",J213,0)</f>
        <v>0</v>
      </c>
      <c r="BJ213" s="18" t="s">
        <v>77</v>
      </c>
      <c r="BK213" s="225">
        <f>ROUND(I213*H213,2)</f>
        <v>0</v>
      </c>
      <c r="BL213" s="18" t="s">
        <v>215</v>
      </c>
      <c r="BM213" s="224" t="s">
        <v>345</v>
      </c>
    </row>
    <row r="214" s="1" customFormat="1" ht="6.96" customHeight="1">
      <c r="B214" s="59"/>
      <c r="C214" s="60"/>
      <c r="D214" s="60"/>
      <c r="E214" s="60"/>
      <c r="F214" s="60"/>
      <c r="G214" s="60"/>
      <c r="H214" s="60"/>
      <c r="I214" s="172"/>
      <c r="J214" s="60"/>
      <c r="K214" s="60"/>
      <c r="L214" s="44"/>
    </row>
  </sheetData>
  <sheetProtection sheet="1" autoFilter="0" formatColumns="0" formatRows="0" objects="1" scenarios="1" spinCount="100000" saltValue="xITwkYC/F08j+NqWvIhG2jfsacTqfZkna+WNapiLEp7C2Y2WCjwEL5YDiKUvZC6v/+BxXxkW9xkqsZLFenhxjQ==" hashValue="5TDnaSee5XneEp/oNzJzxTwxxBWt3UHe4gS19QspouHebKiMZgXnBeJHflhA/uD5ggh64MrxP9q4w+QoxJD43A==" algorithmName="SHA-512" password="CC35"/>
  <autoFilter ref="C99:K213"/>
  <mergeCells count="15">
    <mergeCell ref="E7:H7"/>
    <mergeCell ref="E11:H11"/>
    <mergeCell ref="E9:H9"/>
    <mergeCell ref="E13:H13"/>
    <mergeCell ref="E22:H22"/>
    <mergeCell ref="E31:H31"/>
    <mergeCell ref="E52:H52"/>
    <mergeCell ref="E56:H56"/>
    <mergeCell ref="E54:H54"/>
    <mergeCell ref="E58:H58"/>
    <mergeCell ref="E86:H86"/>
    <mergeCell ref="E90:H90"/>
    <mergeCell ref="E88:H88"/>
    <mergeCell ref="E92:H9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183</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3727</v>
      </c>
      <c r="L9" s="21"/>
    </row>
    <row r="10" ht="12" customHeight="1">
      <c r="B10" s="21"/>
      <c r="D10" s="145" t="s">
        <v>236</v>
      </c>
      <c r="L10" s="21"/>
    </row>
    <row r="11" s="1" customFormat="1" ht="16.5" customHeight="1">
      <c r="B11" s="44"/>
      <c r="E11" s="159" t="s">
        <v>3809</v>
      </c>
      <c r="F11" s="1"/>
      <c r="G11" s="1"/>
      <c r="H11" s="1"/>
      <c r="I11" s="147"/>
      <c r="L11" s="44"/>
    </row>
    <row r="12" s="1" customFormat="1" ht="12" customHeight="1">
      <c r="B12" s="44"/>
      <c r="D12" s="145" t="s">
        <v>238</v>
      </c>
      <c r="I12" s="147"/>
      <c r="L12" s="44"/>
    </row>
    <row r="13" s="1" customFormat="1" ht="36.96" customHeight="1">
      <c r="B13" s="44"/>
      <c r="E13" s="148" t="s">
        <v>4095</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ROUNDUP(J94,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ROUNDUP((SUM(BE94:BE142)),  2)</f>
        <v>0</v>
      </c>
      <c r="I37" s="161">
        <v>0.20999999999999999</v>
      </c>
      <c r="J37" s="160">
        <f>ROUNDUP(((SUM(BE94:BE142))*I37),  2)</f>
        <v>0</v>
      </c>
      <c r="L37" s="44"/>
    </row>
    <row r="38" s="1" customFormat="1" ht="14.4" customHeight="1">
      <c r="B38" s="44"/>
      <c r="E38" s="145" t="s">
        <v>42</v>
      </c>
      <c r="F38" s="160">
        <f>ROUNDUP((SUM(BF94:BF142)),  2)</f>
        <v>0</v>
      </c>
      <c r="I38" s="161">
        <v>0.14999999999999999</v>
      </c>
      <c r="J38" s="160">
        <f>ROUNDUP(((SUM(BF94:BF142))*I38),  2)</f>
        <v>0</v>
      </c>
      <c r="L38" s="44"/>
    </row>
    <row r="39" hidden="1" s="1" customFormat="1" ht="14.4" customHeight="1">
      <c r="B39" s="44"/>
      <c r="E39" s="145" t="s">
        <v>43</v>
      </c>
      <c r="F39" s="160">
        <f>ROUNDUP((SUM(BG94:BG142)),  2)</f>
        <v>0</v>
      </c>
      <c r="I39" s="161">
        <v>0.20999999999999999</v>
      </c>
      <c r="J39" s="160">
        <f>0</f>
        <v>0</v>
      </c>
      <c r="L39" s="44"/>
    </row>
    <row r="40" hidden="1" s="1" customFormat="1" ht="14.4" customHeight="1">
      <c r="B40" s="44"/>
      <c r="E40" s="145" t="s">
        <v>44</v>
      </c>
      <c r="F40" s="160">
        <f>ROUNDUP((SUM(BH94:BH142)),  2)</f>
        <v>0</v>
      </c>
      <c r="I40" s="161">
        <v>0.14999999999999999</v>
      </c>
      <c r="J40" s="160">
        <f>0</f>
        <v>0</v>
      </c>
      <c r="L40" s="44"/>
    </row>
    <row r="41" hidden="1" s="1" customFormat="1" ht="14.4" customHeight="1">
      <c r="B41" s="44"/>
      <c r="E41" s="145" t="s">
        <v>45</v>
      </c>
      <c r="F41" s="160">
        <f>ROUNDUP((SUM(BI94:BI142)),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3727</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3809</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191 - Dopravní znače - 191 - Dopravní znače - 19...</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J94</f>
        <v>0</v>
      </c>
      <c r="K67" s="40"/>
      <c r="L67" s="44"/>
      <c r="AU67" s="18" t="s">
        <v>193</v>
      </c>
    </row>
    <row r="68" s="8" customFormat="1" ht="24.96" customHeight="1">
      <c r="B68" s="182"/>
      <c r="C68" s="183"/>
      <c r="D68" s="184" t="s">
        <v>240</v>
      </c>
      <c r="E68" s="185"/>
      <c r="F68" s="185"/>
      <c r="G68" s="185"/>
      <c r="H68" s="185"/>
      <c r="I68" s="186"/>
      <c r="J68" s="187">
        <f>J95</f>
        <v>0</v>
      </c>
      <c r="K68" s="183"/>
      <c r="L68" s="188"/>
    </row>
    <row r="69" s="11" customFormat="1" ht="19.92" customHeight="1">
      <c r="B69" s="233"/>
      <c r="C69" s="125"/>
      <c r="D69" s="234" t="s">
        <v>4096</v>
      </c>
      <c r="E69" s="235"/>
      <c r="F69" s="235"/>
      <c r="G69" s="235"/>
      <c r="H69" s="235"/>
      <c r="I69" s="236"/>
      <c r="J69" s="237">
        <f>J96</f>
        <v>0</v>
      </c>
      <c r="K69" s="125"/>
      <c r="L69" s="238"/>
    </row>
    <row r="70" s="11" customFormat="1" ht="19.92" customHeight="1">
      <c r="B70" s="233"/>
      <c r="C70" s="125"/>
      <c r="D70" s="234" t="s">
        <v>3814</v>
      </c>
      <c r="E70" s="235"/>
      <c r="F70" s="235"/>
      <c r="G70" s="235"/>
      <c r="H70" s="235"/>
      <c r="I70" s="236"/>
      <c r="J70" s="237">
        <f>J141</f>
        <v>0</v>
      </c>
      <c r="K70" s="125"/>
      <c r="L70" s="238"/>
    </row>
    <row r="71" s="1" customFormat="1" ht="21.84" customHeight="1">
      <c r="B71" s="39"/>
      <c r="C71" s="40"/>
      <c r="D71" s="40"/>
      <c r="E71" s="40"/>
      <c r="F71" s="40"/>
      <c r="G71" s="40"/>
      <c r="H71" s="40"/>
      <c r="I71" s="147"/>
      <c r="J71" s="40"/>
      <c r="K71" s="40"/>
      <c r="L71" s="44"/>
    </row>
    <row r="72" s="1" customFormat="1" ht="6.96" customHeight="1">
      <c r="B72" s="59"/>
      <c r="C72" s="60"/>
      <c r="D72" s="60"/>
      <c r="E72" s="60"/>
      <c r="F72" s="60"/>
      <c r="G72" s="60"/>
      <c r="H72" s="60"/>
      <c r="I72" s="172"/>
      <c r="J72" s="60"/>
      <c r="K72" s="60"/>
      <c r="L72" s="44"/>
    </row>
    <row r="76" s="1" customFormat="1" ht="6.96" customHeight="1">
      <c r="B76" s="61"/>
      <c r="C76" s="62"/>
      <c r="D76" s="62"/>
      <c r="E76" s="62"/>
      <c r="F76" s="62"/>
      <c r="G76" s="62"/>
      <c r="H76" s="62"/>
      <c r="I76" s="175"/>
      <c r="J76" s="62"/>
      <c r="K76" s="62"/>
      <c r="L76" s="44"/>
    </row>
    <row r="77" s="1" customFormat="1" ht="24.96" customHeight="1">
      <c r="B77" s="39"/>
      <c r="C77" s="24" t="s">
        <v>195</v>
      </c>
      <c r="D77" s="40"/>
      <c r="E77" s="40"/>
      <c r="F77" s="40"/>
      <c r="G77" s="40"/>
      <c r="H77" s="40"/>
      <c r="I77" s="147"/>
      <c r="J77" s="40"/>
      <c r="K77" s="40"/>
      <c r="L77" s="44"/>
    </row>
    <row r="78" s="1" customFormat="1" ht="6.96" customHeight="1">
      <c r="B78" s="39"/>
      <c r="C78" s="40"/>
      <c r="D78" s="40"/>
      <c r="E78" s="40"/>
      <c r="F78" s="40"/>
      <c r="G78" s="40"/>
      <c r="H78" s="40"/>
      <c r="I78" s="147"/>
      <c r="J78" s="40"/>
      <c r="K78" s="40"/>
      <c r="L78" s="44"/>
    </row>
    <row r="79" s="1" customFormat="1" ht="12" customHeight="1">
      <c r="B79" s="39"/>
      <c r="C79" s="33" t="s">
        <v>17</v>
      </c>
      <c r="D79" s="40"/>
      <c r="E79" s="40"/>
      <c r="F79" s="40"/>
      <c r="G79" s="40"/>
      <c r="H79" s="40"/>
      <c r="I79" s="147"/>
      <c r="J79" s="40"/>
      <c r="K79" s="40"/>
      <c r="L79" s="44"/>
    </row>
    <row r="80" s="1" customFormat="1" ht="16.5" customHeight="1">
      <c r="B80" s="39"/>
      <c r="C80" s="40"/>
      <c r="D80" s="40"/>
      <c r="E80" s="176" t="str">
        <f>E7</f>
        <v>Multifunkční centrum sociálních služeb</v>
      </c>
      <c r="F80" s="33"/>
      <c r="G80" s="33"/>
      <c r="H80" s="33"/>
      <c r="I80" s="147"/>
      <c r="J80" s="40"/>
      <c r="K80" s="40"/>
      <c r="L80" s="44"/>
    </row>
    <row r="81" ht="12" customHeight="1">
      <c r="B81" s="22"/>
      <c r="C81" s="33" t="s">
        <v>188</v>
      </c>
      <c r="D81" s="23"/>
      <c r="E81" s="23"/>
      <c r="F81" s="23"/>
      <c r="G81" s="23"/>
      <c r="H81" s="23"/>
      <c r="I81" s="139"/>
      <c r="J81" s="23"/>
      <c r="K81" s="23"/>
      <c r="L81" s="21"/>
    </row>
    <row r="82" ht="16.5" customHeight="1">
      <c r="B82" s="22"/>
      <c r="C82" s="23"/>
      <c r="D82" s="23"/>
      <c r="E82" s="176" t="s">
        <v>3727</v>
      </c>
      <c r="F82" s="23"/>
      <c r="G82" s="23"/>
      <c r="H82" s="23"/>
      <c r="I82" s="139"/>
      <c r="J82" s="23"/>
      <c r="K82" s="23"/>
      <c r="L82" s="21"/>
    </row>
    <row r="83" ht="12" customHeight="1">
      <c r="B83" s="22"/>
      <c r="C83" s="33" t="s">
        <v>236</v>
      </c>
      <c r="D83" s="23"/>
      <c r="E83" s="23"/>
      <c r="F83" s="23"/>
      <c r="G83" s="23"/>
      <c r="H83" s="23"/>
      <c r="I83" s="139"/>
      <c r="J83" s="23"/>
      <c r="K83" s="23"/>
      <c r="L83" s="21"/>
    </row>
    <row r="84" s="1" customFormat="1" ht="16.5" customHeight="1">
      <c r="B84" s="39"/>
      <c r="C84" s="40"/>
      <c r="D84" s="40"/>
      <c r="E84" s="232" t="s">
        <v>3809</v>
      </c>
      <c r="F84" s="40"/>
      <c r="G84" s="40"/>
      <c r="H84" s="40"/>
      <c r="I84" s="147"/>
      <c r="J84" s="40"/>
      <c r="K84" s="40"/>
      <c r="L84" s="44"/>
    </row>
    <row r="85" s="1" customFormat="1" ht="12" customHeight="1">
      <c r="B85" s="39"/>
      <c r="C85" s="33" t="s">
        <v>238</v>
      </c>
      <c r="D85" s="40"/>
      <c r="E85" s="40"/>
      <c r="F85" s="40"/>
      <c r="G85" s="40"/>
      <c r="H85" s="40"/>
      <c r="I85" s="147"/>
      <c r="J85" s="40"/>
      <c r="K85" s="40"/>
      <c r="L85" s="44"/>
    </row>
    <row r="86" s="1" customFormat="1" ht="16.5" customHeight="1">
      <c r="B86" s="39"/>
      <c r="C86" s="40"/>
      <c r="D86" s="40"/>
      <c r="E86" s="69" t="str">
        <f>E13</f>
        <v>191 - Dopravní znače - 191 - Dopravní znače - 19...</v>
      </c>
      <c r="F86" s="40"/>
      <c r="G86" s="40"/>
      <c r="H86" s="40"/>
      <c r="I86" s="147"/>
      <c r="J86" s="40"/>
      <c r="K86" s="40"/>
      <c r="L86" s="44"/>
    </row>
    <row r="87" s="1" customFormat="1" ht="6.96" customHeight="1">
      <c r="B87" s="39"/>
      <c r="C87" s="40"/>
      <c r="D87" s="40"/>
      <c r="E87" s="40"/>
      <c r="F87" s="40"/>
      <c r="G87" s="40"/>
      <c r="H87" s="40"/>
      <c r="I87" s="147"/>
      <c r="J87" s="40"/>
      <c r="K87" s="40"/>
      <c r="L87" s="44"/>
    </row>
    <row r="88" s="1" customFormat="1" ht="12" customHeight="1">
      <c r="B88" s="39"/>
      <c r="C88" s="33" t="s">
        <v>22</v>
      </c>
      <c r="D88" s="40"/>
      <c r="E88" s="40"/>
      <c r="F88" s="28" t="str">
        <f>F16</f>
        <v xml:space="preserve"> </v>
      </c>
      <c r="G88" s="40"/>
      <c r="H88" s="40"/>
      <c r="I88" s="149" t="s">
        <v>24</v>
      </c>
      <c r="J88" s="72" t="str">
        <f>IF(J16="","",J16)</f>
        <v>11.2.2019</v>
      </c>
      <c r="K88" s="40"/>
      <c r="L88" s="44"/>
    </row>
    <row r="89" s="1" customFormat="1" ht="6.96" customHeight="1">
      <c r="B89" s="39"/>
      <c r="C89" s="40"/>
      <c r="D89" s="40"/>
      <c r="E89" s="40"/>
      <c r="F89" s="40"/>
      <c r="G89" s="40"/>
      <c r="H89" s="40"/>
      <c r="I89" s="147"/>
      <c r="J89" s="40"/>
      <c r="K89" s="40"/>
      <c r="L89" s="44"/>
    </row>
    <row r="90" s="1" customFormat="1" ht="15.15" customHeight="1">
      <c r="B90" s="39"/>
      <c r="C90" s="33" t="s">
        <v>26</v>
      </c>
      <c r="D90" s="40"/>
      <c r="E90" s="40"/>
      <c r="F90" s="28" t="str">
        <f>E19</f>
        <v xml:space="preserve"> </v>
      </c>
      <c r="G90" s="40"/>
      <c r="H90" s="40"/>
      <c r="I90" s="149" t="s">
        <v>31</v>
      </c>
      <c r="J90" s="37" t="str">
        <f>E25</f>
        <v xml:space="preserve"> </v>
      </c>
      <c r="K90" s="40"/>
      <c r="L90" s="44"/>
    </row>
    <row r="91" s="1" customFormat="1" ht="15.15" customHeight="1">
      <c r="B91" s="39"/>
      <c r="C91" s="33" t="s">
        <v>29</v>
      </c>
      <c r="D91" s="40"/>
      <c r="E91" s="40"/>
      <c r="F91" s="28" t="str">
        <f>IF(E22="","",E22)</f>
        <v>Vyplň údaj</v>
      </c>
      <c r="G91" s="40"/>
      <c r="H91" s="40"/>
      <c r="I91" s="149" t="s">
        <v>32</v>
      </c>
      <c r="J91" s="37" t="str">
        <f>E28</f>
        <v xml:space="preserve"> </v>
      </c>
      <c r="K91" s="40"/>
      <c r="L91" s="44"/>
    </row>
    <row r="92" s="1" customFormat="1" ht="10.32" customHeight="1">
      <c r="B92" s="39"/>
      <c r="C92" s="40"/>
      <c r="D92" s="40"/>
      <c r="E92" s="40"/>
      <c r="F92" s="40"/>
      <c r="G92" s="40"/>
      <c r="H92" s="40"/>
      <c r="I92" s="147"/>
      <c r="J92" s="40"/>
      <c r="K92" s="40"/>
      <c r="L92" s="44"/>
    </row>
    <row r="93" s="9" customFormat="1" ht="29.28" customHeight="1">
      <c r="B93" s="189"/>
      <c r="C93" s="190" t="s">
        <v>196</v>
      </c>
      <c r="D93" s="191" t="s">
        <v>55</v>
      </c>
      <c r="E93" s="191" t="s">
        <v>51</v>
      </c>
      <c r="F93" s="191" t="s">
        <v>52</v>
      </c>
      <c r="G93" s="191" t="s">
        <v>197</v>
      </c>
      <c r="H93" s="191" t="s">
        <v>198</v>
      </c>
      <c r="I93" s="192" t="s">
        <v>199</v>
      </c>
      <c r="J93" s="191" t="s">
        <v>192</v>
      </c>
      <c r="K93" s="193" t="s">
        <v>200</v>
      </c>
      <c r="L93" s="194"/>
      <c r="M93" s="92" t="s">
        <v>20</v>
      </c>
      <c r="N93" s="93" t="s">
        <v>40</v>
      </c>
      <c r="O93" s="93" t="s">
        <v>201</v>
      </c>
      <c r="P93" s="93" t="s">
        <v>202</v>
      </c>
      <c r="Q93" s="93" t="s">
        <v>203</v>
      </c>
      <c r="R93" s="93" t="s">
        <v>204</v>
      </c>
      <c r="S93" s="93" t="s">
        <v>205</v>
      </c>
      <c r="T93" s="94" t="s">
        <v>206</v>
      </c>
    </row>
    <row r="94" s="1" customFormat="1" ht="22.8" customHeight="1">
      <c r="B94" s="39"/>
      <c r="C94" s="99" t="s">
        <v>207</v>
      </c>
      <c r="D94" s="40"/>
      <c r="E94" s="40"/>
      <c r="F94" s="40"/>
      <c r="G94" s="40"/>
      <c r="H94" s="40"/>
      <c r="I94" s="147"/>
      <c r="J94" s="195">
        <f>BK94</f>
        <v>0</v>
      </c>
      <c r="K94" s="40"/>
      <c r="L94" s="44"/>
      <c r="M94" s="95"/>
      <c r="N94" s="96"/>
      <c r="O94" s="96"/>
      <c r="P94" s="196">
        <f>P95</f>
        <v>0</v>
      </c>
      <c r="Q94" s="96"/>
      <c r="R94" s="196">
        <f>R95</f>
        <v>0</v>
      </c>
      <c r="S94" s="96"/>
      <c r="T94" s="197">
        <f>T95</f>
        <v>0</v>
      </c>
      <c r="AT94" s="18" t="s">
        <v>69</v>
      </c>
      <c r="AU94" s="18" t="s">
        <v>193</v>
      </c>
      <c r="BK94" s="198">
        <f>BK95</f>
        <v>0</v>
      </c>
    </row>
    <row r="95" s="10" customFormat="1" ht="25.92" customHeight="1">
      <c r="B95" s="199"/>
      <c r="C95" s="200"/>
      <c r="D95" s="201" t="s">
        <v>69</v>
      </c>
      <c r="E95" s="202" t="s">
        <v>255</v>
      </c>
      <c r="F95" s="202" t="s">
        <v>256</v>
      </c>
      <c r="G95" s="200"/>
      <c r="H95" s="200"/>
      <c r="I95" s="203"/>
      <c r="J95" s="204">
        <f>BK95</f>
        <v>0</v>
      </c>
      <c r="K95" s="200"/>
      <c r="L95" s="205"/>
      <c r="M95" s="206"/>
      <c r="N95" s="207"/>
      <c r="O95" s="207"/>
      <c r="P95" s="208">
        <f>P96+P141</f>
        <v>0</v>
      </c>
      <c r="Q95" s="207"/>
      <c r="R95" s="208">
        <f>R96+R141</f>
        <v>0</v>
      </c>
      <c r="S95" s="207"/>
      <c r="T95" s="209">
        <f>T96+T141</f>
        <v>0</v>
      </c>
      <c r="AR95" s="210" t="s">
        <v>77</v>
      </c>
      <c r="AT95" s="211" t="s">
        <v>69</v>
      </c>
      <c r="AU95" s="211" t="s">
        <v>16</v>
      </c>
      <c r="AY95" s="210" t="s">
        <v>210</v>
      </c>
      <c r="BK95" s="212">
        <f>BK96+BK141</f>
        <v>0</v>
      </c>
    </row>
    <row r="96" s="10" customFormat="1" ht="22.8" customHeight="1">
      <c r="B96" s="199"/>
      <c r="C96" s="200"/>
      <c r="D96" s="201" t="s">
        <v>69</v>
      </c>
      <c r="E96" s="239" t="s">
        <v>4097</v>
      </c>
      <c r="F96" s="239" t="s">
        <v>4098</v>
      </c>
      <c r="G96" s="200"/>
      <c r="H96" s="200"/>
      <c r="I96" s="203"/>
      <c r="J96" s="240">
        <f>BK96</f>
        <v>0</v>
      </c>
      <c r="K96" s="200"/>
      <c r="L96" s="205"/>
      <c r="M96" s="206"/>
      <c r="N96" s="207"/>
      <c r="O96" s="207"/>
      <c r="P96" s="208">
        <f>SUM(P97:P140)</f>
        <v>0</v>
      </c>
      <c r="Q96" s="207"/>
      <c r="R96" s="208">
        <f>SUM(R97:R140)</f>
        <v>0</v>
      </c>
      <c r="S96" s="207"/>
      <c r="T96" s="209">
        <f>SUM(T97:T140)</f>
        <v>0</v>
      </c>
      <c r="AR96" s="210" t="s">
        <v>77</v>
      </c>
      <c r="AT96" s="211" t="s">
        <v>69</v>
      </c>
      <c r="AU96" s="211" t="s">
        <v>77</v>
      </c>
      <c r="AY96" s="210" t="s">
        <v>210</v>
      </c>
      <c r="BK96" s="212">
        <f>SUM(BK97:BK140)</f>
        <v>0</v>
      </c>
    </row>
    <row r="97" s="1" customFormat="1" ht="24" customHeight="1">
      <c r="B97" s="39"/>
      <c r="C97" s="213" t="s">
        <v>77</v>
      </c>
      <c r="D97" s="213" t="s">
        <v>211</v>
      </c>
      <c r="E97" s="214" t="s">
        <v>4099</v>
      </c>
      <c r="F97" s="215" t="s">
        <v>4100</v>
      </c>
      <c r="G97" s="216" t="s">
        <v>352</v>
      </c>
      <c r="H97" s="217">
        <v>2</v>
      </c>
      <c r="I97" s="218"/>
      <c r="J97" s="219">
        <f>ROUND(I97*H97,2)</f>
        <v>0</v>
      </c>
      <c r="K97" s="215" t="s">
        <v>20</v>
      </c>
      <c r="L97" s="44"/>
      <c r="M97" s="220" t="s">
        <v>20</v>
      </c>
      <c r="N97" s="221" t="s">
        <v>41</v>
      </c>
      <c r="O97" s="84"/>
      <c r="P97" s="222">
        <f>O97*H97</f>
        <v>0</v>
      </c>
      <c r="Q97" s="222">
        <v>0</v>
      </c>
      <c r="R97" s="222">
        <f>Q97*H97</f>
        <v>0</v>
      </c>
      <c r="S97" s="222">
        <v>0</v>
      </c>
      <c r="T97" s="223">
        <f>S97*H97</f>
        <v>0</v>
      </c>
      <c r="AR97" s="224" t="s">
        <v>215</v>
      </c>
      <c r="AT97" s="224" t="s">
        <v>211</v>
      </c>
      <c r="AU97" s="224" t="s">
        <v>79</v>
      </c>
      <c r="AY97" s="18" t="s">
        <v>210</v>
      </c>
      <c r="BE97" s="225">
        <f>IF(N97="základní",J97,0)</f>
        <v>0</v>
      </c>
      <c r="BF97" s="225">
        <f>IF(N97="snížená",J97,0)</f>
        <v>0</v>
      </c>
      <c r="BG97" s="225">
        <f>IF(N97="zákl. přenesená",J97,0)</f>
        <v>0</v>
      </c>
      <c r="BH97" s="225">
        <f>IF(N97="sníž. přenesená",J97,0)</f>
        <v>0</v>
      </c>
      <c r="BI97" s="225">
        <f>IF(N97="nulová",J97,0)</f>
        <v>0</v>
      </c>
      <c r="BJ97" s="18" t="s">
        <v>77</v>
      </c>
      <c r="BK97" s="225">
        <f>ROUND(I97*H97,2)</f>
        <v>0</v>
      </c>
      <c r="BL97" s="18" t="s">
        <v>215</v>
      </c>
      <c r="BM97" s="224" t="s">
        <v>79</v>
      </c>
    </row>
    <row r="98" s="12" customFormat="1">
      <c r="B98" s="257"/>
      <c r="C98" s="258"/>
      <c r="D98" s="226" t="s">
        <v>3817</v>
      </c>
      <c r="E98" s="259" t="s">
        <v>20</v>
      </c>
      <c r="F98" s="260" t="s">
        <v>4101</v>
      </c>
      <c r="G98" s="258"/>
      <c r="H98" s="259" t="s">
        <v>20</v>
      </c>
      <c r="I98" s="261"/>
      <c r="J98" s="258"/>
      <c r="K98" s="258"/>
      <c r="L98" s="262"/>
      <c r="M98" s="263"/>
      <c r="N98" s="264"/>
      <c r="O98" s="264"/>
      <c r="P98" s="264"/>
      <c r="Q98" s="264"/>
      <c r="R98" s="264"/>
      <c r="S98" s="264"/>
      <c r="T98" s="265"/>
      <c r="AT98" s="266" t="s">
        <v>3817</v>
      </c>
      <c r="AU98" s="266" t="s">
        <v>79</v>
      </c>
      <c r="AV98" s="12" t="s">
        <v>77</v>
      </c>
      <c r="AW98" s="12" t="s">
        <v>3819</v>
      </c>
      <c r="AX98" s="12" t="s">
        <v>16</v>
      </c>
      <c r="AY98" s="266" t="s">
        <v>210</v>
      </c>
    </row>
    <row r="99" s="12" customFormat="1">
      <c r="B99" s="257"/>
      <c r="C99" s="258"/>
      <c r="D99" s="226" t="s">
        <v>3817</v>
      </c>
      <c r="E99" s="259" t="s">
        <v>20</v>
      </c>
      <c r="F99" s="260" t="s">
        <v>4102</v>
      </c>
      <c r="G99" s="258"/>
      <c r="H99" s="259" t="s">
        <v>20</v>
      </c>
      <c r="I99" s="261"/>
      <c r="J99" s="258"/>
      <c r="K99" s="258"/>
      <c r="L99" s="262"/>
      <c r="M99" s="263"/>
      <c r="N99" s="264"/>
      <c r="O99" s="264"/>
      <c r="P99" s="264"/>
      <c r="Q99" s="264"/>
      <c r="R99" s="264"/>
      <c r="S99" s="264"/>
      <c r="T99" s="265"/>
      <c r="AT99" s="266" t="s">
        <v>3817</v>
      </c>
      <c r="AU99" s="266" t="s">
        <v>79</v>
      </c>
      <c r="AV99" s="12" t="s">
        <v>77</v>
      </c>
      <c r="AW99" s="12" t="s">
        <v>3819</v>
      </c>
      <c r="AX99" s="12" t="s">
        <v>16</v>
      </c>
      <c r="AY99" s="266" t="s">
        <v>210</v>
      </c>
    </row>
    <row r="100" s="13" customFormat="1">
      <c r="B100" s="267"/>
      <c r="C100" s="268"/>
      <c r="D100" s="226" t="s">
        <v>3817</v>
      </c>
      <c r="E100" s="269" t="s">
        <v>20</v>
      </c>
      <c r="F100" s="270" t="s">
        <v>77</v>
      </c>
      <c r="G100" s="268"/>
      <c r="H100" s="271">
        <v>1</v>
      </c>
      <c r="I100" s="272"/>
      <c r="J100" s="268"/>
      <c r="K100" s="268"/>
      <c r="L100" s="273"/>
      <c r="M100" s="274"/>
      <c r="N100" s="275"/>
      <c r="O100" s="275"/>
      <c r="P100" s="275"/>
      <c r="Q100" s="275"/>
      <c r="R100" s="275"/>
      <c r="S100" s="275"/>
      <c r="T100" s="276"/>
      <c r="AT100" s="277" t="s">
        <v>3817</v>
      </c>
      <c r="AU100" s="277" t="s">
        <v>79</v>
      </c>
      <c r="AV100" s="13" t="s">
        <v>79</v>
      </c>
      <c r="AW100" s="13" t="s">
        <v>3819</v>
      </c>
      <c r="AX100" s="13" t="s">
        <v>16</v>
      </c>
      <c r="AY100" s="277" t="s">
        <v>210</v>
      </c>
    </row>
    <row r="101" s="12" customFormat="1">
      <c r="B101" s="257"/>
      <c r="C101" s="258"/>
      <c r="D101" s="226" t="s">
        <v>3817</v>
      </c>
      <c r="E101" s="259" t="s">
        <v>20</v>
      </c>
      <c r="F101" s="260" t="s">
        <v>4103</v>
      </c>
      <c r="G101" s="258"/>
      <c r="H101" s="259" t="s">
        <v>20</v>
      </c>
      <c r="I101" s="261"/>
      <c r="J101" s="258"/>
      <c r="K101" s="258"/>
      <c r="L101" s="262"/>
      <c r="M101" s="263"/>
      <c r="N101" s="264"/>
      <c r="O101" s="264"/>
      <c r="P101" s="264"/>
      <c r="Q101" s="264"/>
      <c r="R101" s="264"/>
      <c r="S101" s="264"/>
      <c r="T101" s="265"/>
      <c r="AT101" s="266" t="s">
        <v>3817</v>
      </c>
      <c r="AU101" s="266" t="s">
        <v>79</v>
      </c>
      <c r="AV101" s="12" t="s">
        <v>77</v>
      </c>
      <c r="AW101" s="12" t="s">
        <v>3819</v>
      </c>
      <c r="AX101" s="12" t="s">
        <v>16</v>
      </c>
      <c r="AY101" s="266" t="s">
        <v>210</v>
      </c>
    </row>
    <row r="102" s="13" customFormat="1">
      <c r="B102" s="267"/>
      <c r="C102" s="268"/>
      <c r="D102" s="226" t="s">
        <v>3817</v>
      </c>
      <c r="E102" s="269" t="s">
        <v>20</v>
      </c>
      <c r="F102" s="270" t="s">
        <v>77</v>
      </c>
      <c r="G102" s="268"/>
      <c r="H102" s="271">
        <v>1</v>
      </c>
      <c r="I102" s="272"/>
      <c r="J102" s="268"/>
      <c r="K102" s="268"/>
      <c r="L102" s="273"/>
      <c r="M102" s="274"/>
      <c r="N102" s="275"/>
      <c r="O102" s="275"/>
      <c r="P102" s="275"/>
      <c r="Q102" s="275"/>
      <c r="R102" s="275"/>
      <c r="S102" s="275"/>
      <c r="T102" s="276"/>
      <c r="AT102" s="277" t="s">
        <v>3817</v>
      </c>
      <c r="AU102" s="277" t="s">
        <v>79</v>
      </c>
      <c r="AV102" s="13" t="s">
        <v>79</v>
      </c>
      <c r="AW102" s="13" t="s">
        <v>3819</v>
      </c>
      <c r="AX102" s="13" t="s">
        <v>16</v>
      </c>
      <c r="AY102" s="277" t="s">
        <v>210</v>
      </c>
    </row>
    <row r="103" s="14" customFormat="1">
      <c r="B103" s="278"/>
      <c r="C103" s="279"/>
      <c r="D103" s="226" t="s">
        <v>3817</v>
      </c>
      <c r="E103" s="280" t="s">
        <v>20</v>
      </c>
      <c r="F103" s="281" t="s">
        <v>3821</v>
      </c>
      <c r="G103" s="279"/>
      <c r="H103" s="282">
        <v>2</v>
      </c>
      <c r="I103" s="283"/>
      <c r="J103" s="279"/>
      <c r="K103" s="279"/>
      <c r="L103" s="284"/>
      <c r="M103" s="285"/>
      <c r="N103" s="286"/>
      <c r="O103" s="286"/>
      <c r="P103" s="286"/>
      <c r="Q103" s="286"/>
      <c r="R103" s="286"/>
      <c r="S103" s="286"/>
      <c r="T103" s="287"/>
      <c r="AT103" s="288" t="s">
        <v>3817</v>
      </c>
      <c r="AU103" s="288" t="s">
        <v>79</v>
      </c>
      <c r="AV103" s="14" t="s">
        <v>215</v>
      </c>
      <c r="AW103" s="14" t="s">
        <v>3819</v>
      </c>
      <c r="AX103" s="14" t="s">
        <v>77</v>
      </c>
      <c r="AY103" s="288" t="s">
        <v>210</v>
      </c>
    </row>
    <row r="104" s="1" customFormat="1" ht="24" customHeight="1">
      <c r="B104" s="39"/>
      <c r="C104" s="241" t="s">
        <v>79</v>
      </c>
      <c r="D104" s="241" t="s">
        <v>263</v>
      </c>
      <c r="E104" s="242" t="s">
        <v>4104</v>
      </c>
      <c r="F104" s="243" t="s">
        <v>4105</v>
      </c>
      <c r="G104" s="244" t="s">
        <v>352</v>
      </c>
      <c r="H104" s="245">
        <v>1</v>
      </c>
      <c r="I104" s="246"/>
      <c r="J104" s="247">
        <f>ROUND(I104*H104,2)</f>
        <v>0</v>
      </c>
      <c r="K104" s="243" t="s">
        <v>20</v>
      </c>
      <c r="L104" s="248"/>
      <c r="M104" s="249" t="s">
        <v>20</v>
      </c>
      <c r="N104" s="250" t="s">
        <v>41</v>
      </c>
      <c r="O104" s="84"/>
      <c r="P104" s="222">
        <f>O104*H104</f>
        <v>0</v>
      </c>
      <c r="Q104" s="222">
        <v>0</v>
      </c>
      <c r="R104" s="222">
        <f>Q104*H104</f>
        <v>0</v>
      </c>
      <c r="S104" s="222">
        <v>0</v>
      </c>
      <c r="T104" s="223">
        <f>S104*H104</f>
        <v>0</v>
      </c>
      <c r="AR104" s="224" t="s">
        <v>233</v>
      </c>
      <c r="AT104" s="224" t="s">
        <v>263</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215</v>
      </c>
    </row>
    <row r="105" s="12" customFormat="1">
      <c r="B105" s="257"/>
      <c r="C105" s="258"/>
      <c r="D105" s="226" t="s">
        <v>3817</v>
      </c>
      <c r="E105" s="259" t="s">
        <v>20</v>
      </c>
      <c r="F105" s="260" t="s">
        <v>4106</v>
      </c>
      <c r="G105" s="258"/>
      <c r="H105" s="259" t="s">
        <v>20</v>
      </c>
      <c r="I105" s="261"/>
      <c r="J105" s="258"/>
      <c r="K105" s="258"/>
      <c r="L105" s="262"/>
      <c r="M105" s="263"/>
      <c r="N105" s="264"/>
      <c r="O105" s="264"/>
      <c r="P105" s="264"/>
      <c r="Q105" s="264"/>
      <c r="R105" s="264"/>
      <c r="S105" s="264"/>
      <c r="T105" s="265"/>
      <c r="AT105" s="266" t="s">
        <v>3817</v>
      </c>
      <c r="AU105" s="266" t="s">
        <v>79</v>
      </c>
      <c r="AV105" s="12" t="s">
        <v>77</v>
      </c>
      <c r="AW105" s="12" t="s">
        <v>3819</v>
      </c>
      <c r="AX105" s="12" t="s">
        <v>16</v>
      </c>
      <c r="AY105" s="266" t="s">
        <v>210</v>
      </c>
    </row>
    <row r="106" s="13" customFormat="1">
      <c r="B106" s="267"/>
      <c r="C106" s="268"/>
      <c r="D106" s="226" t="s">
        <v>3817</v>
      </c>
      <c r="E106" s="269" t="s">
        <v>20</v>
      </c>
      <c r="F106" s="270" t="s">
        <v>77</v>
      </c>
      <c r="G106" s="268"/>
      <c r="H106" s="271">
        <v>1</v>
      </c>
      <c r="I106" s="272"/>
      <c r="J106" s="268"/>
      <c r="K106" s="268"/>
      <c r="L106" s="273"/>
      <c r="M106" s="274"/>
      <c r="N106" s="275"/>
      <c r="O106" s="275"/>
      <c r="P106" s="275"/>
      <c r="Q106" s="275"/>
      <c r="R106" s="275"/>
      <c r="S106" s="275"/>
      <c r="T106" s="276"/>
      <c r="AT106" s="277" t="s">
        <v>3817</v>
      </c>
      <c r="AU106" s="277" t="s">
        <v>79</v>
      </c>
      <c r="AV106" s="13" t="s">
        <v>79</v>
      </c>
      <c r="AW106" s="13" t="s">
        <v>3819</v>
      </c>
      <c r="AX106" s="13" t="s">
        <v>16</v>
      </c>
      <c r="AY106" s="277" t="s">
        <v>210</v>
      </c>
    </row>
    <row r="107" s="14" customFormat="1">
      <c r="B107" s="278"/>
      <c r="C107" s="279"/>
      <c r="D107" s="226" t="s">
        <v>3817</v>
      </c>
      <c r="E107" s="280" t="s">
        <v>20</v>
      </c>
      <c r="F107" s="281" t="s">
        <v>3821</v>
      </c>
      <c r="G107" s="279"/>
      <c r="H107" s="282">
        <v>1</v>
      </c>
      <c r="I107" s="283"/>
      <c r="J107" s="279"/>
      <c r="K107" s="279"/>
      <c r="L107" s="284"/>
      <c r="M107" s="285"/>
      <c r="N107" s="286"/>
      <c r="O107" s="286"/>
      <c r="P107" s="286"/>
      <c r="Q107" s="286"/>
      <c r="R107" s="286"/>
      <c r="S107" s="286"/>
      <c r="T107" s="287"/>
      <c r="AT107" s="288" t="s">
        <v>3817</v>
      </c>
      <c r="AU107" s="288" t="s">
        <v>79</v>
      </c>
      <c r="AV107" s="14" t="s">
        <v>215</v>
      </c>
      <c r="AW107" s="14" t="s">
        <v>3819</v>
      </c>
      <c r="AX107" s="14" t="s">
        <v>77</v>
      </c>
      <c r="AY107" s="288" t="s">
        <v>210</v>
      </c>
    </row>
    <row r="108" s="1" customFormat="1" ht="24" customHeight="1">
      <c r="B108" s="39"/>
      <c r="C108" s="241" t="s">
        <v>92</v>
      </c>
      <c r="D108" s="241" t="s">
        <v>263</v>
      </c>
      <c r="E108" s="242" t="s">
        <v>4107</v>
      </c>
      <c r="F108" s="243" t="s">
        <v>4108</v>
      </c>
      <c r="G108" s="244" t="s">
        <v>352</v>
      </c>
      <c r="H108" s="245">
        <v>1</v>
      </c>
      <c r="I108" s="246"/>
      <c r="J108" s="247">
        <f>ROUND(I108*H108,2)</f>
        <v>0</v>
      </c>
      <c r="K108" s="243" t="s">
        <v>20</v>
      </c>
      <c r="L108" s="248"/>
      <c r="M108" s="249" t="s">
        <v>20</v>
      </c>
      <c r="N108" s="250" t="s">
        <v>41</v>
      </c>
      <c r="O108" s="84"/>
      <c r="P108" s="222">
        <f>O108*H108</f>
        <v>0</v>
      </c>
      <c r="Q108" s="222">
        <v>0</v>
      </c>
      <c r="R108" s="222">
        <f>Q108*H108</f>
        <v>0</v>
      </c>
      <c r="S108" s="222">
        <v>0</v>
      </c>
      <c r="T108" s="223">
        <f>S108*H108</f>
        <v>0</v>
      </c>
      <c r="AR108" s="224" t="s">
        <v>233</v>
      </c>
      <c r="AT108" s="224" t="s">
        <v>263</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229</v>
      </c>
    </row>
    <row r="109" s="12" customFormat="1">
      <c r="B109" s="257"/>
      <c r="C109" s="258"/>
      <c r="D109" s="226" t="s">
        <v>3817</v>
      </c>
      <c r="E109" s="259" t="s">
        <v>20</v>
      </c>
      <c r="F109" s="260" t="s">
        <v>4109</v>
      </c>
      <c r="G109" s="258"/>
      <c r="H109" s="259" t="s">
        <v>20</v>
      </c>
      <c r="I109" s="261"/>
      <c r="J109" s="258"/>
      <c r="K109" s="258"/>
      <c r="L109" s="262"/>
      <c r="M109" s="263"/>
      <c r="N109" s="264"/>
      <c r="O109" s="264"/>
      <c r="P109" s="264"/>
      <c r="Q109" s="264"/>
      <c r="R109" s="264"/>
      <c r="S109" s="264"/>
      <c r="T109" s="265"/>
      <c r="AT109" s="266" t="s">
        <v>3817</v>
      </c>
      <c r="AU109" s="266" t="s">
        <v>79</v>
      </c>
      <c r="AV109" s="12" t="s">
        <v>77</v>
      </c>
      <c r="AW109" s="12" t="s">
        <v>3819</v>
      </c>
      <c r="AX109" s="12" t="s">
        <v>16</v>
      </c>
      <c r="AY109" s="266" t="s">
        <v>210</v>
      </c>
    </row>
    <row r="110" s="13" customFormat="1">
      <c r="B110" s="267"/>
      <c r="C110" s="268"/>
      <c r="D110" s="226" t="s">
        <v>3817</v>
      </c>
      <c r="E110" s="269" t="s">
        <v>20</v>
      </c>
      <c r="F110" s="270" t="s">
        <v>77</v>
      </c>
      <c r="G110" s="268"/>
      <c r="H110" s="271">
        <v>1</v>
      </c>
      <c r="I110" s="272"/>
      <c r="J110" s="268"/>
      <c r="K110" s="268"/>
      <c r="L110" s="273"/>
      <c r="M110" s="274"/>
      <c r="N110" s="275"/>
      <c r="O110" s="275"/>
      <c r="P110" s="275"/>
      <c r="Q110" s="275"/>
      <c r="R110" s="275"/>
      <c r="S110" s="275"/>
      <c r="T110" s="276"/>
      <c r="AT110" s="277" t="s">
        <v>3817</v>
      </c>
      <c r="AU110" s="277" t="s">
        <v>79</v>
      </c>
      <c r="AV110" s="13" t="s">
        <v>79</v>
      </c>
      <c r="AW110" s="13" t="s">
        <v>3819</v>
      </c>
      <c r="AX110" s="13" t="s">
        <v>16</v>
      </c>
      <c r="AY110" s="277" t="s">
        <v>210</v>
      </c>
    </row>
    <row r="111" s="14" customFormat="1">
      <c r="B111" s="278"/>
      <c r="C111" s="279"/>
      <c r="D111" s="226" t="s">
        <v>3817</v>
      </c>
      <c r="E111" s="280" t="s">
        <v>20</v>
      </c>
      <c r="F111" s="281" t="s">
        <v>3821</v>
      </c>
      <c r="G111" s="279"/>
      <c r="H111" s="282">
        <v>1</v>
      </c>
      <c r="I111" s="283"/>
      <c r="J111" s="279"/>
      <c r="K111" s="279"/>
      <c r="L111" s="284"/>
      <c r="M111" s="285"/>
      <c r="N111" s="286"/>
      <c r="O111" s="286"/>
      <c r="P111" s="286"/>
      <c r="Q111" s="286"/>
      <c r="R111" s="286"/>
      <c r="S111" s="286"/>
      <c r="T111" s="287"/>
      <c r="AT111" s="288" t="s">
        <v>3817</v>
      </c>
      <c r="AU111" s="288" t="s">
        <v>79</v>
      </c>
      <c r="AV111" s="14" t="s">
        <v>215</v>
      </c>
      <c r="AW111" s="14" t="s">
        <v>3819</v>
      </c>
      <c r="AX111" s="14" t="s">
        <v>77</v>
      </c>
      <c r="AY111" s="288" t="s">
        <v>210</v>
      </c>
    </row>
    <row r="112" s="1" customFormat="1" ht="24" customHeight="1">
      <c r="B112" s="39"/>
      <c r="C112" s="213" t="s">
        <v>215</v>
      </c>
      <c r="D112" s="213" t="s">
        <v>211</v>
      </c>
      <c r="E112" s="214" t="s">
        <v>4110</v>
      </c>
      <c r="F112" s="215" t="s">
        <v>4111</v>
      </c>
      <c r="G112" s="216" t="s">
        <v>352</v>
      </c>
      <c r="H112" s="217">
        <v>1</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233</v>
      </c>
    </row>
    <row r="113" s="12" customFormat="1">
      <c r="B113" s="257"/>
      <c r="C113" s="258"/>
      <c r="D113" s="226" t="s">
        <v>3817</v>
      </c>
      <c r="E113" s="259" t="s">
        <v>20</v>
      </c>
      <c r="F113" s="260" t="s">
        <v>4112</v>
      </c>
      <c r="G113" s="258"/>
      <c r="H113" s="259" t="s">
        <v>20</v>
      </c>
      <c r="I113" s="261"/>
      <c r="J113" s="258"/>
      <c r="K113" s="258"/>
      <c r="L113" s="262"/>
      <c r="M113" s="263"/>
      <c r="N113" s="264"/>
      <c r="O113" s="264"/>
      <c r="P113" s="264"/>
      <c r="Q113" s="264"/>
      <c r="R113" s="264"/>
      <c r="S113" s="264"/>
      <c r="T113" s="265"/>
      <c r="AT113" s="266" t="s">
        <v>3817</v>
      </c>
      <c r="AU113" s="266" t="s">
        <v>79</v>
      </c>
      <c r="AV113" s="12" t="s">
        <v>77</v>
      </c>
      <c r="AW113" s="12" t="s">
        <v>3819</v>
      </c>
      <c r="AX113" s="12" t="s">
        <v>16</v>
      </c>
      <c r="AY113" s="266" t="s">
        <v>210</v>
      </c>
    </row>
    <row r="114" s="13" customFormat="1">
      <c r="B114" s="267"/>
      <c r="C114" s="268"/>
      <c r="D114" s="226" t="s">
        <v>3817</v>
      </c>
      <c r="E114" s="269" t="s">
        <v>20</v>
      </c>
      <c r="F114" s="270" t="s">
        <v>77</v>
      </c>
      <c r="G114" s="268"/>
      <c r="H114" s="271">
        <v>1</v>
      </c>
      <c r="I114" s="272"/>
      <c r="J114" s="268"/>
      <c r="K114" s="268"/>
      <c r="L114" s="273"/>
      <c r="M114" s="274"/>
      <c r="N114" s="275"/>
      <c r="O114" s="275"/>
      <c r="P114" s="275"/>
      <c r="Q114" s="275"/>
      <c r="R114" s="275"/>
      <c r="S114" s="275"/>
      <c r="T114" s="276"/>
      <c r="AT114" s="277" t="s">
        <v>3817</v>
      </c>
      <c r="AU114" s="277" t="s">
        <v>79</v>
      </c>
      <c r="AV114" s="13" t="s">
        <v>79</v>
      </c>
      <c r="AW114" s="13" t="s">
        <v>3819</v>
      </c>
      <c r="AX114" s="13" t="s">
        <v>16</v>
      </c>
      <c r="AY114" s="277" t="s">
        <v>210</v>
      </c>
    </row>
    <row r="115" s="14" customFormat="1">
      <c r="B115" s="278"/>
      <c r="C115" s="279"/>
      <c r="D115" s="226" t="s">
        <v>3817</v>
      </c>
      <c r="E115" s="280" t="s">
        <v>20</v>
      </c>
      <c r="F115" s="281" t="s">
        <v>3821</v>
      </c>
      <c r="G115" s="279"/>
      <c r="H115" s="282">
        <v>1</v>
      </c>
      <c r="I115" s="283"/>
      <c r="J115" s="279"/>
      <c r="K115" s="279"/>
      <c r="L115" s="284"/>
      <c r="M115" s="285"/>
      <c r="N115" s="286"/>
      <c r="O115" s="286"/>
      <c r="P115" s="286"/>
      <c r="Q115" s="286"/>
      <c r="R115" s="286"/>
      <c r="S115" s="286"/>
      <c r="T115" s="287"/>
      <c r="AT115" s="288" t="s">
        <v>3817</v>
      </c>
      <c r="AU115" s="288" t="s">
        <v>79</v>
      </c>
      <c r="AV115" s="14" t="s">
        <v>215</v>
      </c>
      <c r="AW115" s="14" t="s">
        <v>3819</v>
      </c>
      <c r="AX115" s="14" t="s">
        <v>77</v>
      </c>
      <c r="AY115" s="288" t="s">
        <v>210</v>
      </c>
    </row>
    <row r="116" s="1" customFormat="1" ht="16.5" customHeight="1">
      <c r="B116" s="39"/>
      <c r="C116" s="241" t="s">
        <v>269</v>
      </c>
      <c r="D116" s="241" t="s">
        <v>263</v>
      </c>
      <c r="E116" s="242" t="s">
        <v>4113</v>
      </c>
      <c r="F116" s="243" t="s">
        <v>4114</v>
      </c>
      <c r="G116" s="244" t="s">
        <v>352</v>
      </c>
      <c r="H116" s="245">
        <v>1</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272</v>
      </c>
    </row>
    <row r="117" s="12" customFormat="1">
      <c r="B117" s="257"/>
      <c r="C117" s="258"/>
      <c r="D117" s="226" t="s">
        <v>3817</v>
      </c>
      <c r="E117" s="259" t="s">
        <v>20</v>
      </c>
      <c r="F117" s="260" t="s">
        <v>4115</v>
      </c>
      <c r="G117" s="258"/>
      <c r="H117" s="259" t="s">
        <v>20</v>
      </c>
      <c r="I117" s="261"/>
      <c r="J117" s="258"/>
      <c r="K117" s="258"/>
      <c r="L117" s="262"/>
      <c r="M117" s="263"/>
      <c r="N117" s="264"/>
      <c r="O117" s="264"/>
      <c r="P117" s="264"/>
      <c r="Q117" s="264"/>
      <c r="R117" s="264"/>
      <c r="S117" s="264"/>
      <c r="T117" s="265"/>
      <c r="AT117" s="266" t="s">
        <v>3817</v>
      </c>
      <c r="AU117" s="266" t="s">
        <v>79</v>
      </c>
      <c r="AV117" s="12" t="s">
        <v>77</v>
      </c>
      <c r="AW117" s="12" t="s">
        <v>3819</v>
      </c>
      <c r="AX117" s="12" t="s">
        <v>16</v>
      </c>
      <c r="AY117" s="266" t="s">
        <v>210</v>
      </c>
    </row>
    <row r="118" s="12" customFormat="1">
      <c r="B118" s="257"/>
      <c r="C118" s="258"/>
      <c r="D118" s="226" t="s">
        <v>3817</v>
      </c>
      <c r="E118" s="259" t="s">
        <v>20</v>
      </c>
      <c r="F118" s="260" t="s">
        <v>4116</v>
      </c>
      <c r="G118" s="258"/>
      <c r="H118" s="259" t="s">
        <v>20</v>
      </c>
      <c r="I118" s="261"/>
      <c r="J118" s="258"/>
      <c r="K118" s="258"/>
      <c r="L118" s="262"/>
      <c r="M118" s="263"/>
      <c r="N118" s="264"/>
      <c r="O118" s="264"/>
      <c r="P118" s="264"/>
      <c r="Q118" s="264"/>
      <c r="R118" s="264"/>
      <c r="S118" s="264"/>
      <c r="T118" s="265"/>
      <c r="AT118" s="266" t="s">
        <v>3817</v>
      </c>
      <c r="AU118" s="266" t="s">
        <v>79</v>
      </c>
      <c r="AV118" s="12" t="s">
        <v>77</v>
      </c>
      <c r="AW118" s="12" t="s">
        <v>3819</v>
      </c>
      <c r="AX118" s="12" t="s">
        <v>16</v>
      </c>
      <c r="AY118" s="266" t="s">
        <v>210</v>
      </c>
    </row>
    <row r="119" s="13" customFormat="1">
      <c r="B119" s="267"/>
      <c r="C119" s="268"/>
      <c r="D119" s="226" t="s">
        <v>3817</v>
      </c>
      <c r="E119" s="269" t="s">
        <v>20</v>
      </c>
      <c r="F119" s="270" t="s">
        <v>77</v>
      </c>
      <c r="G119" s="268"/>
      <c r="H119" s="271">
        <v>1</v>
      </c>
      <c r="I119" s="272"/>
      <c r="J119" s="268"/>
      <c r="K119" s="268"/>
      <c r="L119" s="273"/>
      <c r="M119" s="274"/>
      <c r="N119" s="275"/>
      <c r="O119" s="275"/>
      <c r="P119" s="275"/>
      <c r="Q119" s="275"/>
      <c r="R119" s="275"/>
      <c r="S119" s="275"/>
      <c r="T119" s="276"/>
      <c r="AT119" s="277" t="s">
        <v>3817</v>
      </c>
      <c r="AU119" s="277" t="s">
        <v>79</v>
      </c>
      <c r="AV119" s="13" t="s">
        <v>79</v>
      </c>
      <c r="AW119" s="13" t="s">
        <v>3819</v>
      </c>
      <c r="AX119" s="13" t="s">
        <v>16</v>
      </c>
      <c r="AY119" s="277" t="s">
        <v>210</v>
      </c>
    </row>
    <row r="120" s="14" customFormat="1">
      <c r="B120" s="278"/>
      <c r="C120" s="279"/>
      <c r="D120" s="226" t="s">
        <v>3817</v>
      </c>
      <c r="E120" s="280" t="s">
        <v>20</v>
      </c>
      <c r="F120" s="281" t="s">
        <v>3821</v>
      </c>
      <c r="G120" s="279"/>
      <c r="H120" s="282">
        <v>1</v>
      </c>
      <c r="I120" s="283"/>
      <c r="J120" s="279"/>
      <c r="K120" s="279"/>
      <c r="L120" s="284"/>
      <c r="M120" s="285"/>
      <c r="N120" s="286"/>
      <c r="O120" s="286"/>
      <c r="P120" s="286"/>
      <c r="Q120" s="286"/>
      <c r="R120" s="286"/>
      <c r="S120" s="286"/>
      <c r="T120" s="287"/>
      <c r="AT120" s="288" t="s">
        <v>3817</v>
      </c>
      <c r="AU120" s="288" t="s">
        <v>79</v>
      </c>
      <c r="AV120" s="14" t="s">
        <v>215</v>
      </c>
      <c r="AW120" s="14" t="s">
        <v>3819</v>
      </c>
      <c r="AX120" s="14" t="s">
        <v>77</v>
      </c>
      <c r="AY120" s="288" t="s">
        <v>210</v>
      </c>
    </row>
    <row r="121" s="1" customFormat="1" ht="24" customHeight="1">
      <c r="B121" s="39"/>
      <c r="C121" s="213" t="s">
        <v>229</v>
      </c>
      <c r="D121" s="213" t="s">
        <v>211</v>
      </c>
      <c r="E121" s="214" t="s">
        <v>4117</v>
      </c>
      <c r="F121" s="215" t="s">
        <v>4118</v>
      </c>
      <c r="G121" s="216" t="s">
        <v>291</v>
      </c>
      <c r="H121" s="217">
        <v>30.600000000000001</v>
      </c>
      <c r="I121" s="218"/>
      <c r="J121" s="219">
        <f>ROUND(I121*H121,2)</f>
        <v>0</v>
      </c>
      <c r="K121" s="215" t="s">
        <v>20</v>
      </c>
      <c r="L121" s="44"/>
      <c r="M121" s="220" t="s">
        <v>20</v>
      </c>
      <c r="N121" s="221" t="s">
        <v>41</v>
      </c>
      <c r="O121" s="84"/>
      <c r="P121" s="222">
        <f>O121*H121</f>
        <v>0</v>
      </c>
      <c r="Q121" s="222">
        <v>0</v>
      </c>
      <c r="R121" s="222">
        <f>Q121*H121</f>
        <v>0</v>
      </c>
      <c r="S121" s="222">
        <v>0</v>
      </c>
      <c r="T121" s="223">
        <f>S121*H121</f>
        <v>0</v>
      </c>
      <c r="AR121" s="224" t="s">
        <v>215</v>
      </c>
      <c r="AT121" s="224" t="s">
        <v>211</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275</v>
      </c>
    </row>
    <row r="122" s="12" customFormat="1">
      <c r="B122" s="257"/>
      <c r="C122" s="258"/>
      <c r="D122" s="226" t="s">
        <v>3817</v>
      </c>
      <c r="E122" s="259" t="s">
        <v>20</v>
      </c>
      <c r="F122" s="260" t="s">
        <v>4119</v>
      </c>
      <c r="G122" s="258"/>
      <c r="H122" s="259" t="s">
        <v>20</v>
      </c>
      <c r="I122" s="261"/>
      <c r="J122" s="258"/>
      <c r="K122" s="258"/>
      <c r="L122" s="262"/>
      <c r="M122" s="263"/>
      <c r="N122" s="264"/>
      <c r="O122" s="264"/>
      <c r="P122" s="264"/>
      <c r="Q122" s="264"/>
      <c r="R122" s="264"/>
      <c r="S122" s="264"/>
      <c r="T122" s="265"/>
      <c r="AT122" s="266" t="s">
        <v>3817</v>
      </c>
      <c r="AU122" s="266" t="s">
        <v>79</v>
      </c>
      <c r="AV122" s="12" t="s">
        <v>77</v>
      </c>
      <c r="AW122" s="12" t="s">
        <v>3819</v>
      </c>
      <c r="AX122" s="12" t="s">
        <v>16</v>
      </c>
      <c r="AY122" s="266" t="s">
        <v>210</v>
      </c>
    </row>
    <row r="123" s="13" customFormat="1">
      <c r="B123" s="267"/>
      <c r="C123" s="268"/>
      <c r="D123" s="226" t="s">
        <v>3817</v>
      </c>
      <c r="E123" s="269" t="s">
        <v>20</v>
      </c>
      <c r="F123" s="270" t="s">
        <v>4120</v>
      </c>
      <c r="G123" s="268"/>
      <c r="H123" s="271">
        <v>30.600000000000001</v>
      </c>
      <c r="I123" s="272"/>
      <c r="J123" s="268"/>
      <c r="K123" s="268"/>
      <c r="L123" s="273"/>
      <c r="M123" s="274"/>
      <c r="N123" s="275"/>
      <c r="O123" s="275"/>
      <c r="P123" s="275"/>
      <c r="Q123" s="275"/>
      <c r="R123" s="275"/>
      <c r="S123" s="275"/>
      <c r="T123" s="276"/>
      <c r="AT123" s="277" t="s">
        <v>3817</v>
      </c>
      <c r="AU123" s="277" t="s">
        <v>79</v>
      </c>
      <c r="AV123" s="13" t="s">
        <v>79</v>
      </c>
      <c r="AW123" s="13" t="s">
        <v>3819</v>
      </c>
      <c r="AX123" s="13" t="s">
        <v>16</v>
      </c>
      <c r="AY123" s="277" t="s">
        <v>210</v>
      </c>
    </row>
    <row r="124" s="14" customFormat="1">
      <c r="B124" s="278"/>
      <c r="C124" s="279"/>
      <c r="D124" s="226" t="s">
        <v>3817</v>
      </c>
      <c r="E124" s="280" t="s">
        <v>20</v>
      </c>
      <c r="F124" s="281" t="s">
        <v>3821</v>
      </c>
      <c r="G124" s="279"/>
      <c r="H124" s="282">
        <v>30.600000000000001</v>
      </c>
      <c r="I124" s="283"/>
      <c r="J124" s="279"/>
      <c r="K124" s="279"/>
      <c r="L124" s="284"/>
      <c r="M124" s="285"/>
      <c r="N124" s="286"/>
      <c r="O124" s="286"/>
      <c r="P124" s="286"/>
      <c r="Q124" s="286"/>
      <c r="R124" s="286"/>
      <c r="S124" s="286"/>
      <c r="T124" s="287"/>
      <c r="AT124" s="288" t="s">
        <v>3817</v>
      </c>
      <c r="AU124" s="288" t="s">
        <v>79</v>
      </c>
      <c r="AV124" s="14" t="s">
        <v>215</v>
      </c>
      <c r="AW124" s="14" t="s">
        <v>3819</v>
      </c>
      <c r="AX124" s="14" t="s">
        <v>77</v>
      </c>
      <c r="AY124" s="288" t="s">
        <v>210</v>
      </c>
    </row>
    <row r="125" s="1" customFormat="1" ht="24" customHeight="1">
      <c r="B125" s="39"/>
      <c r="C125" s="213" t="s">
        <v>276</v>
      </c>
      <c r="D125" s="213" t="s">
        <v>211</v>
      </c>
      <c r="E125" s="214" t="s">
        <v>4121</v>
      </c>
      <c r="F125" s="215" t="s">
        <v>4122</v>
      </c>
      <c r="G125" s="216" t="s">
        <v>911</v>
      </c>
      <c r="H125" s="217">
        <v>45</v>
      </c>
      <c r="I125" s="218"/>
      <c r="J125" s="219">
        <f>ROUND(I125*H125,2)</f>
        <v>0</v>
      </c>
      <c r="K125" s="215" t="s">
        <v>20</v>
      </c>
      <c r="L125" s="44"/>
      <c r="M125" s="220" t="s">
        <v>20</v>
      </c>
      <c r="N125" s="221" t="s">
        <v>41</v>
      </c>
      <c r="O125" s="84"/>
      <c r="P125" s="222">
        <f>O125*H125</f>
        <v>0</v>
      </c>
      <c r="Q125" s="222">
        <v>0</v>
      </c>
      <c r="R125" s="222">
        <f>Q125*H125</f>
        <v>0</v>
      </c>
      <c r="S125" s="222">
        <v>0</v>
      </c>
      <c r="T125" s="223">
        <f>S125*H125</f>
        <v>0</v>
      </c>
      <c r="AR125" s="224" t="s">
        <v>215</v>
      </c>
      <c r="AT125" s="224" t="s">
        <v>211</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215</v>
      </c>
      <c r="BM125" s="224" t="s">
        <v>279</v>
      </c>
    </row>
    <row r="126" s="12" customFormat="1">
      <c r="B126" s="257"/>
      <c r="C126" s="258"/>
      <c r="D126" s="226" t="s">
        <v>3817</v>
      </c>
      <c r="E126" s="259" t="s">
        <v>20</v>
      </c>
      <c r="F126" s="260" t="s">
        <v>4123</v>
      </c>
      <c r="G126" s="258"/>
      <c r="H126" s="259" t="s">
        <v>20</v>
      </c>
      <c r="I126" s="261"/>
      <c r="J126" s="258"/>
      <c r="K126" s="258"/>
      <c r="L126" s="262"/>
      <c r="M126" s="263"/>
      <c r="N126" s="264"/>
      <c r="O126" s="264"/>
      <c r="P126" s="264"/>
      <c r="Q126" s="264"/>
      <c r="R126" s="264"/>
      <c r="S126" s="264"/>
      <c r="T126" s="265"/>
      <c r="AT126" s="266" t="s">
        <v>3817</v>
      </c>
      <c r="AU126" s="266" t="s">
        <v>79</v>
      </c>
      <c r="AV126" s="12" t="s">
        <v>77</v>
      </c>
      <c r="AW126" s="12" t="s">
        <v>3819</v>
      </c>
      <c r="AX126" s="12" t="s">
        <v>16</v>
      </c>
      <c r="AY126" s="266" t="s">
        <v>210</v>
      </c>
    </row>
    <row r="127" s="13" customFormat="1">
      <c r="B127" s="267"/>
      <c r="C127" s="268"/>
      <c r="D127" s="226" t="s">
        <v>3817</v>
      </c>
      <c r="E127" s="269" t="s">
        <v>20</v>
      </c>
      <c r="F127" s="270" t="s">
        <v>4124</v>
      </c>
      <c r="G127" s="268"/>
      <c r="H127" s="271">
        <v>4</v>
      </c>
      <c r="I127" s="272"/>
      <c r="J127" s="268"/>
      <c r="K127" s="268"/>
      <c r="L127" s="273"/>
      <c r="M127" s="274"/>
      <c r="N127" s="275"/>
      <c r="O127" s="275"/>
      <c r="P127" s="275"/>
      <c r="Q127" s="275"/>
      <c r="R127" s="275"/>
      <c r="S127" s="275"/>
      <c r="T127" s="276"/>
      <c r="AT127" s="277" t="s">
        <v>3817</v>
      </c>
      <c r="AU127" s="277" t="s">
        <v>79</v>
      </c>
      <c r="AV127" s="13" t="s">
        <v>79</v>
      </c>
      <c r="AW127" s="13" t="s">
        <v>3819</v>
      </c>
      <c r="AX127" s="13" t="s">
        <v>16</v>
      </c>
      <c r="AY127" s="277" t="s">
        <v>210</v>
      </c>
    </row>
    <row r="128" s="12" customFormat="1">
      <c r="B128" s="257"/>
      <c r="C128" s="258"/>
      <c r="D128" s="226" t="s">
        <v>3817</v>
      </c>
      <c r="E128" s="259" t="s">
        <v>20</v>
      </c>
      <c r="F128" s="260" t="s">
        <v>4125</v>
      </c>
      <c r="G128" s="258"/>
      <c r="H128" s="259" t="s">
        <v>20</v>
      </c>
      <c r="I128" s="261"/>
      <c r="J128" s="258"/>
      <c r="K128" s="258"/>
      <c r="L128" s="262"/>
      <c r="M128" s="263"/>
      <c r="N128" s="264"/>
      <c r="O128" s="264"/>
      <c r="P128" s="264"/>
      <c r="Q128" s="264"/>
      <c r="R128" s="264"/>
      <c r="S128" s="264"/>
      <c r="T128" s="265"/>
      <c r="AT128" s="266" t="s">
        <v>3817</v>
      </c>
      <c r="AU128" s="266" t="s">
        <v>79</v>
      </c>
      <c r="AV128" s="12" t="s">
        <v>77</v>
      </c>
      <c r="AW128" s="12" t="s">
        <v>3819</v>
      </c>
      <c r="AX128" s="12" t="s">
        <v>16</v>
      </c>
      <c r="AY128" s="266" t="s">
        <v>210</v>
      </c>
    </row>
    <row r="129" s="13" customFormat="1">
      <c r="B129" s="267"/>
      <c r="C129" s="268"/>
      <c r="D129" s="226" t="s">
        <v>3817</v>
      </c>
      <c r="E129" s="269" t="s">
        <v>20</v>
      </c>
      <c r="F129" s="270" t="s">
        <v>4126</v>
      </c>
      <c r="G129" s="268"/>
      <c r="H129" s="271">
        <v>41</v>
      </c>
      <c r="I129" s="272"/>
      <c r="J129" s="268"/>
      <c r="K129" s="268"/>
      <c r="L129" s="273"/>
      <c r="M129" s="274"/>
      <c r="N129" s="275"/>
      <c r="O129" s="275"/>
      <c r="P129" s="275"/>
      <c r="Q129" s="275"/>
      <c r="R129" s="275"/>
      <c r="S129" s="275"/>
      <c r="T129" s="276"/>
      <c r="AT129" s="277" t="s">
        <v>3817</v>
      </c>
      <c r="AU129" s="277" t="s">
        <v>79</v>
      </c>
      <c r="AV129" s="13" t="s">
        <v>79</v>
      </c>
      <c r="AW129" s="13" t="s">
        <v>3819</v>
      </c>
      <c r="AX129" s="13" t="s">
        <v>16</v>
      </c>
      <c r="AY129" s="277" t="s">
        <v>210</v>
      </c>
    </row>
    <row r="130" s="14" customFormat="1">
      <c r="B130" s="278"/>
      <c r="C130" s="279"/>
      <c r="D130" s="226" t="s">
        <v>3817</v>
      </c>
      <c r="E130" s="280" t="s">
        <v>20</v>
      </c>
      <c r="F130" s="281" t="s">
        <v>3821</v>
      </c>
      <c r="G130" s="279"/>
      <c r="H130" s="282">
        <v>45</v>
      </c>
      <c r="I130" s="283"/>
      <c r="J130" s="279"/>
      <c r="K130" s="279"/>
      <c r="L130" s="284"/>
      <c r="M130" s="285"/>
      <c r="N130" s="286"/>
      <c r="O130" s="286"/>
      <c r="P130" s="286"/>
      <c r="Q130" s="286"/>
      <c r="R130" s="286"/>
      <c r="S130" s="286"/>
      <c r="T130" s="287"/>
      <c r="AT130" s="288" t="s">
        <v>3817</v>
      </c>
      <c r="AU130" s="288" t="s">
        <v>79</v>
      </c>
      <c r="AV130" s="14" t="s">
        <v>215</v>
      </c>
      <c r="AW130" s="14" t="s">
        <v>3819</v>
      </c>
      <c r="AX130" s="14" t="s">
        <v>77</v>
      </c>
      <c r="AY130" s="288" t="s">
        <v>210</v>
      </c>
    </row>
    <row r="131" s="1" customFormat="1" ht="16.5" customHeight="1">
      <c r="B131" s="39"/>
      <c r="C131" s="213" t="s">
        <v>233</v>
      </c>
      <c r="D131" s="213" t="s">
        <v>211</v>
      </c>
      <c r="E131" s="214" t="s">
        <v>4127</v>
      </c>
      <c r="F131" s="215" t="s">
        <v>4128</v>
      </c>
      <c r="G131" s="216" t="s">
        <v>291</v>
      </c>
      <c r="H131" s="217">
        <v>30.600000000000001</v>
      </c>
      <c r="I131" s="218"/>
      <c r="J131" s="219">
        <f>ROUND(I131*H131,2)</f>
        <v>0</v>
      </c>
      <c r="K131" s="215" t="s">
        <v>20</v>
      </c>
      <c r="L131" s="44"/>
      <c r="M131" s="220" t="s">
        <v>20</v>
      </c>
      <c r="N131" s="221" t="s">
        <v>41</v>
      </c>
      <c r="O131" s="84"/>
      <c r="P131" s="222">
        <f>O131*H131</f>
        <v>0</v>
      </c>
      <c r="Q131" s="222">
        <v>0</v>
      </c>
      <c r="R131" s="222">
        <f>Q131*H131</f>
        <v>0</v>
      </c>
      <c r="S131" s="222">
        <v>0</v>
      </c>
      <c r="T131" s="223">
        <f>S131*H131</f>
        <v>0</v>
      </c>
      <c r="AR131" s="224" t="s">
        <v>215</v>
      </c>
      <c r="AT131" s="224" t="s">
        <v>211</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282</v>
      </c>
    </row>
    <row r="132" s="12" customFormat="1">
      <c r="B132" s="257"/>
      <c r="C132" s="258"/>
      <c r="D132" s="226" t="s">
        <v>3817</v>
      </c>
      <c r="E132" s="259" t="s">
        <v>20</v>
      </c>
      <c r="F132" s="260" t="s">
        <v>4119</v>
      </c>
      <c r="G132" s="258"/>
      <c r="H132" s="259" t="s">
        <v>20</v>
      </c>
      <c r="I132" s="261"/>
      <c r="J132" s="258"/>
      <c r="K132" s="258"/>
      <c r="L132" s="262"/>
      <c r="M132" s="263"/>
      <c r="N132" s="264"/>
      <c r="O132" s="264"/>
      <c r="P132" s="264"/>
      <c r="Q132" s="264"/>
      <c r="R132" s="264"/>
      <c r="S132" s="264"/>
      <c r="T132" s="265"/>
      <c r="AT132" s="266" t="s">
        <v>3817</v>
      </c>
      <c r="AU132" s="266" t="s">
        <v>79</v>
      </c>
      <c r="AV132" s="12" t="s">
        <v>77</v>
      </c>
      <c r="AW132" s="12" t="s">
        <v>3819</v>
      </c>
      <c r="AX132" s="12" t="s">
        <v>16</v>
      </c>
      <c r="AY132" s="266" t="s">
        <v>210</v>
      </c>
    </row>
    <row r="133" s="13" customFormat="1">
      <c r="B133" s="267"/>
      <c r="C133" s="268"/>
      <c r="D133" s="226" t="s">
        <v>3817</v>
      </c>
      <c r="E133" s="269" t="s">
        <v>20</v>
      </c>
      <c r="F133" s="270" t="s">
        <v>4120</v>
      </c>
      <c r="G133" s="268"/>
      <c r="H133" s="271">
        <v>30.600000000000001</v>
      </c>
      <c r="I133" s="272"/>
      <c r="J133" s="268"/>
      <c r="K133" s="268"/>
      <c r="L133" s="273"/>
      <c r="M133" s="274"/>
      <c r="N133" s="275"/>
      <c r="O133" s="275"/>
      <c r="P133" s="275"/>
      <c r="Q133" s="275"/>
      <c r="R133" s="275"/>
      <c r="S133" s="275"/>
      <c r="T133" s="276"/>
      <c r="AT133" s="277" t="s">
        <v>3817</v>
      </c>
      <c r="AU133" s="277" t="s">
        <v>79</v>
      </c>
      <c r="AV133" s="13" t="s">
        <v>79</v>
      </c>
      <c r="AW133" s="13" t="s">
        <v>3819</v>
      </c>
      <c r="AX133" s="13" t="s">
        <v>16</v>
      </c>
      <c r="AY133" s="277" t="s">
        <v>210</v>
      </c>
    </row>
    <row r="134" s="14" customFormat="1">
      <c r="B134" s="278"/>
      <c r="C134" s="279"/>
      <c r="D134" s="226" t="s">
        <v>3817</v>
      </c>
      <c r="E134" s="280" t="s">
        <v>20</v>
      </c>
      <c r="F134" s="281" t="s">
        <v>3821</v>
      </c>
      <c r="G134" s="279"/>
      <c r="H134" s="282">
        <v>30.600000000000001</v>
      </c>
      <c r="I134" s="283"/>
      <c r="J134" s="279"/>
      <c r="K134" s="279"/>
      <c r="L134" s="284"/>
      <c r="M134" s="285"/>
      <c r="N134" s="286"/>
      <c r="O134" s="286"/>
      <c r="P134" s="286"/>
      <c r="Q134" s="286"/>
      <c r="R134" s="286"/>
      <c r="S134" s="286"/>
      <c r="T134" s="287"/>
      <c r="AT134" s="288" t="s">
        <v>3817</v>
      </c>
      <c r="AU134" s="288" t="s">
        <v>79</v>
      </c>
      <c r="AV134" s="14" t="s">
        <v>215</v>
      </c>
      <c r="AW134" s="14" t="s">
        <v>3819</v>
      </c>
      <c r="AX134" s="14" t="s">
        <v>77</v>
      </c>
      <c r="AY134" s="288" t="s">
        <v>210</v>
      </c>
    </row>
    <row r="135" s="1" customFormat="1" ht="16.5" customHeight="1">
      <c r="B135" s="39"/>
      <c r="C135" s="213" t="s">
        <v>283</v>
      </c>
      <c r="D135" s="213" t="s">
        <v>211</v>
      </c>
      <c r="E135" s="214" t="s">
        <v>4129</v>
      </c>
      <c r="F135" s="215" t="s">
        <v>4130</v>
      </c>
      <c r="G135" s="216" t="s">
        <v>911</v>
      </c>
      <c r="H135" s="217">
        <v>45</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215</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285</v>
      </c>
    </row>
    <row r="136" s="12" customFormat="1">
      <c r="B136" s="257"/>
      <c r="C136" s="258"/>
      <c r="D136" s="226" t="s">
        <v>3817</v>
      </c>
      <c r="E136" s="259" t="s">
        <v>20</v>
      </c>
      <c r="F136" s="260" t="s">
        <v>4123</v>
      </c>
      <c r="G136" s="258"/>
      <c r="H136" s="259" t="s">
        <v>20</v>
      </c>
      <c r="I136" s="261"/>
      <c r="J136" s="258"/>
      <c r="K136" s="258"/>
      <c r="L136" s="262"/>
      <c r="M136" s="263"/>
      <c r="N136" s="264"/>
      <c r="O136" s="264"/>
      <c r="P136" s="264"/>
      <c r="Q136" s="264"/>
      <c r="R136" s="264"/>
      <c r="S136" s="264"/>
      <c r="T136" s="265"/>
      <c r="AT136" s="266" t="s">
        <v>3817</v>
      </c>
      <c r="AU136" s="266" t="s">
        <v>79</v>
      </c>
      <c r="AV136" s="12" t="s">
        <v>77</v>
      </c>
      <c r="AW136" s="12" t="s">
        <v>3819</v>
      </c>
      <c r="AX136" s="12" t="s">
        <v>16</v>
      </c>
      <c r="AY136" s="266" t="s">
        <v>210</v>
      </c>
    </row>
    <row r="137" s="13" customFormat="1">
      <c r="B137" s="267"/>
      <c r="C137" s="268"/>
      <c r="D137" s="226" t="s">
        <v>3817</v>
      </c>
      <c r="E137" s="269" t="s">
        <v>20</v>
      </c>
      <c r="F137" s="270" t="s">
        <v>4124</v>
      </c>
      <c r="G137" s="268"/>
      <c r="H137" s="271">
        <v>4</v>
      </c>
      <c r="I137" s="272"/>
      <c r="J137" s="268"/>
      <c r="K137" s="268"/>
      <c r="L137" s="273"/>
      <c r="M137" s="274"/>
      <c r="N137" s="275"/>
      <c r="O137" s="275"/>
      <c r="P137" s="275"/>
      <c r="Q137" s="275"/>
      <c r="R137" s="275"/>
      <c r="S137" s="275"/>
      <c r="T137" s="276"/>
      <c r="AT137" s="277" t="s">
        <v>3817</v>
      </c>
      <c r="AU137" s="277" t="s">
        <v>79</v>
      </c>
      <c r="AV137" s="13" t="s">
        <v>79</v>
      </c>
      <c r="AW137" s="13" t="s">
        <v>3819</v>
      </c>
      <c r="AX137" s="13" t="s">
        <v>16</v>
      </c>
      <c r="AY137" s="277" t="s">
        <v>210</v>
      </c>
    </row>
    <row r="138" s="12" customFormat="1">
      <c r="B138" s="257"/>
      <c r="C138" s="258"/>
      <c r="D138" s="226" t="s">
        <v>3817</v>
      </c>
      <c r="E138" s="259" t="s">
        <v>20</v>
      </c>
      <c r="F138" s="260" t="s">
        <v>4125</v>
      </c>
      <c r="G138" s="258"/>
      <c r="H138" s="259" t="s">
        <v>20</v>
      </c>
      <c r="I138" s="261"/>
      <c r="J138" s="258"/>
      <c r="K138" s="258"/>
      <c r="L138" s="262"/>
      <c r="M138" s="263"/>
      <c r="N138" s="264"/>
      <c r="O138" s="264"/>
      <c r="P138" s="264"/>
      <c r="Q138" s="264"/>
      <c r="R138" s="264"/>
      <c r="S138" s="264"/>
      <c r="T138" s="265"/>
      <c r="AT138" s="266" t="s">
        <v>3817</v>
      </c>
      <c r="AU138" s="266" t="s">
        <v>79</v>
      </c>
      <c r="AV138" s="12" t="s">
        <v>77</v>
      </c>
      <c r="AW138" s="12" t="s">
        <v>3819</v>
      </c>
      <c r="AX138" s="12" t="s">
        <v>16</v>
      </c>
      <c r="AY138" s="266" t="s">
        <v>210</v>
      </c>
    </row>
    <row r="139" s="13" customFormat="1">
      <c r="B139" s="267"/>
      <c r="C139" s="268"/>
      <c r="D139" s="226" t="s">
        <v>3817</v>
      </c>
      <c r="E139" s="269" t="s">
        <v>20</v>
      </c>
      <c r="F139" s="270" t="s">
        <v>4126</v>
      </c>
      <c r="G139" s="268"/>
      <c r="H139" s="271">
        <v>41</v>
      </c>
      <c r="I139" s="272"/>
      <c r="J139" s="268"/>
      <c r="K139" s="268"/>
      <c r="L139" s="273"/>
      <c r="M139" s="274"/>
      <c r="N139" s="275"/>
      <c r="O139" s="275"/>
      <c r="P139" s="275"/>
      <c r="Q139" s="275"/>
      <c r="R139" s="275"/>
      <c r="S139" s="275"/>
      <c r="T139" s="276"/>
      <c r="AT139" s="277" t="s">
        <v>3817</v>
      </c>
      <c r="AU139" s="277" t="s">
        <v>79</v>
      </c>
      <c r="AV139" s="13" t="s">
        <v>79</v>
      </c>
      <c r="AW139" s="13" t="s">
        <v>3819</v>
      </c>
      <c r="AX139" s="13" t="s">
        <v>16</v>
      </c>
      <c r="AY139" s="277" t="s">
        <v>210</v>
      </c>
    </row>
    <row r="140" s="14" customFormat="1">
      <c r="B140" s="278"/>
      <c r="C140" s="279"/>
      <c r="D140" s="226" t="s">
        <v>3817</v>
      </c>
      <c r="E140" s="280" t="s">
        <v>20</v>
      </c>
      <c r="F140" s="281" t="s">
        <v>3821</v>
      </c>
      <c r="G140" s="279"/>
      <c r="H140" s="282">
        <v>45</v>
      </c>
      <c r="I140" s="283"/>
      <c r="J140" s="279"/>
      <c r="K140" s="279"/>
      <c r="L140" s="284"/>
      <c r="M140" s="285"/>
      <c r="N140" s="286"/>
      <c r="O140" s="286"/>
      <c r="P140" s="286"/>
      <c r="Q140" s="286"/>
      <c r="R140" s="286"/>
      <c r="S140" s="286"/>
      <c r="T140" s="287"/>
      <c r="AT140" s="288" t="s">
        <v>3817</v>
      </c>
      <c r="AU140" s="288" t="s">
        <v>79</v>
      </c>
      <c r="AV140" s="14" t="s">
        <v>215</v>
      </c>
      <c r="AW140" s="14" t="s">
        <v>3819</v>
      </c>
      <c r="AX140" s="14" t="s">
        <v>77</v>
      </c>
      <c r="AY140" s="288" t="s">
        <v>210</v>
      </c>
    </row>
    <row r="141" s="10" customFormat="1" ht="22.8" customHeight="1">
      <c r="B141" s="199"/>
      <c r="C141" s="200"/>
      <c r="D141" s="201" t="s">
        <v>69</v>
      </c>
      <c r="E141" s="239" t="s">
        <v>3579</v>
      </c>
      <c r="F141" s="239" t="s">
        <v>4008</v>
      </c>
      <c r="G141" s="200"/>
      <c r="H141" s="200"/>
      <c r="I141" s="203"/>
      <c r="J141" s="240">
        <f>BK141</f>
        <v>0</v>
      </c>
      <c r="K141" s="200"/>
      <c r="L141" s="205"/>
      <c r="M141" s="206"/>
      <c r="N141" s="207"/>
      <c r="O141" s="207"/>
      <c r="P141" s="208">
        <f>P142</f>
        <v>0</v>
      </c>
      <c r="Q141" s="207"/>
      <c r="R141" s="208">
        <f>R142</f>
        <v>0</v>
      </c>
      <c r="S141" s="207"/>
      <c r="T141" s="209">
        <f>T142</f>
        <v>0</v>
      </c>
      <c r="AR141" s="210" t="s">
        <v>77</v>
      </c>
      <c r="AT141" s="211" t="s">
        <v>69</v>
      </c>
      <c r="AU141" s="211" t="s">
        <v>77</v>
      </c>
      <c r="AY141" s="210" t="s">
        <v>210</v>
      </c>
      <c r="BK141" s="212">
        <f>BK142</f>
        <v>0</v>
      </c>
    </row>
    <row r="142" s="1" customFormat="1" ht="24" customHeight="1">
      <c r="B142" s="39"/>
      <c r="C142" s="213" t="s">
        <v>272</v>
      </c>
      <c r="D142" s="213" t="s">
        <v>211</v>
      </c>
      <c r="E142" s="214" t="s">
        <v>4009</v>
      </c>
      <c r="F142" s="215" t="s">
        <v>4010</v>
      </c>
      <c r="G142" s="216" t="s">
        <v>266</v>
      </c>
      <c r="H142" s="217">
        <v>0.155</v>
      </c>
      <c r="I142" s="218"/>
      <c r="J142" s="219">
        <f>ROUND(I142*H142,2)</f>
        <v>0</v>
      </c>
      <c r="K142" s="215" t="s">
        <v>20</v>
      </c>
      <c r="L142" s="44"/>
      <c r="M142" s="251" t="s">
        <v>20</v>
      </c>
      <c r="N142" s="252" t="s">
        <v>41</v>
      </c>
      <c r="O142" s="229"/>
      <c r="P142" s="253">
        <f>O142*H142</f>
        <v>0</v>
      </c>
      <c r="Q142" s="253">
        <v>0</v>
      </c>
      <c r="R142" s="253">
        <f>Q142*H142</f>
        <v>0</v>
      </c>
      <c r="S142" s="253">
        <v>0</v>
      </c>
      <c r="T142" s="254">
        <f>S142*H142</f>
        <v>0</v>
      </c>
      <c r="AR142" s="224" t="s">
        <v>215</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215</v>
      </c>
      <c r="BM142" s="224" t="s">
        <v>286</v>
      </c>
    </row>
    <row r="143" s="1" customFormat="1" ht="6.96" customHeight="1">
      <c r="B143" s="59"/>
      <c r="C143" s="60"/>
      <c r="D143" s="60"/>
      <c r="E143" s="60"/>
      <c r="F143" s="60"/>
      <c r="G143" s="60"/>
      <c r="H143" s="60"/>
      <c r="I143" s="172"/>
      <c r="J143" s="60"/>
      <c r="K143" s="60"/>
      <c r="L143" s="44"/>
    </row>
  </sheetData>
  <sheetProtection sheet="1" autoFilter="0" formatColumns="0" formatRows="0" objects="1" scenarios="1" spinCount="100000" saltValue="ZH07QE6xxuSFEmmusQX4FHf2o8+iniWazeFJJorO/PB1/XYDNp3R36Y9YLP3cqY21yzhXSPMTBWk/cdf5f4Zhg==" hashValue="55pg/EMkU6jtu3LjA7bGWl02ewK9Cd6QkJAZQXf3DEfh4Ye6hWSkuYJy2aN1dh+VvXMk+BFX8HrRru2OCn9r3A==" algorithmName="SHA-512" password="CC35"/>
  <autoFilter ref="C93:K142"/>
  <mergeCells count="15">
    <mergeCell ref="E7:H7"/>
    <mergeCell ref="E11:H11"/>
    <mergeCell ref="E9:H9"/>
    <mergeCell ref="E13:H13"/>
    <mergeCell ref="E22:H22"/>
    <mergeCell ref="E31:H31"/>
    <mergeCell ref="E52:H52"/>
    <mergeCell ref="E56:H56"/>
    <mergeCell ref="E54:H54"/>
    <mergeCell ref="E58:H58"/>
    <mergeCell ref="E80:H80"/>
    <mergeCell ref="E84:H84"/>
    <mergeCell ref="E82:H82"/>
    <mergeCell ref="E86:H86"/>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186</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3727</v>
      </c>
      <c r="L9" s="21"/>
    </row>
    <row r="10" ht="12" customHeight="1">
      <c r="B10" s="21"/>
      <c r="D10" s="145" t="s">
        <v>236</v>
      </c>
      <c r="L10" s="21"/>
    </row>
    <row r="11" s="1" customFormat="1" ht="16.5" customHeight="1">
      <c r="B11" s="44"/>
      <c r="E11" s="159" t="s">
        <v>3809</v>
      </c>
      <c r="F11" s="1"/>
      <c r="G11" s="1"/>
      <c r="H11" s="1"/>
      <c r="I11" s="147"/>
      <c r="L11" s="44"/>
    </row>
    <row r="12" s="1" customFormat="1" ht="12" customHeight="1">
      <c r="B12" s="44"/>
      <c r="D12" s="145" t="s">
        <v>238</v>
      </c>
      <c r="I12" s="147"/>
      <c r="L12" s="44"/>
    </row>
    <row r="13" s="1" customFormat="1" ht="36.96" customHeight="1">
      <c r="B13" s="44"/>
      <c r="E13" s="148" t="s">
        <v>4131</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ROUNDUP(J93,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ROUNDUP((SUM(BE93:BE99)),  2)</f>
        <v>0</v>
      </c>
      <c r="I37" s="161">
        <v>0.20999999999999999</v>
      </c>
      <c r="J37" s="160">
        <f>ROUNDUP(((SUM(BE93:BE99))*I37),  2)</f>
        <v>0</v>
      </c>
      <c r="L37" s="44"/>
    </row>
    <row r="38" s="1" customFormat="1" ht="14.4" customHeight="1">
      <c r="B38" s="44"/>
      <c r="E38" s="145" t="s">
        <v>42</v>
      </c>
      <c r="F38" s="160">
        <f>ROUNDUP((SUM(BF93:BF99)),  2)</f>
        <v>0</v>
      </c>
      <c r="I38" s="161">
        <v>0.14999999999999999</v>
      </c>
      <c r="J38" s="160">
        <f>ROUNDUP(((SUM(BF93:BF99))*I38),  2)</f>
        <v>0</v>
      </c>
      <c r="L38" s="44"/>
    </row>
    <row r="39" hidden="1" s="1" customFormat="1" ht="14.4" customHeight="1">
      <c r="B39" s="44"/>
      <c r="E39" s="145" t="s">
        <v>43</v>
      </c>
      <c r="F39" s="160">
        <f>ROUNDUP((SUM(BG93:BG99)),  2)</f>
        <v>0</v>
      </c>
      <c r="I39" s="161">
        <v>0.20999999999999999</v>
      </c>
      <c r="J39" s="160">
        <f>0</f>
        <v>0</v>
      </c>
      <c r="L39" s="44"/>
    </row>
    <row r="40" hidden="1" s="1" customFormat="1" ht="14.4" customHeight="1">
      <c r="B40" s="44"/>
      <c r="E40" s="145" t="s">
        <v>44</v>
      </c>
      <c r="F40" s="160">
        <f>ROUNDUP((SUM(BH93:BH99)),  2)</f>
        <v>0</v>
      </c>
      <c r="I40" s="161">
        <v>0.14999999999999999</v>
      </c>
      <c r="J40" s="160">
        <f>0</f>
        <v>0</v>
      </c>
      <c r="L40" s="44"/>
    </row>
    <row r="41" hidden="1" s="1" customFormat="1" ht="14.4" customHeight="1">
      <c r="B41" s="44"/>
      <c r="E41" s="145" t="s">
        <v>45</v>
      </c>
      <c r="F41" s="160">
        <f>ROUNDUP((SUM(BI93:BI99)),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3727</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3809</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192 - DIO - 192 - DI - 192 - DIO - 192 - DIO</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J93</f>
        <v>0</v>
      </c>
      <c r="K67" s="40"/>
      <c r="L67" s="44"/>
      <c r="AU67" s="18" t="s">
        <v>193</v>
      </c>
    </row>
    <row r="68" s="8" customFormat="1" ht="24.96" customHeight="1">
      <c r="B68" s="182"/>
      <c r="C68" s="183"/>
      <c r="D68" s="184" t="s">
        <v>240</v>
      </c>
      <c r="E68" s="185"/>
      <c r="F68" s="185"/>
      <c r="G68" s="185"/>
      <c r="H68" s="185"/>
      <c r="I68" s="186"/>
      <c r="J68" s="187">
        <f>J94</f>
        <v>0</v>
      </c>
      <c r="K68" s="183"/>
      <c r="L68" s="188"/>
    </row>
    <row r="69" s="11" customFormat="1" ht="19.92" customHeight="1">
      <c r="B69" s="233"/>
      <c r="C69" s="125"/>
      <c r="D69" s="234" t="s">
        <v>4096</v>
      </c>
      <c r="E69" s="235"/>
      <c r="F69" s="235"/>
      <c r="G69" s="235"/>
      <c r="H69" s="235"/>
      <c r="I69" s="236"/>
      <c r="J69" s="237">
        <f>J95</f>
        <v>0</v>
      </c>
      <c r="K69" s="125"/>
      <c r="L69" s="238"/>
    </row>
    <row r="70" s="1" customFormat="1" ht="21.84" customHeight="1">
      <c r="B70" s="39"/>
      <c r="C70" s="40"/>
      <c r="D70" s="40"/>
      <c r="E70" s="40"/>
      <c r="F70" s="40"/>
      <c r="G70" s="40"/>
      <c r="H70" s="40"/>
      <c r="I70" s="147"/>
      <c r="J70" s="40"/>
      <c r="K70" s="40"/>
      <c r="L70" s="44"/>
    </row>
    <row r="71" s="1" customFormat="1" ht="6.96" customHeight="1">
      <c r="B71" s="59"/>
      <c r="C71" s="60"/>
      <c r="D71" s="60"/>
      <c r="E71" s="60"/>
      <c r="F71" s="60"/>
      <c r="G71" s="60"/>
      <c r="H71" s="60"/>
      <c r="I71" s="172"/>
      <c r="J71" s="60"/>
      <c r="K71" s="60"/>
      <c r="L71" s="44"/>
    </row>
    <row r="75" s="1" customFormat="1" ht="6.96" customHeight="1">
      <c r="B75" s="61"/>
      <c r="C75" s="62"/>
      <c r="D75" s="62"/>
      <c r="E75" s="62"/>
      <c r="F75" s="62"/>
      <c r="G75" s="62"/>
      <c r="H75" s="62"/>
      <c r="I75" s="175"/>
      <c r="J75" s="62"/>
      <c r="K75" s="62"/>
      <c r="L75" s="44"/>
    </row>
    <row r="76" s="1" customFormat="1" ht="24.96" customHeight="1">
      <c r="B76" s="39"/>
      <c r="C76" s="24" t="s">
        <v>195</v>
      </c>
      <c r="D76" s="40"/>
      <c r="E76" s="40"/>
      <c r="F76" s="40"/>
      <c r="G76" s="40"/>
      <c r="H76" s="40"/>
      <c r="I76" s="147"/>
      <c r="J76" s="40"/>
      <c r="K76" s="40"/>
      <c r="L76" s="44"/>
    </row>
    <row r="77" s="1" customFormat="1" ht="6.96" customHeight="1">
      <c r="B77" s="39"/>
      <c r="C77" s="40"/>
      <c r="D77" s="40"/>
      <c r="E77" s="40"/>
      <c r="F77" s="40"/>
      <c r="G77" s="40"/>
      <c r="H77" s="40"/>
      <c r="I77" s="147"/>
      <c r="J77" s="40"/>
      <c r="K77" s="40"/>
      <c r="L77" s="44"/>
    </row>
    <row r="78" s="1" customFormat="1" ht="12" customHeight="1">
      <c r="B78" s="39"/>
      <c r="C78" s="33" t="s">
        <v>17</v>
      </c>
      <c r="D78" s="40"/>
      <c r="E78" s="40"/>
      <c r="F78" s="40"/>
      <c r="G78" s="40"/>
      <c r="H78" s="40"/>
      <c r="I78" s="147"/>
      <c r="J78" s="40"/>
      <c r="K78" s="40"/>
      <c r="L78" s="44"/>
    </row>
    <row r="79" s="1" customFormat="1" ht="16.5" customHeight="1">
      <c r="B79" s="39"/>
      <c r="C79" s="40"/>
      <c r="D79" s="40"/>
      <c r="E79" s="176" t="str">
        <f>E7</f>
        <v>Multifunkční centrum sociálních služeb</v>
      </c>
      <c r="F79" s="33"/>
      <c r="G79" s="33"/>
      <c r="H79" s="33"/>
      <c r="I79" s="147"/>
      <c r="J79" s="40"/>
      <c r="K79" s="40"/>
      <c r="L79" s="44"/>
    </row>
    <row r="80" ht="12" customHeight="1">
      <c r="B80" s="22"/>
      <c r="C80" s="33" t="s">
        <v>188</v>
      </c>
      <c r="D80" s="23"/>
      <c r="E80" s="23"/>
      <c r="F80" s="23"/>
      <c r="G80" s="23"/>
      <c r="H80" s="23"/>
      <c r="I80" s="139"/>
      <c r="J80" s="23"/>
      <c r="K80" s="23"/>
      <c r="L80" s="21"/>
    </row>
    <row r="81" ht="16.5" customHeight="1">
      <c r="B81" s="22"/>
      <c r="C81" s="23"/>
      <c r="D81" s="23"/>
      <c r="E81" s="176" t="s">
        <v>3727</v>
      </c>
      <c r="F81" s="23"/>
      <c r="G81" s="23"/>
      <c r="H81" s="23"/>
      <c r="I81" s="139"/>
      <c r="J81" s="23"/>
      <c r="K81" s="23"/>
      <c r="L81" s="21"/>
    </row>
    <row r="82" ht="12" customHeight="1">
      <c r="B82" s="22"/>
      <c r="C82" s="33" t="s">
        <v>236</v>
      </c>
      <c r="D82" s="23"/>
      <c r="E82" s="23"/>
      <c r="F82" s="23"/>
      <c r="G82" s="23"/>
      <c r="H82" s="23"/>
      <c r="I82" s="139"/>
      <c r="J82" s="23"/>
      <c r="K82" s="23"/>
      <c r="L82" s="21"/>
    </row>
    <row r="83" s="1" customFormat="1" ht="16.5" customHeight="1">
      <c r="B83" s="39"/>
      <c r="C83" s="40"/>
      <c r="D83" s="40"/>
      <c r="E83" s="232" t="s">
        <v>3809</v>
      </c>
      <c r="F83" s="40"/>
      <c r="G83" s="40"/>
      <c r="H83" s="40"/>
      <c r="I83" s="147"/>
      <c r="J83" s="40"/>
      <c r="K83" s="40"/>
      <c r="L83" s="44"/>
    </row>
    <row r="84" s="1" customFormat="1" ht="12" customHeight="1">
      <c r="B84" s="39"/>
      <c r="C84" s="33" t="s">
        <v>238</v>
      </c>
      <c r="D84" s="40"/>
      <c r="E84" s="40"/>
      <c r="F84" s="40"/>
      <c r="G84" s="40"/>
      <c r="H84" s="40"/>
      <c r="I84" s="147"/>
      <c r="J84" s="40"/>
      <c r="K84" s="40"/>
      <c r="L84" s="44"/>
    </row>
    <row r="85" s="1" customFormat="1" ht="16.5" customHeight="1">
      <c r="B85" s="39"/>
      <c r="C85" s="40"/>
      <c r="D85" s="40"/>
      <c r="E85" s="69" t="str">
        <f>E13</f>
        <v>192 - DIO - 192 - DI - 192 - DIO - 192 - DIO</v>
      </c>
      <c r="F85" s="40"/>
      <c r="G85" s="40"/>
      <c r="H85" s="40"/>
      <c r="I85" s="147"/>
      <c r="J85" s="40"/>
      <c r="K85" s="40"/>
      <c r="L85" s="44"/>
    </row>
    <row r="86" s="1" customFormat="1" ht="6.96" customHeight="1">
      <c r="B86" s="39"/>
      <c r="C86" s="40"/>
      <c r="D86" s="40"/>
      <c r="E86" s="40"/>
      <c r="F86" s="40"/>
      <c r="G86" s="40"/>
      <c r="H86" s="40"/>
      <c r="I86" s="147"/>
      <c r="J86" s="40"/>
      <c r="K86" s="40"/>
      <c r="L86" s="44"/>
    </row>
    <row r="87" s="1" customFormat="1" ht="12" customHeight="1">
      <c r="B87" s="39"/>
      <c r="C87" s="33" t="s">
        <v>22</v>
      </c>
      <c r="D87" s="40"/>
      <c r="E87" s="40"/>
      <c r="F87" s="28" t="str">
        <f>F16</f>
        <v xml:space="preserve"> </v>
      </c>
      <c r="G87" s="40"/>
      <c r="H87" s="40"/>
      <c r="I87" s="149" t="s">
        <v>24</v>
      </c>
      <c r="J87" s="72" t="str">
        <f>IF(J16="","",J16)</f>
        <v>11.2.2019</v>
      </c>
      <c r="K87" s="40"/>
      <c r="L87" s="44"/>
    </row>
    <row r="88" s="1" customFormat="1" ht="6.96" customHeight="1">
      <c r="B88" s="39"/>
      <c r="C88" s="40"/>
      <c r="D88" s="40"/>
      <c r="E88" s="40"/>
      <c r="F88" s="40"/>
      <c r="G88" s="40"/>
      <c r="H88" s="40"/>
      <c r="I88" s="147"/>
      <c r="J88" s="40"/>
      <c r="K88" s="40"/>
      <c r="L88" s="44"/>
    </row>
    <row r="89" s="1" customFormat="1" ht="15.15" customHeight="1">
      <c r="B89" s="39"/>
      <c r="C89" s="33" t="s">
        <v>26</v>
      </c>
      <c r="D89" s="40"/>
      <c r="E89" s="40"/>
      <c r="F89" s="28" t="str">
        <f>E19</f>
        <v xml:space="preserve"> </v>
      </c>
      <c r="G89" s="40"/>
      <c r="H89" s="40"/>
      <c r="I89" s="149" t="s">
        <v>31</v>
      </c>
      <c r="J89" s="37" t="str">
        <f>E25</f>
        <v xml:space="preserve"> </v>
      </c>
      <c r="K89" s="40"/>
      <c r="L89" s="44"/>
    </row>
    <row r="90" s="1" customFormat="1" ht="15.15" customHeight="1">
      <c r="B90" s="39"/>
      <c r="C90" s="33" t="s">
        <v>29</v>
      </c>
      <c r="D90" s="40"/>
      <c r="E90" s="40"/>
      <c r="F90" s="28" t="str">
        <f>IF(E22="","",E22)</f>
        <v>Vyplň údaj</v>
      </c>
      <c r="G90" s="40"/>
      <c r="H90" s="40"/>
      <c r="I90" s="149" t="s">
        <v>32</v>
      </c>
      <c r="J90" s="37" t="str">
        <f>E28</f>
        <v xml:space="preserve"> </v>
      </c>
      <c r="K90" s="40"/>
      <c r="L90" s="44"/>
    </row>
    <row r="91" s="1" customFormat="1" ht="10.32" customHeight="1">
      <c r="B91" s="39"/>
      <c r="C91" s="40"/>
      <c r="D91" s="40"/>
      <c r="E91" s="40"/>
      <c r="F91" s="40"/>
      <c r="G91" s="40"/>
      <c r="H91" s="40"/>
      <c r="I91" s="147"/>
      <c r="J91" s="40"/>
      <c r="K91" s="40"/>
      <c r="L91" s="44"/>
    </row>
    <row r="92" s="9" customFormat="1" ht="29.28" customHeight="1">
      <c r="B92" s="189"/>
      <c r="C92" s="190" t="s">
        <v>196</v>
      </c>
      <c r="D92" s="191" t="s">
        <v>55</v>
      </c>
      <c r="E92" s="191" t="s">
        <v>51</v>
      </c>
      <c r="F92" s="191" t="s">
        <v>52</v>
      </c>
      <c r="G92" s="191" t="s">
        <v>197</v>
      </c>
      <c r="H92" s="191" t="s">
        <v>198</v>
      </c>
      <c r="I92" s="192" t="s">
        <v>199</v>
      </c>
      <c r="J92" s="191" t="s">
        <v>192</v>
      </c>
      <c r="K92" s="193" t="s">
        <v>200</v>
      </c>
      <c r="L92" s="194"/>
      <c r="M92" s="92" t="s">
        <v>20</v>
      </c>
      <c r="N92" s="93" t="s">
        <v>40</v>
      </c>
      <c r="O92" s="93" t="s">
        <v>201</v>
      </c>
      <c r="P92" s="93" t="s">
        <v>202</v>
      </c>
      <c r="Q92" s="93" t="s">
        <v>203</v>
      </c>
      <c r="R92" s="93" t="s">
        <v>204</v>
      </c>
      <c r="S92" s="93" t="s">
        <v>205</v>
      </c>
      <c r="T92" s="94" t="s">
        <v>206</v>
      </c>
    </row>
    <row r="93" s="1" customFormat="1" ht="22.8" customHeight="1">
      <c r="B93" s="39"/>
      <c r="C93" s="99" t="s">
        <v>207</v>
      </c>
      <c r="D93" s="40"/>
      <c r="E93" s="40"/>
      <c r="F93" s="40"/>
      <c r="G93" s="40"/>
      <c r="H93" s="40"/>
      <c r="I93" s="147"/>
      <c r="J93" s="195">
        <f>BK93</f>
        <v>0</v>
      </c>
      <c r="K93" s="40"/>
      <c r="L93" s="44"/>
      <c r="M93" s="95"/>
      <c r="N93" s="96"/>
      <c r="O93" s="96"/>
      <c r="P93" s="196">
        <f>P94</f>
        <v>0</v>
      </c>
      <c r="Q93" s="96"/>
      <c r="R93" s="196">
        <f>R94</f>
        <v>0</v>
      </c>
      <c r="S93" s="96"/>
      <c r="T93" s="197">
        <f>T94</f>
        <v>0</v>
      </c>
      <c r="AT93" s="18" t="s">
        <v>69</v>
      </c>
      <c r="AU93" s="18" t="s">
        <v>193</v>
      </c>
      <c r="BK93" s="198">
        <f>BK94</f>
        <v>0</v>
      </c>
    </row>
    <row r="94" s="10" customFormat="1" ht="25.92" customHeight="1">
      <c r="B94" s="199"/>
      <c r="C94" s="200"/>
      <c r="D94" s="201" t="s">
        <v>69</v>
      </c>
      <c r="E94" s="202" t="s">
        <v>255</v>
      </c>
      <c r="F94" s="202" t="s">
        <v>256</v>
      </c>
      <c r="G94" s="200"/>
      <c r="H94" s="200"/>
      <c r="I94" s="203"/>
      <c r="J94" s="204">
        <f>BK94</f>
        <v>0</v>
      </c>
      <c r="K94" s="200"/>
      <c r="L94" s="205"/>
      <c r="M94" s="206"/>
      <c r="N94" s="207"/>
      <c r="O94" s="207"/>
      <c r="P94" s="208">
        <f>P95</f>
        <v>0</v>
      </c>
      <c r="Q94" s="207"/>
      <c r="R94" s="208">
        <f>R95</f>
        <v>0</v>
      </c>
      <c r="S94" s="207"/>
      <c r="T94" s="209">
        <f>T95</f>
        <v>0</v>
      </c>
      <c r="AR94" s="210" t="s">
        <v>77</v>
      </c>
      <c r="AT94" s="211" t="s">
        <v>69</v>
      </c>
      <c r="AU94" s="211" t="s">
        <v>16</v>
      </c>
      <c r="AY94" s="210" t="s">
        <v>210</v>
      </c>
      <c r="BK94" s="212">
        <f>BK95</f>
        <v>0</v>
      </c>
    </row>
    <row r="95" s="10" customFormat="1" ht="22.8" customHeight="1">
      <c r="B95" s="199"/>
      <c r="C95" s="200"/>
      <c r="D95" s="201" t="s">
        <v>69</v>
      </c>
      <c r="E95" s="239" t="s">
        <v>4097</v>
      </c>
      <c r="F95" s="239" t="s">
        <v>4098</v>
      </c>
      <c r="G95" s="200"/>
      <c r="H95" s="200"/>
      <c r="I95" s="203"/>
      <c r="J95" s="240">
        <f>BK95</f>
        <v>0</v>
      </c>
      <c r="K95" s="200"/>
      <c r="L95" s="205"/>
      <c r="M95" s="206"/>
      <c r="N95" s="207"/>
      <c r="O95" s="207"/>
      <c r="P95" s="208">
        <f>SUM(P96:P99)</f>
        <v>0</v>
      </c>
      <c r="Q95" s="207"/>
      <c r="R95" s="208">
        <f>SUM(R96:R99)</f>
        <v>0</v>
      </c>
      <c r="S95" s="207"/>
      <c r="T95" s="209">
        <f>SUM(T96:T99)</f>
        <v>0</v>
      </c>
      <c r="AR95" s="210" t="s">
        <v>77</v>
      </c>
      <c r="AT95" s="211" t="s">
        <v>69</v>
      </c>
      <c r="AU95" s="211" t="s">
        <v>77</v>
      </c>
      <c r="AY95" s="210" t="s">
        <v>210</v>
      </c>
      <c r="BK95" s="212">
        <f>SUM(BK96:BK99)</f>
        <v>0</v>
      </c>
    </row>
    <row r="96" s="1" customFormat="1" ht="24" customHeight="1">
      <c r="B96" s="39"/>
      <c r="C96" s="213" t="s">
        <v>77</v>
      </c>
      <c r="D96" s="213" t="s">
        <v>211</v>
      </c>
      <c r="E96" s="214" t="s">
        <v>4132</v>
      </c>
      <c r="F96" s="215" t="s">
        <v>4133</v>
      </c>
      <c r="G96" s="216" t="s">
        <v>3575</v>
      </c>
      <c r="H96" s="217">
        <v>1</v>
      </c>
      <c r="I96" s="218"/>
      <c r="J96" s="219">
        <f>ROUND(I96*H96,2)</f>
        <v>0</v>
      </c>
      <c r="K96" s="215" t="s">
        <v>20</v>
      </c>
      <c r="L96" s="44"/>
      <c r="M96" s="220" t="s">
        <v>20</v>
      </c>
      <c r="N96" s="221" t="s">
        <v>41</v>
      </c>
      <c r="O96" s="84"/>
      <c r="P96" s="222">
        <f>O96*H96</f>
        <v>0</v>
      </c>
      <c r="Q96" s="222">
        <v>0</v>
      </c>
      <c r="R96" s="222">
        <f>Q96*H96</f>
        <v>0</v>
      </c>
      <c r="S96" s="222">
        <v>0</v>
      </c>
      <c r="T96" s="223">
        <f>S96*H96</f>
        <v>0</v>
      </c>
      <c r="AR96" s="224" t="s">
        <v>215</v>
      </c>
      <c r="AT96" s="224" t="s">
        <v>211</v>
      </c>
      <c r="AU96" s="224" t="s">
        <v>79</v>
      </c>
      <c r="AY96" s="18" t="s">
        <v>210</v>
      </c>
      <c r="BE96" s="225">
        <f>IF(N96="základní",J96,0)</f>
        <v>0</v>
      </c>
      <c r="BF96" s="225">
        <f>IF(N96="snížená",J96,0)</f>
        <v>0</v>
      </c>
      <c r="BG96" s="225">
        <f>IF(N96="zákl. přenesená",J96,0)</f>
        <v>0</v>
      </c>
      <c r="BH96" s="225">
        <f>IF(N96="sníž. přenesená",J96,0)</f>
        <v>0</v>
      </c>
      <c r="BI96" s="225">
        <f>IF(N96="nulová",J96,0)</f>
        <v>0</v>
      </c>
      <c r="BJ96" s="18" t="s">
        <v>77</v>
      </c>
      <c r="BK96" s="225">
        <f>ROUND(I96*H96,2)</f>
        <v>0</v>
      </c>
      <c r="BL96" s="18" t="s">
        <v>215</v>
      </c>
      <c r="BM96" s="224" t="s">
        <v>79</v>
      </c>
    </row>
    <row r="97" s="12" customFormat="1">
      <c r="B97" s="257"/>
      <c r="C97" s="258"/>
      <c r="D97" s="226" t="s">
        <v>3817</v>
      </c>
      <c r="E97" s="259" t="s">
        <v>20</v>
      </c>
      <c r="F97" s="260" t="s">
        <v>4134</v>
      </c>
      <c r="G97" s="258"/>
      <c r="H97" s="259" t="s">
        <v>20</v>
      </c>
      <c r="I97" s="261"/>
      <c r="J97" s="258"/>
      <c r="K97" s="258"/>
      <c r="L97" s="262"/>
      <c r="M97" s="263"/>
      <c r="N97" s="264"/>
      <c r="O97" s="264"/>
      <c r="P97" s="264"/>
      <c r="Q97" s="264"/>
      <c r="R97" s="264"/>
      <c r="S97" s="264"/>
      <c r="T97" s="265"/>
      <c r="AT97" s="266" t="s">
        <v>3817</v>
      </c>
      <c r="AU97" s="266" t="s">
        <v>79</v>
      </c>
      <c r="AV97" s="12" t="s">
        <v>77</v>
      </c>
      <c r="AW97" s="12" t="s">
        <v>3819</v>
      </c>
      <c r="AX97" s="12" t="s">
        <v>16</v>
      </c>
      <c r="AY97" s="266" t="s">
        <v>210</v>
      </c>
    </row>
    <row r="98" s="13" customFormat="1">
      <c r="B98" s="267"/>
      <c r="C98" s="268"/>
      <c r="D98" s="226" t="s">
        <v>3817</v>
      </c>
      <c r="E98" s="269" t="s">
        <v>20</v>
      </c>
      <c r="F98" s="270" t="s">
        <v>77</v>
      </c>
      <c r="G98" s="268"/>
      <c r="H98" s="271">
        <v>1</v>
      </c>
      <c r="I98" s="272"/>
      <c r="J98" s="268"/>
      <c r="K98" s="268"/>
      <c r="L98" s="273"/>
      <c r="M98" s="274"/>
      <c r="N98" s="275"/>
      <c r="O98" s="275"/>
      <c r="P98" s="275"/>
      <c r="Q98" s="275"/>
      <c r="R98" s="275"/>
      <c r="S98" s="275"/>
      <c r="T98" s="276"/>
      <c r="AT98" s="277" t="s">
        <v>3817</v>
      </c>
      <c r="AU98" s="277" t="s">
        <v>79</v>
      </c>
      <c r="AV98" s="13" t="s">
        <v>79</v>
      </c>
      <c r="AW98" s="13" t="s">
        <v>3819</v>
      </c>
      <c r="AX98" s="13" t="s">
        <v>16</v>
      </c>
      <c r="AY98" s="277" t="s">
        <v>210</v>
      </c>
    </row>
    <row r="99" s="14" customFormat="1">
      <c r="B99" s="278"/>
      <c r="C99" s="279"/>
      <c r="D99" s="226" t="s">
        <v>3817</v>
      </c>
      <c r="E99" s="280" t="s">
        <v>20</v>
      </c>
      <c r="F99" s="281" t="s">
        <v>3821</v>
      </c>
      <c r="G99" s="279"/>
      <c r="H99" s="282">
        <v>1</v>
      </c>
      <c r="I99" s="283"/>
      <c r="J99" s="279"/>
      <c r="K99" s="279"/>
      <c r="L99" s="284"/>
      <c r="M99" s="300"/>
      <c r="N99" s="301"/>
      <c r="O99" s="301"/>
      <c r="P99" s="301"/>
      <c r="Q99" s="301"/>
      <c r="R99" s="301"/>
      <c r="S99" s="301"/>
      <c r="T99" s="302"/>
      <c r="AT99" s="288" t="s">
        <v>3817</v>
      </c>
      <c r="AU99" s="288" t="s">
        <v>79</v>
      </c>
      <c r="AV99" s="14" t="s">
        <v>215</v>
      </c>
      <c r="AW99" s="14" t="s">
        <v>3819</v>
      </c>
      <c r="AX99" s="14" t="s">
        <v>77</v>
      </c>
      <c r="AY99" s="288" t="s">
        <v>210</v>
      </c>
    </row>
    <row r="100" s="1" customFormat="1" ht="6.96" customHeight="1">
      <c r="B100" s="59"/>
      <c r="C100" s="60"/>
      <c r="D100" s="60"/>
      <c r="E100" s="60"/>
      <c r="F100" s="60"/>
      <c r="G100" s="60"/>
      <c r="H100" s="60"/>
      <c r="I100" s="172"/>
      <c r="J100" s="60"/>
      <c r="K100" s="60"/>
      <c r="L100" s="44"/>
    </row>
  </sheetData>
  <sheetProtection sheet="1" autoFilter="0" formatColumns="0" formatRows="0" objects="1" scenarios="1" spinCount="100000" saltValue="7RmBqWMz8fI56839dEwoXRNXT1WsTeQz2mV6MCb+GaF9YxBLLzgtoMHBxna6igYWJfhBA0YQQ9JJCjV872RX3g==" hashValue="DIJ6WuH7JB9n3ux1jrT4laeCvzcGyTU9Pj/Xl47IX3gMPGQSe2VUM7D+jgRPgFcOTl/qE+zvCkwl7zmvFYHlbA==" algorithmName="SHA-512" password="CC35"/>
  <autoFilter ref="C92:K99"/>
  <mergeCells count="15">
    <mergeCell ref="E7:H7"/>
    <mergeCell ref="E11:H11"/>
    <mergeCell ref="E9:H9"/>
    <mergeCell ref="E13:H13"/>
    <mergeCell ref="E22:H22"/>
    <mergeCell ref="E31:H31"/>
    <mergeCell ref="E52:H52"/>
    <mergeCell ref="E56:H56"/>
    <mergeCell ref="E54:H54"/>
    <mergeCell ref="E58:H58"/>
    <mergeCell ref="E79:H79"/>
    <mergeCell ref="E83:H83"/>
    <mergeCell ref="E81:H81"/>
    <mergeCell ref="E85:H85"/>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sheetViews>
  <sheetFormatPr defaultRowHeight="13.5"/>
  <cols>
    <col min="1" max="1" width="8.33" style="303" customWidth="1"/>
    <col min="2" max="2" width="1.664063" style="303" customWidth="1"/>
    <col min="3" max="4" width="5" style="303" customWidth="1"/>
    <col min="5" max="5" width="11.67" style="303" customWidth="1"/>
    <col min="6" max="6" width="9.17" style="303" customWidth="1"/>
    <col min="7" max="7" width="5" style="303" customWidth="1"/>
    <col min="8" max="8" width="77.83" style="303" customWidth="1"/>
    <col min="9" max="10" width="20" style="303" customWidth="1"/>
    <col min="11" max="11" width="1.664063" style="303" customWidth="1"/>
  </cols>
  <sheetData>
    <row r="1" ht="37.5" customHeight="1"/>
    <row r="2" ht="7.5" customHeight="1">
      <c r="B2" s="304"/>
      <c r="C2" s="305"/>
      <c r="D2" s="305"/>
      <c r="E2" s="305"/>
      <c r="F2" s="305"/>
      <c r="G2" s="305"/>
      <c r="H2" s="305"/>
      <c r="I2" s="305"/>
      <c r="J2" s="305"/>
      <c r="K2" s="306"/>
    </row>
    <row r="3" s="16" customFormat="1" ht="45" customHeight="1">
      <c r="B3" s="307"/>
      <c r="C3" s="308" t="s">
        <v>4135</v>
      </c>
      <c r="D3" s="308"/>
      <c r="E3" s="308"/>
      <c r="F3" s="308"/>
      <c r="G3" s="308"/>
      <c r="H3" s="308"/>
      <c r="I3" s="308"/>
      <c r="J3" s="308"/>
      <c r="K3" s="309"/>
    </row>
    <row r="4" ht="25.5" customHeight="1">
      <c r="B4" s="310"/>
      <c r="C4" s="311" t="s">
        <v>4136</v>
      </c>
      <c r="D4" s="311"/>
      <c r="E4" s="311"/>
      <c r="F4" s="311"/>
      <c r="G4" s="311"/>
      <c r="H4" s="311"/>
      <c r="I4" s="311"/>
      <c r="J4" s="311"/>
      <c r="K4" s="312"/>
    </row>
    <row r="5" ht="5.25" customHeight="1">
      <c r="B5" s="310"/>
      <c r="C5" s="313"/>
      <c r="D5" s="313"/>
      <c r="E5" s="313"/>
      <c r="F5" s="313"/>
      <c r="G5" s="313"/>
      <c r="H5" s="313"/>
      <c r="I5" s="313"/>
      <c r="J5" s="313"/>
      <c r="K5" s="312"/>
    </row>
    <row r="6" ht="15" customHeight="1">
      <c r="B6" s="310"/>
      <c r="C6" s="314" t="s">
        <v>4137</v>
      </c>
      <c r="D6" s="314"/>
      <c r="E6" s="314"/>
      <c r="F6" s="314"/>
      <c r="G6" s="314"/>
      <c r="H6" s="314"/>
      <c r="I6" s="314"/>
      <c r="J6" s="314"/>
      <c r="K6" s="312"/>
    </row>
    <row r="7" ht="15" customHeight="1">
      <c r="B7" s="315"/>
      <c r="C7" s="314" t="s">
        <v>4138</v>
      </c>
      <c r="D7" s="314"/>
      <c r="E7" s="314"/>
      <c r="F7" s="314"/>
      <c r="G7" s="314"/>
      <c r="H7" s="314"/>
      <c r="I7" s="314"/>
      <c r="J7" s="314"/>
      <c r="K7" s="312"/>
    </row>
    <row r="8" ht="12.75" customHeight="1">
      <c r="B8" s="315"/>
      <c r="C8" s="314"/>
      <c r="D8" s="314"/>
      <c r="E8" s="314"/>
      <c r="F8" s="314"/>
      <c r="G8" s="314"/>
      <c r="H8" s="314"/>
      <c r="I8" s="314"/>
      <c r="J8" s="314"/>
      <c r="K8" s="312"/>
    </row>
    <row r="9" ht="15" customHeight="1">
      <c r="B9" s="315"/>
      <c r="C9" s="314" t="s">
        <v>4139</v>
      </c>
      <c r="D9" s="314"/>
      <c r="E9" s="314"/>
      <c r="F9" s="314"/>
      <c r="G9" s="314"/>
      <c r="H9" s="314"/>
      <c r="I9" s="314"/>
      <c r="J9" s="314"/>
      <c r="K9" s="312"/>
    </row>
    <row r="10" ht="15" customHeight="1">
      <c r="B10" s="315"/>
      <c r="C10" s="314"/>
      <c r="D10" s="314" t="s">
        <v>4140</v>
      </c>
      <c r="E10" s="314"/>
      <c r="F10" s="314"/>
      <c r="G10" s="314"/>
      <c r="H10" s="314"/>
      <c r="I10" s="314"/>
      <c r="J10" s="314"/>
      <c r="K10" s="312"/>
    </row>
    <row r="11" ht="15" customHeight="1">
      <c r="B11" s="315"/>
      <c r="C11" s="316"/>
      <c r="D11" s="314" t="s">
        <v>4141</v>
      </c>
      <c r="E11" s="314"/>
      <c r="F11" s="314"/>
      <c r="G11" s="314"/>
      <c r="H11" s="314"/>
      <c r="I11" s="314"/>
      <c r="J11" s="314"/>
      <c r="K11" s="312"/>
    </row>
    <row r="12" ht="15" customHeight="1">
      <c r="B12" s="315"/>
      <c r="C12" s="316"/>
      <c r="D12" s="314"/>
      <c r="E12" s="314"/>
      <c r="F12" s="314"/>
      <c r="G12" s="314"/>
      <c r="H12" s="314"/>
      <c r="I12" s="314"/>
      <c r="J12" s="314"/>
      <c r="K12" s="312"/>
    </row>
    <row r="13" ht="15" customHeight="1">
      <c r="B13" s="315"/>
      <c r="C13" s="316"/>
      <c r="D13" s="317" t="s">
        <v>4142</v>
      </c>
      <c r="E13" s="314"/>
      <c r="F13" s="314"/>
      <c r="G13" s="314"/>
      <c r="H13" s="314"/>
      <c r="I13" s="314"/>
      <c r="J13" s="314"/>
      <c r="K13" s="312"/>
    </row>
    <row r="14" ht="12.75" customHeight="1">
      <c r="B14" s="315"/>
      <c r="C14" s="316"/>
      <c r="D14" s="316"/>
      <c r="E14" s="316"/>
      <c r="F14" s="316"/>
      <c r="G14" s="316"/>
      <c r="H14" s="316"/>
      <c r="I14" s="316"/>
      <c r="J14" s="316"/>
      <c r="K14" s="312"/>
    </row>
    <row r="15" ht="15" customHeight="1">
      <c r="B15" s="315"/>
      <c r="C15" s="316"/>
      <c r="D15" s="314" t="s">
        <v>4143</v>
      </c>
      <c r="E15" s="314"/>
      <c r="F15" s="314"/>
      <c r="G15" s="314"/>
      <c r="H15" s="314"/>
      <c r="I15" s="314"/>
      <c r="J15" s="314"/>
      <c r="K15" s="312"/>
    </row>
    <row r="16" ht="15" customHeight="1">
      <c r="B16" s="315"/>
      <c r="C16" s="316"/>
      <c r="D16" s="314" t="s">
        <v>4144</v>
      </c>
      <c r="E16" s="314"/>
      <c r="F16" s="314"/>
      <c r="G16" s="314"/>
      <c r="H16" s="314"/>
      <c r="I16" s="314"/>
      <c r="J16" s="314"/>
      <c r="K16" s="312"/>
    </row>
    <row r="17" ht="15" customHeight="1">
      <c r="B17" s="315"/>
      <c r="C17" s="316"/>
      <c r="D17" s="314" t="s">
        <v>4145</v>
      </c>
      <c r="E17" s="314"/>
      <c r="F17" s="314"/>
      <c r="G17" s="314"/>
      <c r="H17" s="314"/>
      <c r="I17" s="314"/>
      <c r="J17" s="314"/>
      <c r="K17" s="312"/>
    </row>
    <row r="18" ht="15" customHeight="1">
      <c r="B18" s="315"/>
      <c r="C18" s="316"/>
      <c r="D18" s="316"/>
      <c r="E18" s="318" t="s">
        <v>76</v>
      </c>
      <c r="F18" s="314" t="s">
        <v>4146</v>
      </c>
      <c r="G18" s="314"/>
      <c r="H18" s="314"/>
      <c r="I18" s="314"/>
      <c r="J18" s="314"/>
      <c r="K18" s="312"/>
    </row>
    <row r="19" ht="15" customHeight="1">
      <c r="B19" s="315"/>
      <c r="C19" s="316"/>
      <c r="D19" s="316"/>
      <c r="E19" s="318" t="s">
        <v>4147</v>
      </c>
      <c r="F19" s="314" t="s">
        <v>4148</v>
      </c>
      <c r="G19" s="314"/>
      <c r="H19" s="314"/>
      <c r="I19" s="314"/>
      <c r="J19" s="314"/>
      <c r="K19" s="312"/>
    </row>
    <row r="20" ht="15" customHeight="1">
      <c r="B20" s="315"/>
      <c r="C20" s="316"/>
      <c r="D20" s="316"/>
      <c r="E20" s="318" t="s">
        <v>4149</v>
      </c>
      <c r="F20" s="314" t="s">
        <v>4150</v>
      </c>
      <c r="G20" s="314"/>
      <c r="H20" s="314"/>
      <c r="I20" s="314"/>
      <c r="J20" s="314"/>
      <c r="K20" s="312"/>
    </row>
    <row r="21" ht="15" customHeight="1">
      <c r="B21" s="315"/>
      <c r="C21" s="316"/>
      <c r="D21" s="316"/>
      <c r="E21" s="318" t="s">
        <v>4151</v>
      </c>
      <c r="F21" s="314" t="s">
        <v>4152</v>
      </c>
      <c r="G21" s="314"/>
      <c r="H21" s="314"/>
      <c r="I21" s="314"/>
      <c r="J21" s="314"/>
      <c r="K21" s="312"/>
    </row>
    <row r="22" ht="15" customHeight="1">
      <c r="B22" s="315"/>
      <c r="C22" s="316"/>
      <c r="D22" s="316"/>
      <c r="E22" s="318" t="s">
        <v>4153</v>
      </c>
      <c r="F22" s="314" t="s">
        <v>4154</v>
      </c>
      <c r="G22" s="314"/>
      <c r="H22" s="314"/>
      <c r="I22" s="314"/>
      <c r="J22" s="314"/>
      <c r="K22" s="312"/>
    </row>
    <row r="23" ht="15" customHeight="1">
      <c r="B23" s="315"/>
      <c r="C23" s="316"/>
      <c r="D23" s="316"/>
      <c r="E23" s="318" t="s">
        <v>88</v>
      </c>
      <c r="F23" s="314" t="s">
        <v>4155</v>
      </c>
      <c r="G23" s="314"/>
      <c r="H23" s="314"/>
      <c r="I23" s="314"/>
      <c r="J23" s="314"/>
      <c r="K23" s="312"/>
    </row>
    <row r="24" ht="12.75" customHeight="1">
      <c r="B24" s="315"/>
      <c r="C24" s="316"/>
      <c r="D24" s="316"/>
      <c r="E24" s="316"/>
      <c r="F24" s="316"/>
      <c r="G24" s="316"/>
      <c r="H24" s="316"/>
      <c r="I24" s="316"/>
      <c r="J24" s="316"/>
      <c r="K24" s="312"/>
    </row>
    <row r="25" ht="15" customHeight="1">
      <c r="B25" s="315"/>
      <c r="C25" s="314" t="s">
        <v>4156</v>
      </c>
      <c r="D25" s="314"/>
      <c r="E25" s="314"/>
      <c r="F25" s="314"/>
      <c r="G25" s="314"/>
      <c r="H25" s="314"/>
      <c r="I25" s="314"/>
      <c r="J25" s="314"/>
      <c r="K25" s="312"/>
    </row>
    <row r="26" ht="15" customHeight="1">
      <c r="B26" s="315"/>
      <c r="C26" s="314" t="s">
        <v>4157</v>
      </c>
      <c r="D26" s="314"/>
      <c r="E26" s="314"/>
      <c r="F26" s="314"/>
      <c r="G26" s="314"/>
      <c r="H26" s="314"/>
      <c r="I26" s="314"/>
      <c r="J26" s="314"/>
      <c r="K26" s="312"/>
    </row>
    <row r="27" ht="15" customHeight="1">
      <c r="B27" s="315"/>
      <c r="C27" s="314"/>
      <c r="D27" s="314" t="s">
        <v>4158</v>
      </c>
      <c r="E27" s="314"/>
      <c r="F27" s="314"/>
      <c r="G27" s="314"/>
      <c r="H27" s="314"/>
      <c r="I27" s="314"/>
      <c r="J27" s="314"/>
      <c r="K27" s="312"/>
    </row>
    <row r="28" ht="15" customHeight="1">
      <c r="B28" s="315"/>
      <c r="C28" s="316"/>
      <c r="D28" s="314" t="s">
        <v>4159</v>
      </c>
      <c r="E28" s="314"/>
      <c r="F28" s="314"/>
      <c r="G28" s="314"/>
      <c r="H28" s="314"/>
      <c r="I28" s="314"/>
      <c r="J28" s="314"/>
      <c r="K28" s="312"/>
    </row>
    <row r="29" ht="12.75" customHeight="1">
      <c r="B29" s="315"/>
      <c r="C29" s="316"/>
      <c r="D29" s="316"/>
      <c r="E29" s="316"/>
      <c r="F29" s="316"/>
      <c r="G29" s="316"/>
      <c r="H29" s="316"/>
      <c r="I29" s="316"/>
      <c r="J29" s="316"/>
      <c r="K29" s="312"/>
    </row>
    <row r="30" ht="15" customHeight="1">
      <c r="B30" s="315"/>
      <c r="C30" s="316"/>
      <c r="D30" s="314" t="s">
        <v>4160</v>
      </c>
      <c r="E30" s="314"/>
      <c r="F30" s="314"/>
      <c r="G30" s="314"/>
      <c r="H30" s="314"/>
      <c r="I30" s="314"/>
      <c r="J30" s="314"/>
      <c r="K30" s="312"/>
    </row>
    <row r="31" ht="15" customHeight="1">
      <c r="B31" s="315"/>
      <c r="C31" s="316"/>
      <c r="D31" s="314" t="s">
        <v>4161</v>
      </c>
      <c r="E31" s="314"/>
      <c r="F31" s="314"/>
      <c r="G31" s="314"/>
      <c r="H31" s="314"/>
      <c r="I31" s="314"/>
      <c r="J31" s="314"/>
      <c r="K31" s="312"/>
    </row>
    <row r="32" ht="12.75" customHeight="1">
      <c r="B32" s="315"/>
      <c r="C32" s="316"/>
      <c r="D32" s="316"/>
      <c r="E32" s="316"/>
      <c r="F32" s="316"/>
      <c r="G32" s="316"/>
      <c r="H32" s="316"/>
      <c r="I32" s="316"/>
      <c r="J32" s="316"/>
      <c r="K32" s="312"/>
    </row>
    <row r="33" ht="15" customHeight="1">
      <c r="B33" s="315"/>
      <c r="C33" s="316"/>
      <c r="D33" s="314" t="s">
        <v>4162</v>
      </c>
      <c r="E33" s="314"/>
      <c r="F33" s="314"/>
      <c r="G33" s="314"/>
      <c r="H33" s="314"/>
      <c r="I33" s="314"/>
      <c r="J33" s="314"/>
      <c r="K33" s="312"/>
    </row>
    <row r="34" ht="15" customHeight="1">
      <c r="B34" s="315"/>
      <c r="C34" s="316"/>
      <c r="D34" s="314" t="s">
        <v>4163</v>
      </c>
      <c r="E34" s="314"/>
      <c r="F34" s="314"/>
      <c r="G34" s="314"/>
      <c r="H34" s="314"/>
      <c r="I34" s="314"/>
      <c r="J34" s="314"/>
      <c r="K34" s="312"/>
    </row>
    <row r="35" ht="15" customHeight="1">
      <c r="B35" s="315"/>
      <c r="C35" s="316"/>
      <c r="D35" s="314" t="s">
        <v>4164</v>
      </c>
      <c r="E35" s="314"/>
      <c r="F35" s="314"/>
      <c r="G35" s="314"/>
      <c r="H35" s="314"/>
      <c r="I35" s="314"/>
      <c r="J35" s="314"/>
      <c r="K35" s="312"/>
    </row>
    <row r="36" ht="15" customHeight="1">
      <c r="B36" s="315"/>
      <c r="C36" s="316"/>
      <c r="D36" s="314"/>
      <c r="E36" s="317" t="s">
        <v>196</v>
      </c>
      <c r="F36" s="314"/>
      <c r="G36" s="314" t="s">
        <v>4165</v>
      </c>
      <c r="H36" s="314"/>
      <c r="I36" s="314"/>
      <c r="J36" s="314"/>
      <c r="K36" s="312"/>
    </row>
    <row r="37" ht="30.75" customHeight="1">
      <c r="B37" s="315"/>
      <c r="C37" s="316"/>
      <c r="D37" s="314"/>
      <c r="E37" s="317" t="s">
        <v>4166</v>
      </c>
      <c r="F37" s="314"/>
      <c r="G37" s="314" t="s">
        <v>4167</v>
      </c>
      <c r="H37" s="314"/>
      <c r="I37" s="314"/>
      <c r="J37" s="314"/>
      <c r="K37" s="312"/>
    </row>
    <row r="38" ht="15" customHeight="1">
      <c r="B38" s="315"/>
      <c r="C38" s="316"/>
      <c r="D38" s="314"/>
      <c r="E38" s="317" t="s">
        <v>51</v>
      </c>
      <c r="F38" s="314"/>
      <c r="G38" s="314" t="s">
        <v>4168</v>
      </c>
      <c r="H38" s="314"/>
      <c r="I38" s="314"/>
      <c r="J38" s="314"/>
      <c r="K38" s="312"/>
    </row>
    <row r="39" ht="15" customHeight="1">
      <c r="B39" s="315"/>
      <c r="C39" s="316"/>
      <c r="D39" s="314"/>
      <c r="E39" s="317" t="s">
        <v>52</v>
      </c>
      <c r="F39" s="314"/>
      <c r="G39" s="314" t="s">
        <v>4169</v>
      </c>
      <c r="H39" s="314"/>
      <c r="I39" s="314"/>
      <c r="J39" s="314"/>
      <c r="K39" s="312"/>
    </row>
    <row r="40" ht="15" customHeight="1">
      <c r="B40" s="315"/>
      <c r="C40" s="316"/>
      <c r="D40" s="314"/>
      <c r="E40" s="317" t="s">
        <v>197</v>
      </c>
      <c r="F40" s="314"/>
      <c r="G40" s="314" t="s">
        <v>4170</v>
      </c>
      <c r="H40" s="314"/>
      <c r="I40" s="314"/>
      <c r="J40" s="314"/>
      <c r="K40" s="312"/>
    </row>
    <row r="41" ht="15" customHeight="1">
      <c r="B41" s="315"/>
      <c r="C41" s="316"/>
      <c r="D41" s="314"/>
      <c r="E41" s="317" t="s">
        <v>198</v>
      </c>
      <c r="F41" s="314"/>
      <c r="G41" s="314" t="s">
        <v>4171</v>
      </c>
      <c r="H41" s="314"/>
      <c r="I41" s="314"/>
      <c r="J41" s="314"/>
      <c r="K41" s="312"/>
    </row>
    <row r="42" ht="15" customHeight="1">
      <c r="B42" s="315"/>
      <c r="C42" s="316"/>
      <c r="D42" s="314"/>
      <c r="E42" s="317" t="s">
        <v>4172</v>
      </c>
      <c r="F42" s="314"/>
      <c r="G42" s="314" t="s">
        <v>4173</v>
      </c>
      <c r="H42" s="314"/>
      <c r="I42" s="314"/>
      <c r="J42" s="314"/>
      <c r="K42" s="312"/>
    </row>
    <row r="43" ht="15" customHeight="1">
      <c r="B43" s="315"/>
      <c r="C43" s="316"/>
      <c r="D43" s="314"/>
      <c r="E43" s="317"/>
      <c r="F43" s="314"/>
      <c r="G43" s="314" t="s">
        <v>4174</v>
      </c>
      <c r="H43" s="314"/>
      <c r="I43" s="314"/>
      <c r="J43" s="314"/>
      <c r="K43" s="312"/>
    </row>
    <row r="44" ht="15" customHeight="1">
      <c r="B44" s="315"/>
      <c r="C44" s="316"/>
      <c r="D44" s="314"/>
      <c r="E44" s="317" t="s">
        <v>4175</v>
      </c>
      <c r="F44" s="314"/>
      <c r="G44" s="314" t="s">
        <v>4176</v>
      </c>
      <c r="H44" s="314"/>
      <c r="I44" s="314"/>
      <c r="J44" s="314"/>
      <c r="K44" s="312"/>
    </row>
    <row r="45" ht="15" customHeight="1">
      <c r="B45" s="315"/>
      <c r="C45" s="316"/>
      <c r="D45" s="314"/>
      <c r="E45" s="317" t="s">
        <v>200</v>
      </c>
      <c r="F45" s="314"/>
      <c r="G45" s="314" t="s">
        <v>4177</v>
      </c>
      <c r="H45" s="314"/>
      <c r="I45" s="314"/>
      <c r="J45" s="314"/>
      <c r="K45" s="312"/>
    </row>
    <row r="46" ht="12.75" customHeight="1">
      <c r="B46" s="315"/>
      <c r="C46" s="316"/>
      <c r="D46" s="314"/>
      <c r="E46" s="314"/>
      <c r="F46" s="314"/>
      <c r="G46" s="314"/>
      <c r="H46" s="314"/>
      <c r="I46" s="314"/>
      <c r="J46" s="314"/>
      <c r="K46" s="312"/>
    </row>
    <row r="47" ht="15" customHeight="1">
      <c r="B47" s="315"/>
      <c r="C47" s="316"/>
      <c r="D47" s="314" t="s">
        <v>4178</v>
      </c>
      <c r="E47" s="314"/>
      <c r="F47" s="314"/>
      <c r="G47" s="314"/>
      <c r="H47" s="314"/>
      <c r="I47" s="314"/>
      <c r="J47" s="314"/>
      <c r="K47" s="312"/>
    </row>
    <row r="48" ht="15" customHeight="1">
      <c r="B48" s="315"/>
      <c r="C48" s="316"/>
      <c r="D48" s="316"/>
      <c r="E48" s="314" t="s">
        <v>4179</v>
      </c>
      <c r="F48" s="314"/>
      <c r="G48" s="314"/>
      <c r="H48" s="314"/>
      <c r="I48" s="314"/>
      <c r="J48" s="314"/>
      <c r="K48" s="312"/>
    </row>
    <row r="49" ht="15" customHeight="1">
      <c r="B49" s="315"/>
      <c r="C49" s="316"/>
      <c r="D49" s="316"/>
      <c r="E49" s="314" t="s">
        <v>4180</v>
      </c>
      <c r="F49" s="314"/>
      <c r="G49" s="314"/>
      <c r="H49" s="314"/>
      <c r="I49" s="314"/>
      <c r="J49" s="314"/>
      <c r="K49" s="312"/>
    </row>
    <row r="50" ht="15" customHeight="1">
      <c r="B50" s="315"/>
      <c r="C50" s="316"/>
      <c r="D50" s="316"/>
      <c r="E50" s="314" t="s">
        <v>4181</v>
      </c>
      <c r="F50" s="314"/>
      <c r="G50" s="314"/>
      <c r="H50" s="314"/>
      <c r="I50" s="314"/>
      <c r="J50" s="314"/>
      <c r="K50" s="312"/>
    </row>
    <row r="51" ht="15" customHeight="1">
      <c r="B51" s="315"/>
      <c r="C51" s="316"/>
      <c r="D51" s="314" t="s">
        <v>4182</v>
      </c>
      <c r="E51" s="314"/>
      <c r="F51" s="314"/>
      <c r="G51" s="314"/>
      <c r="H51" s="314"/>
      <c r="I51" s="314"/>
      <c r="J51" s="314"/>
      <c r="K51" s="312"/>
    </row>
    <row r="52" ht="25.5" customHeight="1">
      <c r="B52" s="310"/>
      <c r="C52" s="311" t="s">
        <v>4183</v>
      </c>
      <c r="D52" s="311"/>
      <c r="E52" s="311"/>
      <c r="F52" s="311"/>
      <c r="G52" s="311"/>
      <c r="H52" s="311"/>
      <c r="I52" s="311"/>
      <c r="J52" s="311"/>
      <c r="K52" s="312"/>
    </row>
    <row r="53" ht="5.25" customHeight="1">
      <c r="B53" s="310"/>
      <c r="C53" s="313"/>
      <c r="D53" s="313"/>
      <c r="E53" s="313"/>
      <c r="F53" s="313"/>
      <c r="G53" s="313"/>
      <c r="H53" s="313"/>
      <c r="I53" s="313"/>
      <c r="J53" s="313"/>
      <c r="K53" s="312"/>
    </row>
    <row r="54" ht="15" customHeight="1">
      <c r="B54" s="310"/>
      <c r="C54" s="314" t="s">
        <v>4184</v>
      </c>
      <c r="D54" s="314"/>
      <c r="E54" s="314"/>
      <c r="F54" s="314"/>
      <c r="G54" s="314"/>
      <c r="H54" s="314"/>
      <c r="I54" s="314"/>
      <c r="J54" s="314"/>
      <c r="K54" s="312"/>
    </row>
    <row r="55" ht="15" customHeight="1">
      <c r="B55" s="310"/>
      <c r="C55" s="314" t="s">
        <v>4185</v>
      </c>
      <c r="D55" s="314"/>
      <c r="E55" s="314"/>
      <c r="F55" s="314"/>
      <c r="G55" s="314"/>
      <c r="H55" s="314"/>
      <c r="I55" s="314"/>
      <c r="J55" s="314"/>
      <c r="K55" s="312"/>
    </row>
    <row r="56" ht="12.75" customHeight="1">
      <c r="B56" s="310"/>
      <c r="C56" s="314"/>
      <c r="D56" s="314"/>
      <c r="E56" s="314"/>
      <c r="F56" s="314"/>
      <c r="G56" s="314"/>
      <c r="H56" s="314"/>
      <c r="I56" s="314"/>
      <c r="J56" s="314"/>
      <c r="K56" s="312"/>
    </row>
    <row r="57" ht="15" customHeight="1">
      <c r="B57" s="310"/>
      <c r="C57" s="314" t="s">
        <v>4186</v>
      </c>
      <c r="D57" s="314"/>
      <c r="E57" s="314"/>
      <c r="F57" s="314"/>
      <c r="G57" s="314"/>
      <c r="H57" s="314"/>
      <c r="I57" s="314"/>
      <c r="J57" s="314"/>
      <c r="K57" s="312"/>
    </row>
    <row r="58" ht="15" customHeight="1">
      <c r="B58" s="310"/>
      <c r="C58" s="316"/>
      <c r="D58" s="314" t="s">
        <v>4187</v>
      </c>
      <c r="E58" s="314"/>
      <c r="F58" s="314"/>
      <c r="G58" s="314"/>
      <c r="H58" s="314"/>
      <c r="I58" s="314"/>
      <c r="J58" s="314"/>
      <c r="K58" s="312"/>
    </row>
    <row r="59" ht="15" customHeight="1">
      <c r="B59" s="310"/>
      <c r="C59" s="316"/>
      <c r="D59" s="314" t="s">
        <v>4188</v>
      </c>
      <c r="E59" s="314"/>
      <c r="F59" s="314"/>
      <c r="G59" s="314"/>
      <c r="H59" s="314"/>
      <c r="I59" s="314"/>
      <c r="J59" s="314"/>
      <c r="K59" s="312"/>
    </row>
    <row r="60" ht="15" customHeight="1">
      <c r="B60" s="310"/>
      <c r="C60" s="316"/>
      <c r="D60" s="314" t="s">
        <v>4189</v>
      </c>
      <c r="E60" s="314"/>
      <c r="F60" s="314"/>
      <c r="G60" s="314"/>
      <c r="H60" s="314"/>
      <c r="I60" s="314"/>
      <c r="J60" s="314"/>
      <c r="K60" s="312"/>
    </row>
    <row r="61" ht="15" customHeight="1">
      <c r="B61" s="310"/>
      <c r="C61" s="316"/>
      <c r="D61" s="314" t="s">
        <v>4190</v>
      </c>
      <c r="E61" s="314"/>
      <c r="F61" s="314"/>
      <c r="G61" s="314"/>
      <c r="H61" s="314"/>
      <c r="I61" s="314"/>
      <c r="J61" s="314"/>
      <c r="K61" s="312"/>
    </row>
    <row r="62" ht="15" customHeight="1">
      <c r="B62" s="310"/>
      <c r="C62" s="316"/>
      <c r="D62" s="319" t="s">
        <v>4191</v>
      </c>
      <c r="E62" s="319"/>
      <c r="F62" s="319"/>
      <c r="G62" s="319"/>
      <c r="H62" s="319"/>
      <c r="I62" s="319"/>
      <c r="J62" s="319"/>
      <c r="K62" s="312"/>
    </row>
    <row r="63" ht="15" customHeight="1">
      <c r="B63" s="310"/>
      <c r="C63" s="316"/>
      <c r="D63" s="314" t="s">
        <v>4192</v>
      </c>
      <c r="E63" s="314"/>
      <c r="F63" s="314"/>
      <c r="G63" s="314"/>
      <c r="H63" s="314"/>
      <c r="I63" s="314"/>
      <c r="J63" s="314"/>
      <c r="K63" s="312"/>
    </row>
    <row r="64" ht="12.75" customHeight="1">
      <c r="B64" s="310"/>
      <c r="C64" s="316"/>
      <c r="D64" s="316"/>
      <c r="E64" s="320"/>
      <c r="F64" s="316"/>
      <c r="G64" s="316"/>
      <c r="H64" s="316"/>
      <c r="I64" s="316"/>
      <c r="J64" s="316"/>
      <c r="K64" s="312"/>
    </row>
    <row r="65" ht="15" customHeight="1">
      <c r="B65" s="310"/>
      <c r="C65" s="316"/>
      <c r="D65" s="314" t="s">
        <v>4193</v>
      </c>
      <c r="E65" s="314"/>
      <c r="F65" s="314"/>
      <c r="G65" s="314"/>
      <c r="H65" s="314"/>
      <c r="I65" s="314"/>
      <c r="J65" s="314"/>
      <c r="K65" s="312"/>
    </row>
    <row r="66" ht="15" customHeight="1">
      <c r="B66" s="310"/>
      <c r="C66" s="316"/>
      <c r="D66" s="319" t="s">
        <v>4194</v>
      </c>
      <c r="E66" s="319"/>
      <c r="F66" s="319"/>
      <c r="G66" s="319"/>
      <c r="H66" s="319"/>
      <c r="I66" s="319"/>
      <c r="J66" s="319"/>
      <c r="K66" s="312"/>
    </row>
    <row r="67" ht="15" customHeight="1">
      <c r="B67" s="310"/>
      <c r="C67" s="316"/>
      <c r="D67" s="314" t="s">
        <v>4195</v>
      </c>
      <c r="E67" s="314"/>
      <c r="F67" s="314"/>
      <c r="G67" s="314"/>
      <c r="H67" s="314"/>
      <c r="I67" s="314"/>
      <c r="J67" s="314"/>
      <c r="K67" s="312"/>
    </row>
    <row r="68" ht="15" customHeight="1">
      <c r="B68" s="310"/>
      <c r="C68" s="316"/>
      <c r="D68" s="314" t="s">
        <v>4196</v>
      </c>
      <c r="E68" s="314"/>
      <c r="F68" s="314"/>
      <c r="G68" s="314"/>
      <c r="H68" s="314"/>
      <c r="I68" s="314"/>
      <c r="J68" s="314"/>
      <c r="K68" s="312"/>
    </row>
    <row r="69" ht="15" customHeight="1">
      <c r="B69" s="310"/>
      <c r="C69" s="316"/>
      <c r="D69" s="314" t="s">
        <v>4197</v>
      </c>
      <c r="E69" s="314"/>
      <c r="F69" s="314"/>
      <c r="G69" s="314"/>
      <c r="H69" s="314"/>
      <c r="I69" s="314"/>
      <c r="J69" s="314"/>
      <c r="K69" s="312"/>
    </row>
    <row r="70" ht="15" customHeight="1">
      <c r="B70" s="310"/>
      <c r="C70" s="316"/>
      <c r="D70" s="314" t="s">
        <v>4198</v>
      </c>
      <c r="E70" s="314"/>
      <c r="F70" s="314"/>
      <c r="G70" s="314"/>
      <c r="H70" s="314"/>
      <c r="I70" s="314"/>
      <c r="J70" s="314"/>
      <c r="K70" s="312"/>
    </row>
    <row r="71" ht="12.75" customHeight="1">
      <c r="B71" s="321"/>
      <c r="C71" s="322"/>
      <c r="D71" s="322"/>
      <c r="E71" s="322"/>
      <c r="F71" s="322"/>
      <c r="G71" s="322"/>
      <c r="H71" s="322"/>
      <c r="I71" s="322"/>
      <c r="J71" s="322"/>
      <c r="K71" s="323"/>
    </row>
    <row r="72" ht="18.75" customHeight="1">
      <c r="B72" s="324"/>
      <c r="C72" s="324"/>
      <c r="D72" s="324"/>
      <c r="E72" s="324"/>
      <c r="F72" s="324"/>
      <c r="G72" s="324"/>
      <c r="H72" s="324"/>
      <c r="I72" s="324"/>
      <c r="J72" s="324"/>
      <c r="K72" s="325"/>
    </row>
    <row r="73" ht="18.75" customHeight="1">
      <c r="B73" s="325"/>
      <c r="C73" s="325"/>
      <c r="D73" s="325"/>
      <c r="E73" s="325"/>
      <c r="F73" s="325"/>
      <c r="G73" s="325"/>
      <c r="H73" s="325"/>
      <c r="I73" s="325"/>
      <c r="J73" s="325"/>
      <c r="K73" s="325"/>
    </row>
    <row r="74" ht="7.5" customHeight="1">
      <c r="B74" s="326"/>
      <c r="C74" s="327"/>
      <c r="D74" s="327"/>
      <c r="E74" s="327"/>
      <c r="F74" s="327"/>
      <c r="G74" s="327"/>
      <c r="H74" s="327"/>
      <c r="I74" s="327"/>
      <c r="J74" s="327"/>
      <c r="K74" s="328"/>
    </row>
    <row r="75" ht="45" customHeight="1">
      <c r="B75" s="329"/>
      <c r="C75" s="330" t="s">
        <v>4199</v>
      </c>
      <c r="D75" s="330"/>
      <c r="E75" s="330"/>
      <c r="F75" s="330"/>
      <c r="G75" s="330"/>
      <c r="H75" s="330"/>
      <c r="I75" s="330"/>
      <c r="J75" s="330"/>
      <c r="K75" s="331"/>
    </row>
    <row r="76" ht="17.25" customHeight="1">
      <c r="B76" s="329"/>
      <c r="C76" s="332" t="s">
        <v>4200</v>
      </c>
      <c r="D76" s="332"/>
      <c r="E76" s="332"/>
      <c r="F76" s="332" t="s">
        <v>4201</v>
      </c>
      <c r="G76" s="333"/>
      <c r="H76" s="332" t="s">
        <v>52</v>
      </c>
      <c r="I76" s="332" t="s">
        <v>55</v>
      </c>
      <c r="J76" s="332" t="s">
        <v>4202</v>
      </c>
      <c r="K76" s="331"/>
    </row>
    <row r="77" ht="17.25" customHeight="1">
      <c r="B77" s="329"/>
      <c r="C77" s="334" t="s">
        <v>4203</v>
      </c>
      <c r="D77" s="334"/>
      <c r="E77" s="334"/>
      <c r="F77" s="335" t="s">
        <v>4204</v>
      </c>
      <c r="G77" s="336"/>
      <c r="H77" s="334"/>
      <c r="I77" s="334"/>
      <c r="J77" s="334" t="s">
        <v>4205</v>
      </c>
      <c r="K77" s="331"/>
    </row>
    <row r="78" ht="5.25" customHeight="1">
      <c r="B78" s="329"/>
      <c r="C78" s="337"/>
      <c r="D78" s="337"/>
      <c r="E78" s="337"/>
      <c r="F78" s="337"/>
      <c r="G78" s="338"/>
      <c r="H78" s="337"/>
      <c r="I78" s="337"/>
      <c r="J78" s="337"/>
      <c r="K78" s="331"/>
    </row>
    <row r="79" ht="15" customHeight="1">
      <c r="B79" s="329"/>
      <c r="C79" s="317" t="s">
        <v>51</v>
      </c>
      <c r="D79" s="337"/>
      <c r="E79" s="337"/>
      <c r="F79" s="339" t="s">
        <v>4206</v>
      </c>
      <c r="G79" s="338"/>
      <c r="H79" s="317" t="s">
        <v>4207</v>
      </c>
      <c r="I79" s="317" t="s">
        <v>4208</v>
      </c>
      <c r="J79" s="317">
        <v>20</v>
      </c>
      <c r="K79" s="331"/>
    </row>
    <row r="80" ht="15" customHeight="1">
      <c r="B80" s="329"/>
      <c r="C80" s="317" t="s">
        <v>4209</v>
      </c>
      <c r="D80" s="317"/>
      <c r="E80" s="317"/>
      <c r="F80" s="339" t="s">
        <v>4206</v>
      </c>
      <c r="G80" s="338"/>
      <c r="H80" s="317" t="s">
        <v>4210</v>
      </c>
      <c r="I80" s="317" t="s">
        <v>4208</v>
      </c>
      <c r="J80" s="317">
        <v>120</v>
      </c>
      <c r="K80" s="331"/>
    </row>
    <row r="81" ht="15" customHeight="1">
      <c r="B81" s="340"/>
      <c r="C81" s="317" t="s">
        <v>4211</v>
      </c>
      <c r="D81" s="317"/>
      <c r="E81" s="317"/>
      <c r="F81" s="339" t="s">
        <v>4212</v>
      </c>
      <c r="G81" s="338"/>
      <c r="H81" s="317" t="s">
        <v>4213</v>
      </c>
      <c r="I81" s="317" t="s">
        <v>4208</v>
      </c>
      <c r="J81" s="317">
        <v>50</v>
      </c>
      <c r="K81" s="331"/>
    </row>
    <row r="82" ht="15" customHeight="1">
      <c r="B82" s="340"/>
      <c r="C82" s="317" t="s">
        <v>4214</v>
      </c>
      <c r="D82" s="317"/>
      <c r="E82" s="317"/>
      <c r="F82" s="339" t="s">
        <v>4206</v>
      </c>
      <c r="G82" s="338"/>
      <c r="H82" s="317" t="s">
        <v>4215</v>
      </c>
      <c r="I82" s="317" t="s">
        <v>4216</v>
      </c>
      <c r="J82" s="317"/>
      <c r="K82" s="331"/>
    </row>
    <row r="83" ht="15" customHeight="1">
      <c r="B83" s="340"/>
      <c r="C83" s="341" t="s">
        <v>4217</v>
      </c>
      <c r="D83" s="341"/>
      <c r="E83" s="341"/>
      <c r="F83" s="342" t="s">
        <v>4212</v>
      </c>
      <c r="G83" s="341"/>
      <c r="H83" s="341" t="s">
        <v>4218</v>
      </c>
      <c r="I83" s="341" t="s">
        <v>4208</v>
      </c>
      <c r="J83" s="341">
        <v>15</v>
      </c>
      <c r="K83" s="331"/>
    </row>
    <row r="84" ht="15" customHeight="1">
      <c r="B84" s="340"/>
      <c r="C84" s="341" t="s">
        <v>4219</v>
      </c>
      <c r="D84" s="341"/>
      <c r="E84" s="341"/>
      <c r="F84" s="342" t="s">
        <v>4212</v>
      </c>
      <c r="G84" s="341"/>
      <c r="H84" s="341" t="s">
        <v>4220</v>
      </c>
      <c r="I84" s="341" t="s">
        <v>4208</v>
      </c>
      <c r="J84" s="341">
        <v>15</v>
      </c>
      <c r="K84" s="331"/>
    </row>
    <row r="85" ht="15" customHeight="1">
      <c r="B85" s="340"/>
      <c r="C85" s="341" t="s">
        <v>4221</v>
      </c>
      <c r="D85" s="341"/>
      <c r="E85" s="341"/>
      <c r="F85" s="342" t="s">
        <v>4212</v>
      </c>
      <c r="G85" s="341"/>
      <c r="H85" s="341" t="s">
        <v>4222</v>
      </c>
      <c r="I85" s="341" t="s">
        <v>4208</v>
      </c>
      <c r="J85" s="341">
        <v>20</v>
      </c>
      <c r="K85" s="331"/>
    </row>
    <row r="86" ht="15" customHeight="1">
      <c r="B86" s="340"/>
      <c r="C86" s="341" t="s">
        <v>4223</v>
      </c>
      <c r="D86" s="341"/>
      <c r="E86" s="341"/>
      <c r="F86" s="342" t="s">
        <v>4212</v>
      </c>
      <c r="G86" s="341"/>
      <c r="H86" s="341" t="s">
        <v>4224</v>
      </c>
      <c r="I86" s="341" t="s">
        <v>4208</v>
      </c>
      <c r="J86" s="341">
        <v>20</v>
      </c>
      <c r="K86" s="331"/>
    </row>
    <row r="87" ht="15" customHeight="1">
      <c r="B87" s="340"/>
      <c r="C87" s="317" t="s">
        <v>4225</v>
      </c>
      <c r="D87" s="317"/>
      <c r="E87" s="317"/>
      <c r="F87" s="339" t="s">
        <v>4212</v>
      </c>
      <c r="G87" s="338"/>
      <c r="H87" s="317" t="s">
        <v>4226</v>
      </c>
      <c r="I87" s="317" t="s">
        <v>4208</v>
      </c>
      <c r="J87" s="317">
        <v>50</v>
      </c>
      <c r="K87" s="331"/>
    </row>
    <row r="88" ht="15" customHeight="1">
      <c r="B88" s="340"/>
      <c r="C88" s="317" t="s">
        <v>4227</v>
      </c>
      <c r="D88" s="317"/>
      <c r="E88" s="317"/>
      <c r="F88" s="339" t="s">
        <v>4212</v>
      </c>
      <c r="G88" s="338"/>
      <c r="H88" s="317" t="s">
        <v>4228</v>
      </c>
      <c r="I88" s="317" t="s">
        <v>4208</v>
      </c>
      <c r="J88" s="317">
        <v>20</v>
      </c>
      <c r="K88" s="331"/>
    </row>
    <row r="89" ht="15" customHeight="1">
      <c r="B89" s="340"/>
      <c r="C89" s="317" t="s">
        <v>4229</v>
      </c>
      <c r="D89" s="317"/>
      <c r="E89" s="317"/>
      <c r="F89" s="339" t="s">
        <v>4212</v>
      </c>
      <c r="G89" s="338"/>
      <c r="H89" s="317" t="s">
        <v>4230</v>
      </c>
      <c r="I89" s="317" t="s">
        <v>4208</v>
      </c>
      <c r="J89" s="317">
        <v>20</v>
      </c>
      <c r="K89" s="331"/>
    </row>
    <row r="90" ht="15" customHeight="1">
      <c r="B90" s="340"/>
      <c r="C90" s="317" t="s">
        <v>4231</v>
      </c>
      <c r="D90" s="317"/>
      <c r="E90" s="317"/>
      <c r="F90" s="339" t="s">
        <v>4212</v>
      </c>
      <c r="G90" s="338"/>
      <c r="H90" s="317" t="s">
        <v>4232</v>
      </c>
      <c r="I90" s="317" t="s">
        <v>4208</v>
      </c>
      <c r="J90" s="317">
        <v>50</v>
      </c>
      <c r="K90" s="331"/>
    </row>
    <row r="91" ht="15" customHeight="1">
      <c r="B91" s="340"/>
      <c r="C91" s="317" t="s">
        <v>4233</v>
      </c>
      <c r="D91" s="317"/>
      <c r="E91" s="317"/>
      <c r="F91" s="339" t="s">
        <v>4212</v>
      </c>
      <c r="G91" s="338"/>
      <c r="H91" s="317" t="s">
        <v>4233</v>
      </c>
      <c r="I91" s="317" t="s">
        <v>4208</v>
      </c>
      <c r="J91" s="317">
        <v>50</v>
      </c>
      <c r="K91" s="331"/>
    </row>
    <row r="92" ht="15" customHeight="1">
      <c r="B92" s="340"/>
      <c r="C92" s="317" t="s">
        <v>4234</v>
      </c>
      <c r="D92" s="317"/>
      <c r="E92" s="317"/>
      <c r="F92" s="339" t="s">
        <v>4212</v>
      </c>
      <c r="G92" s="338"/>
      <c r="H92" s="317" t="s">
        <v>4235</v>
      </c>
      <c r="I92" s="317" t="s">
        <v>4208</v>
      </c>
      <c r="J92" s="317">
        <v>255</v>
      </c>
      <c r="K92" s="331"/>
    </row>
    <row r="93" ht="15" customHeight="1">
      <c r="B93" s="340"/>
      <c r="C93" s="317" t="s">
        <v>4236</v>
      </c>
      <c r="D93" s="317"/>
      <c r="E93" s="317"/>
      <c r="F93" s="339" t="s">
        <v>4206</v>
      </c>
      <c r="G93" s="338"/>
      <c r="H93" s="317" t="s">
        <v>4237</v>
      </c>
      <c r="I93" s="317" t="s">
        <v>4238</v>
      </c>
      <c r="J93" s="317"/>
      <c r="K93" s="331"/>
    </row>
    <row r="94" ht="15" customHeight="1">
      <c r="B94" s="340"/>
      <c r="C94" s="317" t="s">
        <v>4239</v>
      </c>
      <c r="D94" s="317"/>
      <c r="E94" s="317"/>
      <c r="F94" s="339" t="s">
        <v>4206</v>
      </c>
      <c r="G94" s="338"/>
      <c r="H94" s="317" t="s">
        <v>4240</v>
      </c>
      <c r="I94" s="317" t="s">
        <v>4241</v>
      </c>
      <c r="J94" s="317"/>
      <c r="K94" s="331"/>
    </row>
    <row r="95" ht="15" customHeight="1">
      <c r="B95" s="340"/>
      <c r="C95" s="317" t="s">
        <v>4242</v>
      </c>
      <c r="D95" s="317"/>
      <c r="E95" s="317"/>
      <c r="F95" s="339" t="s">
        <v>4206</v>
      </c>
      <c r="G95" s="338"/>
      <c r="H95" s="317" t="s">
        <v>4242</v>
      </c>
      <c r="I95" s="317" t="s">
        <v>4241</v>
      </c>
      <c r="J95" s="317"/>
      <c r="K95" s="331"/>
    </row>
    <row r="96" ht="15" customHeight="1">
      <c r="B96" s="340"/>
      <c r="C96" s="317" t="s">
        <v>36</v>
      </c>
      <c r="D96" s="317"/>
      <c r="E96" s="317"/>
      <c r="F96" s="339" t="s">
        <v>4206</v>
      </c>
      <c r="G96" s="338"/>
      <c r="H96" s="317" t="s">
        <v>4243</v>
      </c>
      <c r="I96" s="317" t="s">
        <v>4241</v>
      </c>
      <c r="J96" s="317"/>
      <c r="K96" s="331"/>
    </row>
    <row r="97" ht="15" customHeight="1">
      <c r="B97" s="340"/>
      <c r="C97" s="317" t="s">
        <v>46</v>
      </c>
      <c r="D97" s="317"/>
      <c r="E97" s="317"/>
      <c r="F97" s="339" t="s">
        <v>4206</v>
      </c>
      <c r="G97" s="338"/>
      <c r="H97" s="317" t="s">
        <v>4244</v>
      </c>
      <c r="I97" s="317" t="s">
        <v>4241</v>
      </c>
      <c r="J97" s="317"/>
      <c r="K97" s="331"/>
    </row>
    <row r="98" ht="15" customHeight="1">
      <c r="B98" s="343"/>
      <c r="C98" s="344"/>
      <c r="D98" s="344"/>
      <c r="E98" s="344"/>
      <c r="F98" s="344"/>
      <c r="G98" s="344"/>
      <c r="H98" s="344"/>
      <c r="I98" s="344"/>
      <c r="J98" s="344"/>
      <c r="K98" s="345"/>
    </row>
    <row r="99" ht="18.75" customHeight="1">
      <c r="B99" s="346"/>
      <c r="C99" s="347"/>
      <c r="D99" s="347"/>
      <c r="E99" s="347"/>
      <c r="F99" s="347"/>
      <c r="G99" s="347"/>
      <c r="H99" s="347"/>
      <c r="I99" s="347"/>
      <c r="J99" s="347"/>
      <c r="K99" s="346"/>
    </row>
    <row r="100" ht="18.75" customHeight="1">
      <c r="B100" s="325"/>
      <c r="C100" s="325"/>
      <c r="D100" s="325"/>
      <c r="E100" s="325"/>
      <c r="F100" s="325"/>
      <c r="G100" s="325"/>
      <c r="H100" s="325"/>
      <c r="I100" s="325"/>
      <c r="J100" s="325"/>
      <c r="K100" s="325"/>
    </row>
    <row r="101" ht="7.5" customHeight="1">
      <c r="B101" s="326"/>
      <c r="C101" s="327"/>
      <c r="D101" s="327"/>
      <c r="E101" s="327"/>
      <c r="F101" s="327"/>
      <c r="G101" s="327"/>
      <c r="H101" s="327"/>
      <c r="I101" s="327"/>
      <c r="J101" s="327"/>
      <c r="K101" s="328"/>
    </row>
    <row r="102" ht="45" customHeight="1">
      <c r="B102" s="329"/>
      <c r="C102" s="330" t="s">
        <v>4245</v>
      </c>
      <c r="D102" s="330"/>
      <c r="E102" s="330"/>
      <c r="F102" s="330"/>
      <c r="G102" s="330"/>
      <c r="H102" s="330"/>
      <c r="I102" s="330"/>
      <c r="J102" s="330"/>
      <c r="K102" s="331"/>
    </row>
    <row r="103" ht="17.25" customHeight="1">
      <c r="B103" s="329"/>
      <c r="C103" s="332" t="s">
        <v>4200</v>
      </c>
      <c r="D103" s="332"/>
      <c r="E103" s="332"/>
      <c r="F103" s="332" t="s">
        <v>4201</v>
      </c>
      <c r="G103" s="333"/>
      <c r="H103" s="332" t="s">
        <v>52</v>
      </c>
      <c r="I103" s="332" t="s">
        <v>55</v>
      </c>
      <c r="J103" s="332" t="s">
        <v>4202</v>
      </c>
      <c r="K103" s="331"/>
    </row>
    <row r="104" ht="17.25" customHeight="1">
      <c r="B104" s="329"/>
      <c r="C104" s="334" t="s">
        <v>4203</v>
      </c>
      <c r="D104" s="334"/>
      <c r="E104" s="334"/>
      <c r="F104" s="335" t="s">
        <v>4204</v>
      </c>
      <c r="G104" s="336"/>
      <c r="H104" s="334"/>
      <c r="I104" s="334"/>
      <c r="J104" s="334" t="s">
        <v>4205</v>
      </c>
      <c r="K104" s="331"/>
    </row>
    <row r="105" ht="5.25" customHeight="1">
      <c r="B105" s="329"/>
      <c r="C105" s="332"/>
      <c r="D105" s="332"/>
      <c r="E105" s="332"/>
      <c r="F105" s="332"/>
      <c r="G105" s="348"/>
      <c r="H105" s="332"/>
      <c r="I105" s="332"/>
      <c r="J105" s="332"/>
      <c r="K105" s="331"/>
    </row>
    <row r="106" ht="15" customHeight="1">
      <c r="B106" s="329"/>
      <c r="C106" s="317" t="s">
        <v>51</v>
      </c>
      <c r="D106" s="337"/>
      <c r="E106" s="337"/>
      <c r="F106" s="339" t="s">
        <v>4206</v>
      </c>
      <c r="G106" s="348"/>
      <c r="H106" s="317" t="s">
        <v>4246</v>
      </c>
      <c r="I106" s="317" t="s">
        <v>4208</v>
      </c>
      <c r="J106" s="317">
        <v>20</v>
      </c>
      <c r="K106" s="331"/>
    </row>
    <row r="107" ht="15" customHeight="1">
      <c r="B107" s="329"/>
      <c r="C107" s="317" t="s">
        <v>4209</v>
      </c>
      <c r="D107" s="317"/>
      <c r="E107" s="317"/>
      <c r="F107" s="339" t="s">
        <v>4206</v>
      </c>
      <c r="G107" s="317"/>
      <c r="H107" s="317" t="s">
        <v>4246</v>
      </c>
      <c r="I107" s="317" t="s">
        <v>4208</v>
      </c>
      <c r="J107" s="317">
        <v>120</v>
      </c>
      <c r="K107" s="331"/>
    </row>
    <row r="108" ht="15" customHeight="1">
      <c r="B108" s="340"/>
      <c r="C108" s="317" t="s">
        <v>4211</v>
      </c>
      <c r="D108" s="317"/>
      <c r="E108" s="317"/>
      <c r="F108" s="339" t="s">
        <v>4212</v>
      </c>
      <c r="G108" s="317"/>
      <c r="H108" s="317" t="s">
        <v>4246</v>
      </c>
      <c r="I108" s="317" t="s">
        <v>4208</v>
      </c>
      <c r="J108" s="317">
        <v>50</v>
      </c>
      <c r="K108" s="331"/>
    </row>
    <row r="109" ht="15" customHeight="1">
      <c r="B109" s="340"/>
      <c r="C109" s="317" t="s">
        <v>4214</v>
      </c>
      <c r="D109" s="317"/>
      <c r="E109" s="317"/>
      <c r="F109" s="339" t="s">
        <v>4206</v>
      </c>
      <c r="G109" s="317"/>
      <c r="H109" s="317" t="s">
        <v>4246</v>
      </c>
      <c r="I109" s="317" t="s">
        <v>4216</v>
      </c>
      <c r="J109" s="317"/>
      <c r="K109" s="331"/>
    </row>
    <row r="110" ht="15" customHeight="1">
      <c r="B110" s="340"/>
      <c r="C110" s="317" t="s">
        <v>4225</v>
      </c>
      <c r="D110" s="317"/>
      <c r="E110" s="317"/>
      <c r="F110" s="339" t="s">
        <v>4212</v>
      </c>
      <c r="G110" s="317"/>
      <c r="H110" s="317" t="s">
        <v>4246</v>
      </c>
      <c r="I110" s="317" t="s">
        <v>4208</v>
      </c>
      <c r="J110" s="317">
        <v>50</v>
      </c>
      <c r="K110" s="331"/>
    </row>
    <row r="111" ht="15" customHeight="1">
      <c r="B111" s="340"/>
      <c r="C111" s="317" t="s">
        <v>4233</v>
      </c>
      <c r="D111" s="317"/>
      <c r="E111" s="317"/>
      <c r="F111" s="339" t="s">
        <v>4212</v>
      </c>
      <c r="G111" s="317"/>
      <c r="H111" s="317" t="s">
        <v>4246</v>
      </c>
      <c r="I111" s="317" t="s">
        <v>4208</v>
      </c>
      <c r="J111" s="317">
        <v>50</v>
      </c>
      <c r="K111" s="331"/>
    </row>
    <row r="112" ht="15" customHeight="1">
      <c r="B112" s="340"/>
      <c r="C112" s="317" t="s">
        <v>4231</v>
      </c>
      <c r="D112" s="317"/>
      <c r="E112" s="317"/>
      <c r="F112" s="339" t="s">
        <v>4212</v>
      </c>
      <c r="G112" s="317"/>
      <c r="H112" s="317" t="s">
        <v>4246</v>
      </c>
      <c r="I112" s="317" t="s">
        <v>4208</v>
      </c>
      <c r="J112" s="317">
        <v>50</v>
      </c>
      <c r="K112" s="331"/>
    </row>
    <row r="113" ht="15" customHeight="1">
      <c r="B113" s="340"/>
      <c r="C113" s="317" t="s">
        <v>51</v>
      </c>
      <c r="D113" s="317"/>
      <c r="E113" s="317"/>
      <c r="F113" s="339" t="s">
        <v>4206</v>
      </c>
      <c r="G113" s="317"/>
      <c r="H113" s="317" t="s">
        <v>4247</v>
      </c>
      <c r="I113" s="317" t="s">
        <v>4208</v>
      </c>
      <c r="J113" s="317">
        <v>20</v>
      </c>
      <c r="K113" s="331"/>
    </row>
    <row r="114" ht="15" customHeight="1">
      <c r="B114" s="340"/>
      <c r="C114" s="317" t="s">
        <v>4248</v>
      </c>
      <c r="D114" s="317"/>
      <c r="E114" s="317"/>
      <c r="F114" s="339" t="s">
        <v>4206</v>
      </c>
      <c r="G114" s="317"/>
      <c r="H114" s="317" t="s">
        <v>4249</v>
      </c>
      <c r="I114" s="317" t="s">
        <v>4208</v>
      </c>
      <c r="J114" s="317">
        <v>120</v>
      </c>
      <c r="K114" s="331"/>
    </row>
    <row r="115" ht="15" customHeight="1">
      <c r="B115" s="340"/>
      <c r="C115" s="317" t="s">
        <v>36</v>
      </c>
      <c r="D115" s="317"/>
      <c r="E115" s="317"/>
      <c r="F115" s="339" t="s">
        <v>4206</v>
      </c>
      <c r="G115" s="317"/>
      <c r="H115" s="317" t="s">
        <v>4250</v>
      </c>
      <c r="I115" s="317" t="s">
        <v>4241</v>
      </c>
      <c r="J115" s="317"/>
      <c r="K115" s="331"/>
    </row>
    <row r="116" ht="15" customHeight="1">
      <c r="B116" s="340"/>
      <c r="C116" s="317" t="s">
        <v>46</v>
      </c>
      <c r="D116" s="317"/>
      <c r="E116" s="317"/>
      <c r="F116" s="339" t="s">
        <v>4206</v>
      </c>
      <c r="G116" s="317"/>
      <c r="H116" s="317" t="s">
        <v>4251</v>
      </c>
      <c r="I116" s="317" t="s">
        <v>4241</v>
      </c>
      <c r="J116" s="317"/>
      <c r="K116" s="331"/>
    </row>
    <row r="117" ht="15" customHeight="1">
      <c r="B117" s="340"/>
      <c r="C117" s="317" t="s">
        <v>55</v>
      </c>
      <c r="D117" s="317"/>
      <c r="E117" s="317"/>
      <c r="F117" s="339" t="s">
        <v>4206</v>
      </c>
      <c r="G117" s="317"/>
      <c r="H117" s="317" t="s">
        <v>4252</v>
      </c>
      <c r="I117" s="317" t="s">
        <v>4253</v>
      </c>
      <c r="J117" s="317"/>
      <c r="K117" s="331"/>
    </row>
    <row r="118" ht="15" customHeight="1">
      <c r="B118" s="343"/>
      <c r="C118" s="349"/>
      <c r="D118" s="349"/>
      <c r="E118" s="349"/>
      <c r="F118" s="349"/>
      <c r="G118" s="349"/>
      <c r="H118" s="349"/>
      <c r="I118" s="349"/>
      <c r="J118" s="349"/>
      <c r="K118" s="345"/>
    </row>
    <row r="119" ht="18.75" customHeight="1">
      <c r="B119" s="350"/>
      <c r="C119" s="314"/>
      <c r="D119" s="314"/>
      <c r="E119" s="314"/>
      <c r="F119" s="351"/>
      <c r="G119" s="314"/>
      <c r="H119" s="314"/>
      <c r="I119" s="314"/>
      <c r="J119" s="314"/>
      <c r="K119" s="350"/>
    </row>
    <row r="120" ht="18.75" customHeight="1">
      <c r="B120" s="325"/>
      <c r="C120" s="325"/>
      <c r="D120" s="325"/>
      <c r="E120" s="325"/>
      <c r="F120" s="325"/>
      <c r="G120" s="325"/>
      <c r="H120" s="325"/>
      <c r="I120" s="325"/>
      <c r="J120" s="325"/>
      <c r="K120" s="325"/>
    </row>
    <row r="121" ht="7.5" customHeight="1">
      <c r="B121" s="352"/>
      <c r="C121" s="353"/>
      <c r="D121" s="353"/>
      <c r="E121" s="353"/>
      <c r="F121" s="353"/>
      <c r="G121" s="353"/>
      <c r="H121" s="353"/>
      <c r="I121" s="353"/>
      <c r="J121" s="353"/>
      <c r="K121" s="354"/>
    </row>
    <row r="122" ht="45" customHeight="1">
      <c r="B122" s="355"/>
      <c r="C122" s="308" t="s">
        <v>4254</v>
      </c>
      <c r="D122" s="308"/>
      <c r="E122" s="308"/>
      <c r="F122" s="308"/>
      <c r="G122" s="308"/>
      <c r="H122" s="308"/>
      <c r="I122" s="308"/>
      <c r="J122" s="308"/>
      <c r="K122" s="356"/>
    </row>
    <row r="123" ht="17.25" customHeight="1">
      <c r="B123" s="357"/>
      <c r="C123" s="332" t="s">
        <v>4200</v>
      </c>
      <c r="D123" s="332"/>
      <c r="E123" s="332"/>
      <c r="F123" s="332" t="s">
        <v>4201</v>
      </c>
      <c r="G123" s="333"/>
      <c r="H123" s="332" t="s">
        <v>52</v>
      </c>
      <c r="I123" s="332" t="s">
        <v>55</v>
      </c>
      <c r="J123" s="332" t="s">
        <v>4202</v>
      </c>
      <c r="K123" s="358"/>
    </row>
    <row r="124" ht="17.25" customHeight="1">
      <c r="B124" s="357"/>
      <c r="C124" s="334" t="s">
        <v>4203</v>
      </c>
      <c r="D124" s="334"/>
      <c r="E124" s="334"/>
      <c r="F124" s="335" t="s">
        <v>4204</v>
      </c>
      <c r="G124" s="336"/>
      <c r="H124" s="334"/>
      <c r="I124" s="334"/>
      <c r="J124" s="334" t="s">
        <v>4205</v>
      </c>
      <c r="K124" s="358"/>
    </row>
    <row r="125" ht="5.25" customHeight="1">
      <c r="B125" s="359"/>
      <c r="C125" s="337"/>
      <c r="D125" s="337"/>
      <c r="E125" s="337"/>
      <c r="F125" s="337"/>
      <c r="G125" s="317"/>
      <c r="H125" s="337"/>
      <c r="I125" s="337"/>
      <c r="J125" s="337"/>
      <c r="K125" s="360"/>
    </row>
    <row r="126" ht="15" customHeight="1">
      <c r="B126" s="359"/>
      <c r="C126" s="317" t="s">
        <v>4209</v>
      </c>
      <c r="D126" s="337"/>
      <c r="E126" s="337"/>
      <c r="F126" s="339" t="s">
        <v>4206</v>
      </c>
      <c r="G126" s="317"/>
      <c r="H126" s="317" t="s">
        <v>4246</v>
      </c>
      <c r="I126" s="317" t="s">
        <v>4208</v>
      </c>
      <c r="J126" s="317">
        <v>120</v>
      </c>
      <c r="K126" s="361"/>
    </row>
    <row r="127" ht="15" customHeight="1">
      <c r="B127" s="359"/>
      <c r="C127" s="317" t="s">
        <v>4255</v>
      </c>
      <c r="D127" s="317"/>
      <c r="E127" s="317"/>
      <c r="F127" s="339" t="s">
        <v>4206</v>
      </c>
      <c r="G127" s="317"/>
      <c r="H127" s="317" t="s">
        <v>4256</v>
      </c>
      <c r="I127" s="317" t="s">
        <v>4208</v>
      </c>
      <c r="J127" s="317" t="s">
        <v>4257</v>
      </c>
      <c r="K127" s="361"/>
    </row>
    <row r="128" ht="15" customHeight="1">
      <c r="B128" s="359"/>
      <c r="C128" s="317" t="s">
        <v>88</v>
      </c>
      <c r="D128" s="317"/>
      <c r="E128" s="317"/>
      <c r="F128" s="339" t="s">
        <v>4206</v>
      </c>
      <c r="G128" s="317"/>
      <c r="H128" s="317" t="s">
        <v>4258</v>
      </c>
      <c r="I128" s="317" t="s">
        <v>4208</v>
      </c>
      <c r="J128" s="317" t="s">
        <v>4257</v>
      </c>
      <c r="K128" s="361"/>
    </row>
    <row r="129" ht="15" customHeight="1">
      <c r="B129" s="359"/>
      <c r="C129" s="317" t="s">
        <v>4217</v>
      </c>
      <c r="D129" s="317"/>
      <c r="E129" s="317"/>
      <c r="F129" s="339" t="s">
        <v>4212</v>
      </c>
      <c r="G129" s="317"/>
      <c r="H129" s="317" t="s">
        <v>4218</v>
      </c>
      <c r="I129" s="317" t="s">
        <v>4208</v>
      </c>
      <c r="J129" s="317">
        <v>15</v>
      </c>
      <c r="K129" s="361"/>
    </row>
    <row r="130" ht="15" customHeight="1">
      <c r="B130" s="359"/>
      <c r="C130" s="341" t="s">
        <v>4219</v>
      </c>
      <c r="D130" s="341"/>
      <c r="E130" s="341"/>
      <c r="F130" s="342" t="s">
        <v>4212</v>
      </c>
      <c r="G130" s="341"/>
      <c r="H130" s="341" t="s">
        <v>4220</v>
      </c>
      <c r="I130" s="341" t="s">
        <v>4208</v>
      </c>
      <c r="J130" s="341">
        <v>15</v>
      </c>
      <c r="K130" s="361"/>
    </row>
    <row r="131" ht="15" customHeight="1">
      <c r="B131" s="359"/>
      <c r="C131" s="341" t="s">
        <v>4221</v>
      </c>
      <c r="D131" s="341"/>
      <c r="E131" s="341"/>
      <c r="F131" s="342" t="s">
        <v>4212</v>
      </c>
      <c r="G131" s="341"/>
      <c r="H131" s="341" t="s">
        <v>4222</v>
      </c>
      <c r="I131" s="341" t="s">
        <v>4208</v>
      </c>
      <c r="J131" s="341">
        <v>20</v>
      </c>
      <c r="K131" s="361"/>
    </row>
    <row r="132" ht="15" customHeight="1">
      <c r="B132" s="359"/>
      <c r="C132" s="341" t="s">
        <v>4223</v>
      </c>
      <c r="D132" s="341"/>
      <c r="E132" s="341"/>
      <c r="F132" s="342" t="s">
        <v>4212</v>
      </c>
      <c r="G132" s="341"/>
      <c r="H132" s="341" t="s">
        <v>4224</v>
      </c>
      <c r="I132" s="341" t="s">
        <v>4208</v>
      </c>
      <c r="J132" s="341">
        <v>20</v>
      </c>
      <c r="K132" s="361"/>
    </row>
    <row r="133" ht="15" customHeight="1">
      <c r="B133" s="359"/>
      <c r="C133" s="317" t="s">
        <v>4211</v>
      </c>
      <c r="D133" s="317"/>
      <c r="E133" s="317"/>
      <c r="F133" s="339" t="s">
        <v>4212</v>
      </c>
      <c r="G133" s="317"/>
      <c r="H133" s="317" t="s">
        <v>4246</v>
      </c>
      <c r="I133" s="317" t="s">
        <v>4208</v>
      </c>
      <c r="J133" s="317">
        <v>50</v>
      </c>
      <c r="K133" s="361"/>
    </row>
    <row r="134" ht="15" customHeight="1">
      <c r="B134" s="359"/>
      <c r="C134" s="317" t="s">
        <v>4225</v>
      </c>
      <c r="D134" s="317"/>
      <c r="E134" s="317"/>
      <c r="F134" s="339" t="s">
        <v>4212</v>
      </c>
      <c r="G134" s="317"/>
      <c r="H134" s="317" t="s">
        <v>4246</v>
      </c>
      <c r="I134" s="317" t="s">
        <v>4208</v>
      </c>
      <c r="J134" s="317">
        <v>50</v>
      </c>
      <c r="K134" s="361"/>
    </row>
    <row r="135" ht="15" customHeight="1">
      <c r="B135" s="359"/>
      <c r="C135" s="317" t="s">
        <v>4231</v>
      </c>
      <c r="D135" s="317"/>
      <c r="E135" s="317"/>
      <c r="F135" s="339" t="s">
        <v>4212</v>
      </c>
      <c r="G135" s="317"/>
      <c r="H135" s="317" t="s">
        <v>4246</v>
      </c>
      <c r="I135" s="317" t="s">
        <v>4208</v>
      </c>
      <c r="J135" s="317">
        <v>50</v>
      </c>
      <c r="K135" s="361"/>
    </row>
    <row r="136" ht="15" customHeight="1">
      <c r="B136" s="359"/>
      <c r="C136" s="317" t="s">
        <v>4233</v>
      </c>
      <c r="D136" s="317"/>
      <c r="E136" s="317"/>
      <c r="F136" s="339" t="s">
        <v>4212</v>
      </c>
      <c r="G136" s="317"/>
      <c r="H136" s="317" t="s">
        <v>4246</v>
      </c>
      <c r="I136" s="317" t="s">
        <v>4208</v>
      </c>
      <c r="J136" s="317">
        <v>50</v>
      </c>
      <c r="K136" s="361"/>
    </row>
    <row r="137" ht="15" customHeight="1">
      <c r="B137" s="359"/>
      <c r="C137" s="317" t="s">
        <v>4234</v>
      </c>
      <c r="D137" s="317"/>
      <c r="E137" s="317"/>
      <c r="F137" s="339" t="s">
        <v>4212</v>
      </c>
      <c r="G137" s="317"/>
      <c r="H137" s="317" t="s">
        <v>4259</v>
      </c>
      <c r="I137" s="317" t="s">
        <v>4208</v>
      </c>
      <c r="J137" s="317">
        <v>255</v>
      </c>
      <c r="K137" s="361"/>
    </row>
    <row r="138" ht="15" customHeight="1">
      <c r="B138" s="359"/>
      <c r="C138" s="317" t="s">
        <v>4236</v>
      </c>
      <c r="D138" s="317"/>
      <c r="E138" s="317"/>
      <c r="F138" s="339" t="s">
        <v>4206</v>
      </c>
      <c r="G138" s="317"/>
      <c r="H138" s="317" t="s">
        <v>4260</v>
      </c>
      <c r="I138" s="317" t="s">
        <v>4238</v>
      </c>
      <c r="J138" s="317"/>
      <c r="K138" s="361"/>
    </row>
    <row r="139" ht="15" customHeight="1">
      <c r="B139" s="359"/>
      <c r="C139" s="317" t="s">
        <v>4239</v>
      </c>
      <c r="D139" s="317"/>
      <c r="E139" s="317"/>
      <c r="F139" s="339" t="s">
        <v>4206</v>
      </c>
      <c r="G139" s="317"/>
      <c r="H139" s="317" t="s">
        <v>4261</v>
      </c>
      <c r="I139" s="317" t="s">
        <v>4241</v>
      </c>
      <c r="J139" s="317"/>
      <c r="K139" s="361"/>
    </row>
    <row r="140" ht="15" customHeight="1">
      <c r="B140" s="359"/>
      <c r="C140" s="317" t="s">
        <v>4242</v>
      </c>
      <c r="D140" s="317"/>
      <c r="E140" s="317"/>
      <c r="F140" s="339" t="s">
        <v>4206</v>
      </c>
      <c r="G140" s="317"/>
      <c r="H140" s="317" t="s">
        <v>4242</v>
      </c>
      <c r="I140" s="317" t="s">
        <v>4241</v>
      </c>
      <c r="J140" s="317"/>
      <c r="K140" s="361"/>
    </row>
    <row r="141" ht="15" customHeight="1">
      <c r="B141" s="359"/>
      <c r="C141" s="317" t="s">
        <v>36</v>
      </c>
      <c r="D141" s="317"/>
      <c r="E141" s="317"/>
      <c r="F141" s="339" t="s">
        <v>4206</v>
      </c>
      <c r="G141" s="317"/>
      <c r="H141" s="317" t="s">
        <v>4262</v>
      </c>
      <c r="I141" s="317" t="s">
        <v>4241</v>
      </c>
      <c r="J141" s="317"/>
      <c r="K141" s="361"/>
    </row>
    <row r="142" ht="15" customHeight="1">
      <c r="B142" s="359"/>
      <c r="C142" s="317" t="s">
        <v>4263</v>
      </c>
      <c r="D142" s="317"/>
      <c r="E142" s="317"/>
      <c r="F142" s="339" t="s">
        <v>4206</v>
      </c>
      <c r="G142" s="317"/>
      <c r="H142" s="317" t="s">
        <v>4264</v>
      </c>
      <c r="I142" s="317" t="s">
        <v>4241</v>
      </c>
      <c r="J142" s="317"/>
      <c r="K142" s="361"/>
    </row>
    <row r="143" ht="15" customHeight="1">
      <c r="B143" s="362"/>
      <c r="C143" s="363"/>
      <c r="D143" s="363"/>
      <c r="E143" s="363"/>
      <c r="F143" s="363"/>
      <c r="G143" s="363"/>
      <c r="H143" s="363"/>
      <c r="I143" s="363"/>
      <c r="J143" s="363"/>
      <c r="K143" s="364"/>
    </row>
    <row r="144" ht="18.75" customHeight="1">
      <c r="B144" s="314"/>
      <c r="C144" s="314"/>
      <c r="D144" s="314"/>
      <c r="E144" s="314"/>
      <c r="F144" s="351"/>
      <c r="G144" s="314"/>
      <c r="H144" s="314"/>
      <c r="I144" s="314"/>
      <c r="J144" s="314"/>
      <c r="K144" s="314"/>
    </row>
    <row r="145" ht="18.75" customHeight="1">
      <c r="B145" s="325"/>
      <c r="C145" s="325"/>
      <c r="D145" s="325"/>
      <c r="E145" s="325"/>
      <c r="F145" s="325"/>
      <c r="G145" s="325"/>
      <c r="H145" s="325"/>
      <c r="I145" s="325"/>
      <c r="J145" s="325"/>
      <c r="K145" s="325"/>
    </row>
    <row r="146" ht="7.5" customHeight="1">
      <c r="B146" s="326"/>
      <c r="C146" s="327"/>
      <c r="D146" s="327"/>
      <c r="E146" s="327"/>
      <c r="F146" s="327"/>
      <c r="G146" s="327"/>
      <c r="H146" s="327"/>
      <c r="I146" s="327"/>
      <c r="J146" s="327"/>
      <c r="K146" s="328"/>
    </row>
    <row r="147" ht="45" customHeight="1">
      <c r="B147" s="329"/>
      <c r="C147" s="330" t="s">
        <v>4265</v>
      </c>
      <c r="D147" s="330"/>
      <c r="E147" s="330"/>
      <c r="F147" s="330"/>
      <c r="G147" s="330"/>
      <c r="H147" s="330"/>
      <c r="I147" s="330"/>
      <c r="J147" s="330"/>
      <c r="K147" s="331"/>
    </row>
    <row r="148" ht="17.25" customHeight="1">
      <c r="B148" s="329"/>
      <c r="C148" s="332" t="s">
        <v>4200</v>
      </c>
      <c r="D148" s="332"/>
      <c r="E148" s="332"/>
      <c r="F148" s="332" t="s">
        <v>4201</v>
      </c>
      <c r="G148" s="333"/>
      <c r="H148" s="332" t="s">
        <v>52</v>
      </c>
      <c r="I148" s="332" t="s">
        <v>55</v>
      </c>
      <c r="J148" s="332" t="s">
        <v>4202</v>
      </c>
      <c r="K148" s="331"/>
    </row>
    <row r="149" ht="17.25" customHeight="1">
      <c r="B149" s="329"/>
      <c r="C149" s="334" t="s">
        <v>4203</v>
      </c>
      <c r="D149" s="334"/>
      <c r="E149" s="334"/>
      <c r="F149" s="335" t="s">
        <v>4204</v>
      </c>
      <c r="G149" s="336"/>
      <c r="H149" s="334"/>
      <c r="I149" s="334"/>
      <c r="J149" s="334" t="s">
        <v>4205</v>
      </c>
      <c r="K149" s="331"/>
    </row>
    <row r="150" ht="5.25" customHeight="1">
      <c r="B150" s="340"/>
      <c r="C150" s="337"/>
      <c r="D150" s="337"/>
      <c r="E150" s="337"/>
      <c r="F150" s="337"/>
      <c r="G150" s="338"/>
      <c r="H150" s="337"/>
      <c r="I150" s="337"/>
      <c r="J150" s="337"/>
      <c r="K150" s="361"/>
    </row>
    <row r="151" ht="15" customHeight="1">
      <c r="B151" s="340"/>
      <c r="C151" s="365" t="s">
        <v>4209</v>
      </c>
      <c r="D151" s="317"/>
      <c r="E151" s="317"/>
      <c r="F151" s="366" t="s">
        <v>4206</v>
      </c>
      <c r="G151" s="317"/>
      <c r="H151" s="365" t="s">
        <v>4246</v>
      </c>
      <c r="I151" s="365" t="s">
        <v>4208</v>
      </c>
      <c r="J151" s="365">
        <v>120</v>
      </c>
      <c r="K151" s="361"/>
    </row>
    <row r="152" ht="15" customHeight="1">
      <c r="B152" s="340"/>
      <c r="C152" s="365" t="s">
        <v>4255</v>
      </c>
      <c r="D152" s="317"/>
      <c r="E152" s="317"/>
      <c r="F152" s="366" t="s">
        <v>4206</v>
      </c>
      <c r="G152" s="317"/>
      <c r="H152" s="365" t="s">
        <v>4266</v>
      </c>
      <c r="I152" s="365" t="s">
        <v>4208</v>
      </c>
      <c r="J152" s="365" t="s">
        <v>4257</v>
      </c>
      <c r="K152" s="361"/>
    </row>
    <row r="153" ht="15" customHeight="1">
      <c r="B153" s="340"/>
      <c r="C153" s="365" t="s">
        <v>88</v>
      </c>
      <c r="D153" s="317"/>
      <c r="E153" s="317"/>
      <c r="F153" s="366" t="s">
        <v>4206</v>
      </c>
      <c r="G153" s="317"/>
      <c r="H153" s="365" t="s">
        <v>4267</v>
      </c>
      <c r="I153" s="365" t="s">
        <v>4208</v>
      </c>
      <c r="J153" s="365" t="s">
        <v>4257</v>
      </c>
      <c r="K153" s="361"/>
    </row>
    <row r="154" ht="15" customHeight="1">
      <c r="B154" s="340"/>
      <c r="C154" s="365" t="s">
        <v>4211</v>
      </c>
      <c r="D154" s="317"/>
      <c r="E154" s="317"/>
      <c r="F154" s="366" t="s">
        <v>4212</v>
      </c>
      <c r="G154" s="317"/>
      <c r="H154" s="365" t="s">
        <v>4246</v>
      </c>
      <c r="I154" s="365" t="s">
        <v>4208</v>
      </c>
      <c r="J154" s="365">
        <v>50</v>
      </c>
      <c r="K154" s="361"/>
    </row>
    <row r="155" ht="15" customHeight="1">
      <c r="B155" s="340"/>
      <c r="C155" s="365" t="s">
        <v>4214</v>
      </c>
      <c r="D155" s="317"/>
      <c r="E155" s="317"/>
      <c r="F155" s="366" t="s">
        <v>4206</v>
      </c>
      <c r="G155" s="317"/>
      <c r="H155" s="365" t="s">
        <v>4246</v>
      </c>
      <c r="I155" s="365" t="s">
        <v>4216</v>
      </c>
      <c r="J155" s="365"/>
      <c r="K155" s="361"/>
    </row>
    <row r="156" ht="15" customHeight="1">
      <c r="B156" s="340"/>
      <c r="C156" s="365" t="s">
        <v>4225</v>
      </c>
      <c r="D156" s="317"/>
      <c r="E156" s="317"/>
      <c r="F156" s="366" t="s">
        <v>4212</v>
      </c>
      <c r="G156" s="317"/>
      <c r="H156" s="365" t="s">
        <v>4246</v>
      </c>
      <c r="I156" s="365" t="s">
        <v>4208</v>
      </c>
      <c r="J156" s="365">
        <v>50</v>
      </c>
      <c r="K156" s="361"/>
    </row>
    <row r="157" ht="15" customHeight="1">
      <c r="B157" s="340"/>
      <c r="C157" s="365" t="s">
        <v>4233</v>
      </c>
      <c r="D157" s="317"/>
      <c r="E157" s="317"/>
      <c r="F157" s="366" t="s">
        <v>4212</v>
      </c>
      <c r="G157" s="317"/>
      <c r="H157" s="365" t="s">
        <v>4246</v>
      </c>
      <c r="I157" s="365" t="s">
        <v>4208</v>
      </c>
      <c r="J157" s="365">
        <v>50</v>
      </c>
      <c r="K157" s="361"/>
    </row>
    <row r="158" ht="15" customHeight="1">
      <c r="B158" s="340"/>
      <c r="C158" s="365" t="s">
        <v>4231</v>
      </c>
      <c r="D158" s="317"/>
      <c r="E158" s="317"/>
      <c r="F158" s="366" t="s">
        <v>4212</v>
      </c>
      <c r="G158" s="317"/>
      <c r="H158" s="365" t="s">
        <v>4246</v>
      </c>
      <c r="I158" s="365" t="s">
        <v>4208</v>
      </c>
      <c r="J158" s="365">
        <v>50</v>
      </c>
      <c r="K158" s="361"/>
    </row>
    <row r="159" ht="15" customHeight="1">
      <c r="B159" s="340"/>
      <c r="C159" s="365" t="s">
        <v>191</v>
      </c>
      <c r="D159" s="317"/>
      <c r="E159" s="317"/>
      <c r="F159" s="366" t="s">
        <v>4206</v>
      </c>
      <c r="G159" s="317"/>
      <c r="H159" s="365" t="s">
        <v>4268</v>
      </c>
      <c r="I159" s="365" t="s">
        <v>4208</v>
      </c>
      <c r="J159" s="365" t="s">
        <v>4269</v>
      </c>
      <c r="K159" s="361"/>
    </row>
    <row r="160" ht="15" customHeight="1">
      <c r="B160" s="340"/>
      <c r="C160" s="365" t="s">
        <v>4270</v>
      </c>
      <c r="D160" s="317"/>
      <c r="E160" s="317"/>
      <c r="F160" s="366" t="s">
        <v>4206</v>
      </c>
      <c r="G160" s="317"/>
      <c r="H160" s="365" t="s">
        <v>4271</v>
      </c>
      <c r="I160" s="365" t="s">
        <v>4241</v>
      </c>
      <c r="J160" s="365"/>
      <c r="K160" s="361"/>
    </row>
    <row r="161" ht="15" customHeight="1">
      <c r="B161" s="367"/>
      <c r="C161" s="349"/>
      <c r="D161" s="349"/>
      <c r="E161" s="349"/>
      <c r="F161" s="349"/>
      <c r="G161" s="349"/>
      <c r="H161" s="349"/>
      <c r="I161" s="349"/>
      <c r="J161" s="349"/>
      <c r="K161" s="368"/>
    </row>
    <row r="162" ht="18.75" customHeight="1">
      <c r="B162" s="314"/>
      <c r="C162" s="317"/>
      <c r="D162" s="317"/>
      <c r="E162" s="317"/>
      <c r="F162" s="339"/>
      <c r="G162" s="317"/>
      <c r="H162" s="317"/>
      <c r="I162" s="317"/>
      <c r="J162" s="317"/>
      <c r="K162" s="314"/>
    </row>
    <row r="163" ht="18.75" customHeight="1">
      <c r="B163" s="325"/>
      <c r="C163" s="325"/>
      <c r="D163" s="325"/>
      <c r="E163" s="325"/>
      <c r="F163" s="325"/>
      <c r="G163" s="325"/>
      <c r="H163" s="325"/>
      <c r="I163" s="325"/>
      <c r="J163" s="325"/>
      <c r="K163" s="325"/>
    </row>
    <row r="164" ht="7.5" customHeight="1">
      <c r="B164" s="304"/>
      <c r="C164" s="305"/>
      <c r="D164" s="305"/>
      <c r="E164" s="305"/>
      <c r="F164" s="305"/>
      <c r="G164" s="305"/>
      <c r="H164" s="305"/>
      <c r="I164" s="305"/>
      <c r="J164" s="305"/>
      <c r="K164" s="306"/>
    </row>
    <row r="165" ht="45" customHeight="1">
      <c r="B165" s="307"/>
      <c r="C165" s="308" t="s">
        <v>4272</v>
      </c>
      <c r="D165" s="308"/>
      <c r="E165" s="308"/>
      <c r="F165" s="308"/>
      <c r="G165" s="308"/>
      <c r="H165" s="308"/>
      <c r="I165" s="308"/>
      <c r="J165" s="308"/>
      <c r="K165" s="309"/>
    </row>
    <row r="166" ht="17.25" customHeight="1">
      <c r="B166" s="307"/>
      <c r="C166" s="332" t="s">
        <v>4200</v>
      </c>
      <c r="D166" s="332"/>
      <c r="E166" s="332"/>
      <c r="F166" s="332" t="s">
        <v>4201</v>
      </c>
      <c r="G166" s="369"/>
      <c r="H166" s="370" t="s">
        <v>52</v>
      </c>
      <c r="I166" s="370" t="s">
        <v>55</v>
      </c>
      <c r="J166" s="332" t="s">
        <v>4202</v>
      </c>
      <c r="K166" s="309"/>
    </row>
    <row r="167" ht="17.25" customHeight="1">
      <c r="B167" s="310"/>
      <c r="C167" s="334" t="s">
        <v>4203</v>
      </c>
      <c r="D167" s="334"/>
      <c r="E167" s="334"/>
      <c r="F167" s="335" t="s">
        <v>4204</v>
      </c>
      <c r="G167" s="371"/>
      <c r="H167" s="372"/>
      <c r="I167" s="372"/>
      <c r="J167" s="334" t="s">
        <v>4205</v>
      </c>
      <c r="K167" s="312"/>
    </row>
    <row r="168" ht="5.25" customHeight="1">
      <c r="B168" s="340"/>
      <c r="C168" s="337"/>
      <c r="D168" s="337"/>
      <c r="E168" s="337"/>
      <c r="F168" s="337"/>
      <c r="G168" s="338"/>
      <c r="H168" s="337"/>
      <c r="I168" s="337"/>
      <c r="J168" s="337"/>
      <c r="K168" s="361"/>
    </row>
    <row r="169" ht="15" customHeight="1">
      <c r="B169" s="340"/>
      <c r="C169" s="317" t="s">
        <v>4209</v>
      </c>
      <c r="D169" s="317"/>
      <c r="E169" s="317"/>
      <c r="F169" s="339" t="s">
        <v>4206</v>
      </c>
      <c r="G169" s="317"/>
      <c r="H169" s="317" t="s">
        <v>4246</v>
      </c>
      <c r="I169" s="317" t="s">
        <v>4208</v>
      </c>
      <c r="J169" s="317">
        <v>120</v>
      </c>
      <c r="K169" s="361"/>
    </row>
    <row r="170" ht="15" customHeight="1">
      <c r="B170" s="340"/>
      <c r="C170" s="317" t="s">
        <v>4255</v>
      </c>
      <c r="D170" s="317"/>
      <c r="E170" s="317"/>
      <c r="F170" s="339" t="s">
        <v>4206</v>
      </c>
      <c r="G170" s="317"/>
      <c r="H170" s="317" t="s">
        <v>4256</v>
      </c>
      <c r="I170" s="317" t="s">
        <v>4208</v>
      </c>
      <c r="J170" s="317" t="s">
        <v>4257</v>
      </c>
      <c r="K170" s="361"/>
    </row>
    <row r="171" ht="15" customHeight="1">
      <c r="B171" s="340"/>
      <c r="C171" s="317" t="s">
        <v>88</v>
      </c>
      <c r="D171" s="317"/>
      <c r="E171" s="317"/>
      <c r="F171" s="339" t="s">
        <v>4206</v>
      </c>
      <c r="G171" s="317"/>
      <c r="H171" s="317" t="s">
        <v>4273</v>
      </c>
      <c r="I171" s="317" t="s">
        <v>4208</v>
      </c>
      <c r="J171" s="317" t="s">
        <v>4257</v>
      </c>
      <c r="K171" s="361"/>
    </row>
    <row r="172" ht="15" customHeight="1">
      <c r="B172" s="340"/>
      <c r="C172" s="317" t="s">
        <v>4211</v>
      </c>
      <c r="D172" s="317"/>
      <c r="E172" s="317"/>
      <c r="F172" s="339" t="s">
        <v>4212</v>
      </c>
      <c r="G172" s="317"/>
      <c r="H172" s="317" t="s">
        <v>4273</v>
      </c>
      <c r="I172" s="317" t="s">
        <v>4208</v>
      </c>
      <c r="J172" s="317">
        <v>50</v>
      </c>
      <c r="K172" s="361"/>
    </row>
    <row r="173" ht="15" customHeight="1">
      <c r="B173" s="340"/>
      <c r="C173" s="317" t="s">
        <v>4214</v>
      </c>
      <c r="D173" s="317"/>
      <c r="E173" s="317"/>
      <c r="F173" s="339" t="s">
        <v>4206</v>
      </c>
      <c r="G173" s="317"/>
      <c r="H173" s="317" t="s">
        <v>4273</v>
      </c>
      <c r="I173" s="317" t="s">
        <v>4216</v>
      </c>
      <c r="J173" s="317"/>
      <c r="K173" s="361"/>
    </row>
    <row r="174" ht="15" customHeight="1">
      <c r="B174" s="340"/>
      <c r="C174" s="317" t="s">
        <v>4225</v>
      </c>
      <c r="D174" s="317"/>
      <c r="E174" s="317"/>
      <c r="F174" s="339" t="s">
        <v>4212</v>
      </c>
      <c r="G174" s="317"/>
      <c r="H174" s="317" t="s">
        <v>4273</v>
      </c>
      <c r="I174" s="317" t="s">
        <v>4208</v>
      </c>
      <c r="J174" s="317">
        <v>50</v>
      </c>
      <c r="K174" s="361"/>
    </row>
    <row r="175" ht="15" customHeight="1">
      <c r="B175" s="340"/>
      <c r="C175" s="317" t="s">
        <v>4233</v>
      </c>
      <c r="D175" s="317"/>
      <c r="E175" s="317"/>
      <c r="F175" s="339" t="s">
        <v>4212</v>
      </c>
      <c r="G175" s="317"/>
      <c r="H175" s="317" t="s">
        <v>4273</v>
      </c>
      <c r="I175" s="317" t="s">
        <v>4208</v>
      </c>
      <c r="J175" s="317">
        <v>50</v>
      </c>
      <c r="K175" s="361"/>
    </row>
    <row r="176" ht="15" customHeight="1">
      <c r="B176" s="340"/>
      <c r="C176" s="317" t="s">
        <v>4231</v>
      </c>
      <c r="D176" s="317"/>
      <c r="E176" s="317"/>
      <c r="F176" s="339" t="s">
        <v>4212</v>
      </c>
      <c r="G176" s="317"/>
      <c r="H176" s="317" t="s">
        <v>4273</v>
      </c>
      <c r="I176" s="317" t="s">
        <v>4208</v>
      </c>
      <c r="J176" s="317">
        <v>50</v>
      </c>
      <c r="K176" s="361"/>
    </row>
    <row r="177" ht="15" customHeight="1">
      <c r="B177" s="340"/>
      <c r="C177" s="317" t="s">
        <v>196</v>
      </c>
      <c r="D177" s="317"/>
      <c r="E177" s="317"/>
      <c r="F177" s="339" t="s">
        <v>4206</v>
      </c>
      <c r="G177" s="317"/>
      <c r="H177" s="317" t="s">
        <v>4274</v>
      </c>
      <c r="I177" s="317" t="s">
        <v>4275</v>
      </c>
      <c r="J177" s="317"/>
      <c r="K177" s="361"/>
    </row>
    <row r="178" ht="15" customHeight="1">
      <c r="B178" s="340"/>
      <c r="C178" s="317" t="s">
        <v>55</v>
      </c>
      <c r="D178" s="317"/>
      <c r="E178" s="317"/>
      <c r="F178" s="339" t="s">
        <v>4206</v>
      </c>
      <c r="G178" s="317"/>
      <c r="H178" s="317" t="s">
        <v>4276</v>
      </c>
      <c r="I178" s="317" t="s">
        <v>4277</v>
      </c>
      <c r="J178" s="317">
        <v>1</v>
      </c>
      <c r="K178" s="361"/>
    </row>
    <row r="179" ht="15" customHeight="1">
      <c r="B179" s="340"/>
      <c r="C179" s="317" t="s">
        <v>51</v>
      </c>
      <c r="D179" s="317"/>
      <c r="E179" s="317"/>
      <c r="F179" s="339" t="s">
        <v>4206</v>
      </c>
      <c r="G179" s="317"/>
      <c r="H179" s="317" t="s">
        <v>4278</v>
      </c>
      <c r="I179" s="317" t="s">
        <v>4208</v>
      </c>
      <c r="J179" s="317">
        <v>20</v>
      </c>
      <c r="K179" s="361"/>
    </row>
    <row r="180" ht="15" customHeight="1">
      <c r="B180" s="340"/>
      <c r="C180" s="317" t="s">
        <v>52</v>
      </c>
      <c r="D180" s="317"/>
      <c r="E180" s="317"/>
      <c r="F180" s="339" t="s">
        <v>4206</v>
      </c>
      <c r="G180" s="317"/>
      <c r="H180" s="317" t="s">
        <v>4279</v>
      </c>
      <c r="I180" s="317" t="s">
        <v>4208</v>
      </c>
      <c r="J180" s="317">
        <v>255</v>
      </c>
      <c r="K180" s="361"/>
    </row>
    <row r="181" ht="15" customHeight="1">
      <c r="B181" s="340"/>
      <c r="C181" s="317" t="s">
        <v>197</v>
      </c>
      <c r="D181" s="317"/>
      <c r="E181" s="317"/>
      <c r="F181" s="339" t="s">
        <v>4206</v>
      </c>
      <c r="G181" s="317"/>
      <c r="H181" s="317" t="s">
        <v>4170</v>
      </c>
      <c r="I181" s="317" t="s">
        <v>4208</v>
      </c>
      <c r="J181" s="317">
        <v>10</v>
      </c>
      <c r="K181" s="361"/>
    </row>
    <row r="182" ht="15" customHeight="1">
      <c r="B182" s="340"/>
      <c r="C182" s="317" t="s">
        <v>198</v>
      </c>
      <c r="D182" s="317"/>
      <c r="E182" s="317"/>
      <c r="F182" s="339" t="s">
        <v>4206</v>
      </c>
      <c r="G182" s="317"/>
      <c r="H182" s="317" t="s">
        <v>4280</v>
      </c>
      <c r="I182" s="317" t="s">
        <v>4241</v>
      </c>
      <c r="J182" s="317"/>
      <c r="K182" s="361"/>
    </row>
    <row r="183" ht="15" customHeight="1">
      <c r="B183" s="340"/>
      <c r="C183" s="317" t="s">
        <v>4281</v>
      </c>
      <c r="D183" s="317"/>
      <c r="E183" s="317"/>
      <c r="F183" s="339" t="s">
        <v>4206</v>
      </c>
      <c r="G183" s="317"/>
      <c r="H183" s="317" t="s">
        <v>4282</v>
      </c>
      <c r="I183" s="317" t="s">
        <v>4241</v>
      </c>
      <c r="J183" s="317"/>
      <c r="K183" s="361"/>
    </row>
    <row r="184" ht="15" customHeight="1">
      <c r="B184" s="340"/>
      <c r="C184" s="317" t="s">
        <v>4270</v>
      </c>
      <c r="D184" s="317"/>
      <c r="E184" s="317"/>
      <c r="F184" s="339" t="s">
        <v>4206</v>
      </c>
      <c r="G184" s="317"/>
      <c r="H184" s="317" t="s">
        <v>4283</v>
      </c>
      <c r="I184" s="317" t="s">
        <v>4241</v>
      </c>
      <c r="J184" s="317"/>
      <c r="K184" s="361"/>
    </row>
    <row r="185" ht="15" customHeight="1">
      <c r="B185" s="340"/>
      <c r="C185" s="317" t="s">
        <v>200</v>
      </c>
      <c r="D185" s="317"/>
      <c r="E185" s="317"/>
      <c r="F185" s="339" t="s">
        <v>4212</v>
      </c>
      <c r="G185" s="317"/>
      <c r="H185" s="317" t="s">
        <v>4284</v>
      </c>
      <c r="I185" s="317" t="s">
        <v>4208</v>
      </c>
      <c r="J185" s="317">
        <v>50</v>
      </c>
      <c r="K185" s="361"/>
    </row>
    <row r="186" ht="15" customHeight="1">
      <c r="B186" s="340"/>
      <c r="C186" s="317" t="s">
        <v>4285</v>
      </c>
      <c r="D186" s="317"/>
      <c r="E186" s="317"/>
      <c r="F186" s="339" t="s">
        <v>4212</v>
      </c>
      <c r="G186" s="317"/>
      <c r="H186" s="317" t="s">
        <v>4286</v>
      </c>
      <c r="I186" s="317" t="s">
        <v>4287</v>
      </c>
      <c r="J186" s="317"/>
      <c r="K186" s="361"/>
    </row>
    <row r="187" ht="15" customHeight="1">
      <c r="B187" s="340"/>
      <c r="C187" s="317" t="s">
        <v>4288</v>
      </c>
      <c r="D187" s="317"/>
      <c r="E187" s="317"/>
      <c r="F187" s="339" t="s">
        <v>4212</v>
      </c>
      <c r="G187" s="317"/>
      <c r="H187" s="317" t="s">
        <v>4289</v>
      </c>
      <c r="I187" s="317" t="s">
        <v>4287</v>
      </c>
      <c r="J187" s="317"/>
      <c r="K187" s="361"/>
    </row>
    <row r="188" ht="15" customHeight="1">
      <c r="B188" s="340"/>
      <c r="C188" s="317" t="s">
        <v>4290</v>
      </c>
      <c r="D188" s="317"/>
      <c r="E188" s="317"/>
      <c r="F188" s="339" t="s">
        <v>4212</v>
      </c>
      <c r="G188" s="317"/>
      <c r="H188" s="317" t="s">
        <v>4291</v>
      </c>
      <c r="I188" s="317" t="s">
        <v>4287</v>
      </c>
      <c r="J188" s="317"/>
      <c r="K188" s="361"/>
    </row>
    <row r="189" ht="15" customHeight="1">
      <c r="B189" s="340"/>
      <c r="C189" s="373" t="s">
        <v>4292</v>
      </c>
      <c r="D189" s="317"/>
      <c r="E189" s="317"/>
      <c r="F189" s="339" t="s">
        <v>4212</v>
      </c>
      <c r="G189" s="317"/>
      <c r="H189" s="317" t="s">
        <v>4293</v>
      </c>
      <c r="I189" s="317" t="s">
        <v>4294</v>
      </c>
      <c r="J189" s="374" t="s">
        <v>4295</v>
      </c>
      <c r="K189" s="361"/>
    </row>
    <row r="190" ht="15" customHeight="1">
      <c r="B190" s="340"/>
      <c r="C190" s="324" t="s">
        <v>40</v>
      </c>
      <c r="D190" s="317"/>
      <c r="E190" s="317"/>
      <c r="F190" s="339" t="s">
        <v>4206</v>
      </c>
      <c r="G190" s="317"/>
      <c r="H190" s="314" t="s">
        <v>4296</v>
      </c>
      <c r="I190" s="317" t="s">
        <v>4297</v>
      </c>
      <c r="J190" s="317"/>
      <c r="K190" s="361"/>
    </row>
    <row r="191" ht="15" customHeight="1">
      <c r="B191" s="340"/>
      <c r="C191" s="324" t="s">
        <v>4298</v>
      </c>
      <c r="D191" s="317"/>
      <c r="E191" s="317"/>
      <c r="F191" s="339" t="s">
        <v>4206</v>
      </c>
      <c r="G191" s="317"/>
      <c r="H191" s="317" t="s">
        <v>4299</v>
      </c>
      <c r="I191" s="317" t="s">
        <v>4241</v>
      </c>
      <c r="J191" s="317"/>
      <c r="K191" s="361"/>
    </row>
    <row r="192" ht="15" customHeight="1">
      <c r="B192" s="340"/>
      <c r="C192" s="324" t="s">
        <v>4300</v>
      </c>
      <c r="D192" s="317"/>
      <c r="E192" s="317"/>
      <c r="F192" s="339" t="s">
        <v>4206</v>
      </c>
      <c r="G192" s="317"/>
      <c r="H192" s="317" t="s">
        <v>4301</v>
      </c>
      <c r="I192" s="317" t="s">
        <v>4241</v>
      </c>
      <c r="J192" s="317"/>
      <c r="K192" s="361"/>
    </row>
    <row r="193" ht="15" customHeight="1">
      <c r="B193" s="340"/>
      <c r="C193" s="324" t="s">
        <v>4302</v>
      </c>
      <c r="D193" s="317"/>
      <c r="E193" s="317"/>
      <c r="F193" s="339" t="s">
        <v>4212</v>
      </c>
      <c r="G193" s="317"/>
      <c r="H193" s="317" t="s">
        <v>4303</v>
      </c>
      <c r="I193" s="317" t="s">
        <v>4241</v>
      </c>
      <c r="J193" s="317"/>
      <c r="K193" s="361"/>
    </row>
    <row r="194" ht="15" customHeight="1">
      <c r="B194" s="367"/>
      <c r="C194" s="375"/>
      <c r="D194" s="349"/>
      <c r="E194" s="349"/>
      <c r="F194" s="349"/>
      <c r="G194" s="349"/>
      <c r="H194" s="349"/>
      <c r="I194" s="349"/>
      <c r="J194" s="349"/>
      <c r="K194" s="368"/>
    </row>
    <row r="195" ht="18.75" customHeight="1">
      <c r="B195" s="314"/>
      <c r="C195" s="317"/>
      <c r="D195" s="317"/>
      <c r="E195" s="317"/>
      <c r="F195" s="339"/>
      <c r="G195" s="317"/>
      <c r="H195" s="317"/>
      <c r="I195" s="317"/>
      <c r="J195" s="317"/>
      <c r="K195" s="314"/>
    </row>
    <row r="196" ht="18.75" customHeight="1">
      <c r="B196" s="314"/>
      <c r="C196" s="317"/>
      <c r="D196" s="317"/>
      <c r="E196" s="317"/>
      <c r="F196" s="339"/>
      <c r="G196" s="317"/>
      <c r="H196" s="317"/>
      <c r="I196" s="317"/>
      <c r="J196" s="317"/>
      <c r="K196" s="314"/>
    </row>
    <row r="197" ht="18.75" customHeight="1">
      <c r="B197" s="325"/>
      <c r="C197" s="325"/>
      <c r="D197" s="325"/>
      <c r="E197" s="325"/>
      <c r="F197" s="325"/>
      <c r="G197" s="325"/>
      <c r="H197" s="325"/>
      <c r="I197" s="325"/>
      <c r="J197" s="325"/>
      <c r="K197" s="325"/>
    </row>
    <row r="198" ht="13.5">
      <c r="B198" s="304"/>
      <c r="C198" s="305"/>
      <c r="D198" s="305"/>
      <c r="E198" s="305"/>
      <c r="F198" s="305"/>
      <c r="G198" s="305"/>
      <c r="H198" s="305"/>
      <c r="I198" s="305"/>
      <c r="J198" s="305"/>
      <c r="K198" s="306"/>
    </row>
    <row r="199" ht="21">
      <c r="B199" s="307"/>
      <c r="C199" s="308" t="s">
        <v>4304</v>
      </c>
      <c r="D199" s="308"/>
      <c r="E199" s="308"/>
      <c r="F199" s="308"/>
      <c r="G199" s="308"/>
      <c r="H199" s="308"/>
      <c r="I199" s="308"/>
      <c r="J199" s="308"/>
      <c r="K199" s="309"/>
    </row>
    <row r="200" ht="25.5" customHeight="1">
      <c r="B200" s="307"/>
      <c r="C200" s="376" t="s">
        <v>4305</v>
      </c>
      <c r="D200" s="376"/>
      <c r="E200" s="376"/>
      <c r="F200" s="376" t="s">
        <v>4306</v>
      </c>
      <c r="G200" s="377"/>
      <c r="H200" s="376" t="s">
        <v>4307</v>
      </c>
      <c r="I200" s="376"/>
      <c r="J200" s="376"/>
      <c r="K200" s="309"/>
    </row>
    <row r="201" ht="5.25" customHeight="1">
      <c r="B201" s="340"/>
      <c r="C201" s="337"/>
      <c r="D201" s="337"/>
      <c r="E201" s="337"/>
      <c r="F201" s="337"/>
      <c r="G201" s="317"/>
      <c r="H201" s="337"/>
      <c r="I201" s="337"/>
      <c r="J201" s="337"/>
      <c r="K201" s="361"/>
    </row>
    <row r="202" ht="15" customHeight="1">
      <c r="B202" s="340"/>
      <c r="C202" s="317" t="s">
        <v>4297</v>
      </c>
      <c r="D202" s="317"/>
      <c r="E202" s="317"/>
      <c r="F202" s="339" t="s">
        <v>41</v>
      </c>
      <c r="G202" s="317"/>
      <c r="H202" s="317" t="s">
        <v>4308</v>
      </c>
      <c r="I202" s="317"/>
      <c r="J202" s="317"/>
      <c r="K202" s="361"/>
    </row>
    <row r="203" ht="15" customHeight="1">
      <c r="B203" s="340"/>
      <c r="C203" s="346"/>
      <c r="D203" s="317"/>
      <c r="E203" s="317"/>
      <c r="F203" s="339" t="s">
        <v>42</v>
      </c>
      <c r="G203" s="317"/>
      <c r="H203" s="317" t="s">
        <v>4309</v>
      </c>
      <c r="I203" s="317"/>
      <c r="J203" s="317"/>
      <c r="K203" s="361"/>
    </row>
    <row r="204" ht="15" customHeight="1">
      <c r="B204" s="340"/>
      <c r="C204" s="346"/>
      <c r="D204" s="317"/>
      <c r="E204" s="317"/>
      <c r="F204" s="339" t="s">
        <v>45</v>
      </c>
      <c r="G204" s="317"/>
      <c r="H204" s="317" t="s">
        <v>4310</v>
      </c>
      <c r="I204" s="317"/>
      <c r="J204" s="317"/>
      <c r="K204" s="361"/>
    </row>
    <row r="205" ht="15" customHeight="1">
      <c r="B205" s="340"/>
      <c r="C205" s="317"/>
      <c r="D205" s="317"/>
      <c r="E205" s="317"/>
      <c r="F205" s="339" t="s">
        <v>43</v>
      </c>
      <c r="G205" s="317"/>
      <c r="H205" s="317" t="s">
        <v>4311</v>
      </c>
      <c r="I205" s="317"/>
      <c r="J205" s="317"/>
      <c r="K205" s="361"/>
    </row>
    <row r="206" ht="15" customHeight="1">
      <c r="B206" s="340"/>
      <c r="C206" s="317"/>
      <c r="D206" s="317"/>
      <c r="E206" s="317"/>
      <c r="F206" s="339" t="s">
        <v>44</v>
      </c>
      <c r="G206" s="317"/>
      <c r="H206" s="317" t="s">
        <v>4312</v>
      </c>
      <c r="I206" s="317"/>
      <c r="J206" s="317"/>
      <c r="K206" s="361"/>
    </row>
    <row r="207" ht="15" customHeight="1">
      <c r="B207" s="340"/>
      <c r="C207" s="317"/>
      <c r="D207" s="317"/>
      <c r="E207" s="317"/>
      <c r="F207" s="339"/>
      <c r="G207" s="317"/>
      <c r="H207" s="317"/>
      <c r="I207" s="317"/>
      <c r="J207" s="317"/>
      <c r="K207" s="361"/>
    </row>
    <row r="208" ht="15" customHeight="1">
      <c r="B208" s="340"/>
      <c r="C208" s="317" t="s">
        <v>4253</v>
      </c>
      <c r="D208" s="317"/>
      <c r="E208" s="317"/>
      <c r="F208" s="339" t="s">
        <v>76</v>
      </c>
      <c r="G208" s="317"/>
      <c r="H208" s="317" t="s">
        <v>4313</v>
      </c>
      <c r="I208" s="317"/>
      <c r="J208" s="317"/>
      <c r="K208" s="361"/>
    </row>
    <row r="209" ht="15" customHeight="1">
      <c r="B209" s="340"/>
      <c r="C209" s="346"/>
      <c r="D209" s="317"/>
      <c r="E209" s="317"/>
      <c r="F209" s="339" t="s">
        <v>4149</v>
      </c>
      <c r="G209" s="317"/>
      <c r="H209" s="317" t="s">
        <v>4150</v>
      </c>
      <c r="I209" s="317"/>
      <c r="J209" s="317"/>
      <c r="K209" s="361"/>
    </row>
    <row r="210" ht="15" customHeight="1">
      <c r="B210" s="340"/>
      <c r="C210" s="317"/>
      <c r="D210" s="317"/>
      <c r="E210" s="317"/>
      <c r="F210" s="339" t="s">
        <v>4147</v>
      </c>
      <c r="G210" s="317"/>
      <c r="H210" s="317" t="s">
        <v>4314</v>
      </c>
      <c r="I210" s="317"/>
      <c r="J210" s="317"/>
      <c r="K210" s="361"/>
    </row>
    <row r="211" ht="15" customHeight="1">
      <c r="B211" s="378"/>
      <c r="C211" s="346"/>
      <c r="D211" s="346"/>
      <c r="E211" s="346"/>
      <c r="F211" s="339" t="s">
        <v>4151</v>
      </c>
      <c r="G211" s="324"/>
      <c r="H211" s="365" t="s">
        <v>4152</v>
      </c>
      <c r="I211" s="365"/>
      <c r="J211" s="365"/>
      <c r="K211" s="379"/>
    </row>
    <row r="212" ht="15" customHeight="1">
      <c r="B212" s="378"/>
      <c r="C212" s="346"/>
      <c r="D212" s="346"/>
      <c r="E212" s="346"/>
      <c r="F212" s="339" t="s">
        <v>4153</v>
      </c>
      <c r="G212" s="324"/>
      <c r="H212" s="365" t="s">
        <v>220</v>
      </c>
      <c r="I212" s="365"/>
      <c r="J212" s="365"/>
      <c r="K212" s="379"/>
    </row>
    <row r="213" ht="15" customHeight="1">
      <c r="B213" s="378"/>
      <c r="C213" s="346"/>
      <c r="D213" s="346"/>
      <c r="E213" s="346"/>
      <c r="F213" s="380"/>
      <c r="G213" s="324"/>
      <c r="H213" s="381"/>
      <c r="I213" s="381"/>
      <c r="J213" s="381"/>
      <c r="K213" s="379"/>
    </row>
    <row r="214" ht="15" customHeight="1">
      <c r="B214" s="378"/>
      <c r="C214" s="317" t="s">
        <v>4277</v>
      </c>
      <c r="D214" s="346"/>
      <c r="E214" s="346"/>
      <c r="F214" s="339">
        <v>1</v>
      </c>
      <c r="G214" s="324"/>
      <c r="H214" s="365" t="s">
        <v>4315</v>
      </c>
      <c r="I214" s="365"/>
      <c r="J214" s="365"/>
      <c r="K214" s="379"/>
    </row>
    <row r="215" ht="15" customHeight="1">
      <c r="B215" s="378"/>
      <c r="C215" s="346"/>
      <c r="D215" s="346"/>
      <c r="E215" s="346"/>
      <c r="F215" s="339">
        <v>2</v>
      </c>
      <c r="G215" s="324"/>
      <c r="H215" s="365" t="s">
        <v>4316</v>
      </c>
      <c r="I215" s="365"/>
      <c r="J215" s="365"/>
      <c r="K215" s="379"/>
    </row>
    <row r="216" ht="15" customHeight="1">
      <c r="B216" s="378"/>
      <c r="C216" s="346"/>
      <c r="D216" s="346"/>
      <c r="E216" s="346"/>
      <c r="F216" s="339">
        <v>3</v>
      </c>
      <c r="G216" s="324"/>
      <c r="H216" s="365" t="s">
        <v>4317</v>
      </c>
      <c r="I216" s="365"/>
      <c r="J216" s="365"/>
      <c r="K216" s="379"/>
    </row>
    <row r="217" ht="15" customHeight="1">
      <c r="B217" s="378"/>
      <c r="C217" s="346"/>
      <c r="D217" s="346"/>
      <c r="E217" s="346"/>
      <c r="F217" s="339">
        <v>4</v>
      </c>
      <c r="G217" s="324"/>
      <c r="H217" s="365" t="s">
        <v>4318</v>
      </c>
      <c r="I217" s="365"/>
      <c r="J217" s="365"/>
      <c r="K217" s="379"/>
    </row>
    <row r="218" ht="12.75" customHeight="1">
      <c r="B218" s="382"/>
      <c r="C218" s="383"/>
      <c r="D218" s="383"/>
      <c r="E218" s="383"/>
      <c r="F218" s="383"/>
      <c r="G218" s="383"/>
      <c r="H218" s="383"/>
      <c r="I218" s="383"/>
      <c r="J218" s="383"/>
      <c r="K218" s="384"/>
    </row>
  </sheetData>
  <sheetProtection autoFilter="0" deleteColumns="0" deleteRows="0" formatCells="0" formatColumns="0" formatRows="0" insertColumns="0" insertHyperlinks="0" insertRows="0" pivotTables="0" sort="0"/>
  <mergeCells count="77">
    <mergeCell ref="H217:J217"/>
    <mergeCell ref="H210:J210"/>
    <mergeCell ref="H205:J205"/>
    <mergeCell ref="H203:J203"/>
    <mergeCell ref="H214:J214"/>
    <mergeCell ref="H216:J216"/>
    <mergeCell ref="H215:J215"/>
    <mergeCell ref="H212:J212"/>
    <mergeCell ref="H211:J211"/>
    <mergeCell ref="H209:J209"/>
    <mergeCell ref="H200:J200"/>
    <mergeCell ref="C199:J199"/>
    <mergeCell ref="H208:J208"/>
    <mergeCell ref="H206:J206"/>
    <mergeCell ref="H204:J204"/>
    <mergeCell ref="H202:J202"/>
    <mergeCell ref="C165:J165"/>
    <mergeCell ref="C122:J122"/>
    <mergeCell ref="C147:J147"/>
    <mergeCell ref="C102:J102"/>
    <mergeCell ref="C75:J75"/>
    <mergeCell ref="D70:J70"/>
    <mergeCell ref="D68:J68"/>
    <mergeCell ref="D67:J67"/>
    <mergeCell ref="D69:J69"/>
    <mergeCell ref="D66:J66"/>
    <mergeCell ref="D61:J61"/>
    <mergeCell ref="D62:J62"/>
    <mergeCell ref="D65:J65"/>
    <mergeCell ref="D63:J63"/>
    <mergeCell ref="D60:J60"/>
    <mergeCell ref="D59:J59"/>
    <mergeCell ref="D58:J58"/>
    <mergeCell ref="D47:J47"/>
    <mergeCell ref="C52:J52"/>
    <mergeCell ref="C54:J54"/>
    <mergeCell ref="C55:J55"/>
    <mergeCell ref="C57:J57"/>
    <mergeCell ref="D51:J51"/>
    <mergeCell ref="E50:J50"/>
    <mergeCell ref="E49:J49"/>
    <mergeCell ref="E48:J48"/>
    <mergeCell ref="G45:J45"/>
    <mergeCell ref="G44:J44"/>
    <mergeCell ref="D35:J35"/>
    <mergeCell ref="G40:J40"/>
    <mergeCell ref="G41:J41"/>
    <mergeCell ref="G42:J42"/>
    <mergeCell ref="G43:J43"/>
    <mergeCell ref="G36:J36"/>
    <mergeCell ref="G37:J37"/>
    <mergeCell ref="G38:J38"/>
    <mergeCell ref="G39:J39"/>
    <mergeCell ref="D33:J33"/>
    <mergeCell ref="D34:J34"/>
    <mergeCell ref="D31:J31"/>
    <mergeCell ref="D30:J30"/>
    <mergeCell ref="D28:J28"/>
    <mergeCell ref="C25:J25"/>
    <mergeCell ref="D27:J27"/>
    <mergeCell ref="C26:J26"/>
    <mergeCell ref="F20:J20"/>
    <mergeCell ref="F23:J23"/>
    <mergeCell ref="F21:J21"/>
    <mergeCell ref="F22:J22"/>
    <mergeCell ref="D16:J16"/>
    <mergeCell ref="D17:J17"/>
    <mergeCell ref="F18:J18"/>
    <mergeCell ref="F19:J19"/>
    <mergeCell ref="D15:J15"/>
    <mergeCell ref="C3:J3"/>
    <mergeCell ref="C9:J9"/>
    <mergeCell ref="D11:J11"/>
    <mergeCell ref="D10:J10"/>
    <mergeCell ref="C4:J4"/>
    <mergeCell ref="C6:J6"/>
    <mergeCell ref="C7:J7"/>
  </mergeCells>
  <pageMargins left="0.5902778" right="0.5902778" top="0.5902778" bottom="0.5902778" header="0" footer="0"/>
  <pageSetup r:id="rId1" paperSize="9" orientation="portrait" scale="77"/>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93</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239</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ROUNDUP(J106,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ROUNDUP((SUM(BE106:BE228)),  2)</f>
        <v>0</v>
      </c>
      <c r="I37" s="161">
        <v>0.20999999999999999</v>
      </c>
      <c r="J37" s="160">
        <f>ROUNDUP(((SUM(BE106:BE228))*I37),  2)</f>
        <v>0</v>
      </c>
      <c r="L37" s="44"/>
    </row>
    <row r="38" s="1" customFormat="1" ht="14.4" customHeight="1">
      <c r="B38" s="44"/>
      <c r="E38" s="145" t="s">
        <v>42</v>
      </c>
      <c r="F38" s="160">
        <f>ROUNDUP((SUM(BF106:BF228)),  2)</f>
        <v>0</v>
      </c>
      <c r="I38" s="161">
        <v>0.14999999999999999</v>
      </c>
      <c r="J38" s="160">
        <f>ROUNDUP(((SUM(BF106:BF228))*I38),  2)</f>
        <v>0</v>
      </c>
      <c r="L38" s="44"/>
    </row>
    <row r="39" hidden="1" s="1" customFormat="1" ht="14.4" customHeight="1">
      <c r="B39" s="44"/>
      <c r="E39" s="145" t="s">
        <v>43</v>
      </c>
      <c r="F39" s="160">
        <f>ROUNDUP((SUM(BG106:BG228)),  2)</f>
        <v>0</v>
      </c>
      <c r="I39" s="161">
        <v>0.20999999999999999</v>
      </c>
      <c r="J39" s="160">
        <f>0</f>
        <v>0</v>
      </c>
      <c r="L39" s="44"/>
    </row>
    <row r="40" hidden="1" s="1" customFormat="1" ht="14.4" customHeight="1">
      <c r="B40" s="44"/>
      <c r="E40" s="145" t="s">
        <v>44</v>
      </c>
      <c r="F40" s="160">
        <f>ROUNDUP((SUM(BH106:BH228)),  2)</f>
        <v>0</v>
      </c>
      <c r="I40" s="161">
        <v>0.14999999999999999</v>
      </c>
      <c r="J40" s="160">
        <f>0</f>
        <v>0</v>
      </c>
      <c r="L40" s="44"/>
    </row>
    <row r="41" hidden="1" s="1" customFormat="1" ht="14.4" customHeight="1">
      <c r="B41" s="44"/>
      <c r="E41" s="145" t="s">
        <v>45</v>
      </c>
      <c r="F41" s="160">
        <f>ROUNDUP((SUM(BI106:BI228)),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ZN-ZTI, plyn - ZN-ZT - ZN-ZTI, plyn - ZN-ZTI, plyn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J106</f>
        <v>0</v>
      </c>
      <c r="K67" s="40"/>
      <c r="L67" s="44"/>
      <c r="AU67" s="18" t="s">
        <v>193</v>
      </c>
    </row>
    <row r="68" s="8" customFormat="1" ht="24.96" customHeight="1">
      <c r="B68" s="182"/>
      <c r="C68" s="183"/>
      <c r="D68" s="184" t="s">
        <v>240</v>
      </c>
      <c r="E68" s="185"/>
      <c r="F68" s="185"/>
      <c r="G68" s="185"/>
      <c r="H68" s="185"/>
      <c r="I68" s="186"/>
      <c r="J68" s="187">
        <f>J107</f>
        <v>0</v>
      </c>
      <c r="K68" s="183"/>
      <c r="L68" s="188"/>
    </row>
    <row r="69" s="11" customFormat="1" ht="19.92" customHeight="1">
      <c r="B69" s="233"/>
      <c r="C69" s="125"/>
      <c r="D69" s="234" t="s">
        <v>241</v>
      </c>
      <c r="E69" s="235"/>
      <c r="F69" s="235"/>
      <c r="G69" s="235"/>
      <c r="H69" s="235"/>
      <c r="I69" s="236"/>
      <c r="J69" s="237">
        <f>J108</f>
        <v>0</v>
      </c>
      <c r="K69" s="125"/>
      <c r="L69" s="238"/>
    </row>
    <row r="70" s="11" customFormat="1" ht="19.92" customHeight="1">
      <c r="B70" s="233"/>
      <c r="C70" s="125"/>
      <c r="D70" s="234" t="s">
        <v>242</v>
      </c>
      <c r="E70" s="235"/>
      <c r="F70" s="235"/>
      <c r="G70" s="235"/>
      <c r="H70" s="235"/>
      <c r="I70" s="236"/>
      <c r="J70" s="237">
        <f>J119</f>
        <v>0</v>
      </c>
      <c r="K70" s="125"/>
      <c r="L70" s="238"/>
    </row>
    <row r="71" s="8" customFormat="1" ht="24.96" customHeight="1">
      <c r="B71" s="182"/>
      <c r="C71" s="183"/>
      <c r="D71" s="184" t="s">
        <v>243</v>
      </c>
      <c r="E71" s="185"/>
      <c r="F71" s="185"/>
      <c r="G71" s="185"/>
      <c r="H71" s="185"/>
      <c r="I71" s="186"/>
      <c r="J71" s="187">
        <f>J122</f>
        <v>0</v>
      </c>
      <c r="K71" s="183"/>
      <c r="L71" s="188"/>
    </row>
    <row r="72" s="11" customFormat="1" ht="19.92" customHeight="1">
      <c r="B72" s="233"/>
      <c r="C72" s="125"/>
      <c r="D72" s="234" t="s">
        <v>244</v>
      </c>
      <c r="E72" s="235"/>
      <c r="F72" s="235"/>
      <c r="G72" s="235"/>
      <c r="H72" s="235"/>
      <c r="I72" s="236"/>
      <c r="J72" s="237">
        <f>J123</f>
        <v>0</v>
      </c>
      <c r="K72" s="125"/>
      <c r="L72" s="238"/>
    </row>
    <row r="73" s="11" customFormat="1" ht="19.92" customHeight="1">
      <c r="B73" s="233"/>
      <c r="C73" s="125"/>
      <c r="D73" s="234" t="s">
        <v>245</v>
      </c>
      <c r="E73" s="235"/>
      <c r="F73" s="235"/>
      <c r="G73" s="235"/>
      <c r="H73" s="235"/>
      <c r="I73" s="236"/>
      <c r="J73" s="237">
        <f>J130</f>
        <v>0</v>
      </c>
      <c r="K73" s="125"/>
      <c r="L73" s="238"/>
    </row>
    <row r="74" s="11" customFormat="1" ht="19.92" customHeight="1">
      <c r="B74" s="233"/>
      <c r="C74" s="125"/>
      <c r="D74" s="234" t="s">
        <v>246</v>
      </c>
      <c r="E74" s="235"/>
      <c r="F74" s="235"/>
      <c r="G74" s="235"/>
      <c r="H74" s="235"/>
      <c r="I74" s="236"/>
      <c r="J74" s="237">
        <f>J148</f>
        <v>0</v>
      </c>
      <c r="K74" s="125"/>
      <c r="L74" s="238"/>
    </row>
    <row r="75" s="11" customFormat="1" ht="19.92" customHeight="1">
      <c r="B75" s="233"/>
      <c r="C75" s="125"/>
      <c r="D75" s="234" t="s">
        <v>247</v>
      </c>
      <c r="E75" s="235"/>
      <c r="F75" s="235"/>
      <c r="G75" s="235"/>
      <c r="H75" s="235"/>
      <c r="I75" s="236"/>
      <c r="J75" s="237">
        <f>J178</f>
        <v>0</v>
      </c>
      <c r="K75" s="125"/>
      <c r="L75" s="238"/>
    </row>
    <row r="76" s="11" customFormat="1" ht="19.92" customHeight="1">
      <c r="B76" s="233"/>
      <c r="C76" s="125"/>
      <c r="D76" s="234" t="s">
        <v>248</v>
      </c>
      <c r="E76" s="235"/>
      <c r="F76" s="235"/>
      <c r="G76" s="235"/>
      <c r="H76" s="235"/>
      <c r="I76" s="236"/>
      <c r="J76" s="237">
        <f>J187</f>
        <v>0</v>
      </c>
      <c r="K76" s="125"/>
      <c r="L76" s="238"/>
    </row>
    <row r="77" s="11" customFormat="1" ht="19.92" customHeight="1">
      <c r="B77" s="233"/>
      <c r="C77" s="125"/>
      <c r="D77" s="234" t="s">
        <v>249</v>
      </c>
      <c r="E77" s="235"/>
      <c r="F77" s="235"/>
      <c r="G77" s="235"/>
      <c r="H77" s="235"/>
      <c r="I77" s="236"/>
      <c r="J77" s="237">
        <f>J189</f>
        <v>0</v>
      </c>
      <c r="K77" s="125"/>
      <c r="L77" s="238"/>
    </row>
    <row r="78" s="11" customFormat="1" ht="19.92" customHeight="1">
      <c r="B78" s="233"/>
      <c r="C78" s="125"/>
      <c r="D78" s="234" t="s">
        <v>250</v>
      </c>
      <c r="E78" s="235"/>
      <c r="F78" s="235"/>
      <c r="G78" s="235"/>
      <c r="H78" s="235"/>
      <c r="I78" s="236"/>
      <c r="J78" s="237">
        <f>J211</f>
        <v>0</v>
      </c>
      <c r="K78" s="125"/>
      <c r="L78" s="238"/>
    </row>
    <row r="79" s="11" customFormat="1" ht="19.92" customHeight="1">
      <c r="B79" s="233"/>
      <c r="C79" s="125"/>
      <c r="D79" s="234" t="s">
        <v>251</v>
      </c>
      <c r="E79" s="235"/>
      <c r="F79" s="235"/>
      <c r="G79" s="235"/>
      <c r="H79" s="235"/>
      <c r="I79" s="236"/>
      <c r="J79" s="237">
        <f>J214</f>
        <v>0</v>
      </c>
      <c r="K79" s="125"/>
      <c r="L79" s="238"/>
    </row>
    <row r="80" s="11" customFormat="1" ht="19.92" customHeight="1">
      <c r="B80" s="233"/>
      <c r="C80" s="125"/>
      <c r="D80" s="234" t="s">
        <v>252</v>
      </c>
      <c r="E80" s="235"/>
      <c r="F80" s="235"/>
      <c r="G80" s="235"/>
      <c r="H80" s="235"/>
      <c r="I80" s="236"/>
      <c r="J80" s="237">
        <f>J216</f>
        <v>0</v>
      </c>
      <c r="K80" s="125"/>
      <c r="L80" s="238"/>
    </row>
    <row r="81" s="11" customFormat="1" ht="19.92" customHeight="1">
      <c r="B81" s="233"/>
      <c r="C81" s="125"/>
      <c r="D81" s="234" t="s">
        <v>253</v>
      </c>
      <c r="E81" s="235"/>
      <c r="F81" s="235"/>
      <c r="G81" s="235"/>
      <c r="H81" s="235"/>
      <c r="I81" s="236"/>
      <c r="J81" s="237">
        <f>J218</f>
        <v>0</v>
      </c>
      <c r="K81" s="125"/>
      <c r="L81" s="238"/>
    </row>
    <row r="82" s="8" customFormat="1" ht="24.96" customHeight="1">
      <c r="B82" s="182"/>
      <c r="C82" s="183"/>
      <c r="D82" s="184" t="s">
        <v>254</v>
      </c>
      <c r="E82" s="185"/>
      <c r="F82" s="185"/>
      <c r="G82" s="185"/>
      <c r="H82" s="185"/>
      <c r="I82" s="186"/>
      <c r="J82" s="187">
        <f>J223</f>
        <v>0</v>
      </c>
      <c r="K82" s="183"/>
      <c r="L82" s="188"/>
    </row>
    <row r="83" s="1" customFormat="1" ht="21.84" customHeight="1">
      <c r="B83" s="39"/>
      <c r="C83" s="40"/>
      <c r="D83" s="40"/>
      <c r="E83" s="40"/>
      <c r="F83" s="40"/>
      <c r="G83" s="40"/>
      <c r="H83" s="40"/>
      <c r="I83" s="147"/>
      <c r="J83" s="40"/>
      <c r="K83" s="40"/>
      <c r="L83" s="44"/>
    </row>
    <row r="84" s="1" customFormat="1" ht="6.96" customHeight="1">
      <c r="B84" s="59"/>
      <c r="C84" s="60"/>
      <c r="D84" s="60"/>
      <c r="E84" s="60"/>
      <c r="F84" s="60"/>
      <c r="G84" s="60"/>
      <c r="H84" s="60"/>
      <c r="I84" s="172"/>
      <c r="J84" s="60"/>
      <c r="K84" s="60"/>
      <c r="L84" s="44"/>
    </row>
    <row r="88" s="1" customFormat="1" ht="6.96" customHeight="1">
      <c r="B88" s="61"/>
      <c r="C88" s="62"/>
      <c r="D88" s="62"/>
      <c r="E88" s="62"/>
      <c r="F88" s="62"/>
      <c r="G88" s="62"/>
      <c r="H88" s="62"/>
      <c r="I88" s="175"/>
      <c r="J88" s="62"/>
      <c r="K88" s="62"/>
      <c r="L88" s="44"/>
    </row>
    <row r="89" s="1" customFormat="1" ht="24.96" customHeight="1">
      <c r="B89" s="39"/>
      <c r="C89" s="24" t="s">
        <v>195</v>
      </c>
      <c r="D89" s="40"/>
      <c r="E89" s="40"/>
      <c r="F89" s="40"/>
      <c r="G89" s="40"/>
      <c r="H89" s="40"/>
      <c r="I89" s="147"/>
      <c r="J89" s="40"/>
      <c r="K89" s="40"/>
      <c r="L89" s="44"/>
    </row>
    <row r="90" s="1" customFormat="1" ht="6.96" customHeight="1">
      <c r="B90" s="39"/>
      <c r="C90" s="40"/>
      <c r="D90" s="40"/>
      <c r="E90" s="40"/>
      <c r="F90" s="40"/>
      <c r="G90" s="40"/>
      <c r="H90" s="40"/>
      <c r="I90" s="147"/>
      <c r="J90" s="40"/>
      <c r="K90" s="40"/>
      <c r="L90" s="44"/>
    </row>
    <row r="91" s="1" customFormat="1" ht="12" customHeight="1">
      <c r="B91" s="39"/>
      <c r="C91" s="33" t="s">
        <v>17</v>
      </c>
      <c r="D91" s="40"/>
      <c r="E91" s="40"/>
      <c r="F91" s="40"/>
      <c r="G91" s="40"/>
      <c r="H91" s="40"/>
      <c r="I91" s="147"/>
      <c r="J91" s="40"/>
      <c r="K91" s="40"/>
      <c r="L91" s="44"/>
    </row>
    <row r="92" s="1" customFormat="1" ht="16.5" customHeight="1">
      <c r="B92" s="39"/>
      <c r="C92" s="40"/>
      <c r="D92" s="40"/>
      <c r="E92" s="176" t="str">
        <f>E7</f>
        <v>Multifunkční centrum sociálních služeb</v>
      </c>
      <c r="F92" s="33"/>
      <c r="G92" s="33"/>
      <c r="H92" s="33"/>
      <c r="I92" s="147"/>
      <c r="J92" s="40"/>
      <c r="K92" s="40"/>
      <c r="L92" s="44"/>
    </row>
    <row r="93" ht="12" customHeight="1">
      <c r="B93" s="22"/>
      <c r="C93" s="33" t="s">
        <v>188</v>
      </c>
      <c r="D93" s="23"/>
      <c r="E93" s="23"/>
      <c r="F93" s="23"/>
      <c r="G93" s="23"/>
      <c r="H93" s="23"/>
      <c r="I93" s="139"/>
      <c r="J93" s="23"/>
      <c r="K93" s="23"/>
      <c r="L93" s="21"/>
    </row>
    <row r="94" ht="16.5" customHeight="1">
      <c r="B94" s="22"/>
      <c r="C94" s="23"/>
      <c r="D94" s="23"/>
      <c r="E94" s="176" t="s">
        <v>235</v>
      </c>
      <c r="F94" s="23"/>
      <c r="G94" s="23"/>
      <c r="H94" s="23"/>
      <c r="I94" s="139"/>
      <c r="J94" s="23"/>
      <c r="K94" s="23"/>
      <c r="L94" s="21"/>
    </row>
    <row r="95" ht="12" customHeight="1">
      <c r="B95" s="22"/>
      <c r="C95" s="33" t="s">
        <v>236</v>
      </c>
      <c r="D95" s="23"/>
      <c r="E95" s="23"/>
      <c r="F95" s="23"/>
      <c r="G95" s="23"/>
      <c r="H95" s="23"/>
      <c r="I95" s="139"/>
      <c r="J95" s="23"/>
      <c r="K95" s="23"/>
      <c r="L95" s="21"/>
    </row>
    <row r="96" s="1" customFormat="1" ht="16.5" customHeight="1">
      <c r="B96" s="39"/>
      <c r="C96" s="40"/>
      <c r="D96" s="40"/>
      <c r="E96" s="232" t="s">
        <v>237</v>
      </c>
      <c r="F96" s="40"/>
      <c r="G96" s="40"/>
      <c r="H96" s="40"/>
      <c r="I96" s="147"/>
      <c r="J96" s="40"/>
      <c r="K96" s="40"/>
      <c r="L96" s="44"/>
    </row>
    <row r="97" s="1" customFormat="1" ht="12" customHeight="1">
      <c r="B97" s="39"/>
      <c r="C97" s="33" t="s">
        <v>238</v>
      </c>
      <c r="D97" s="40"/>
      <c r="E97" s="40"/>
      <c r="F97" s="40"/>
      <c r="G97" s="40"/>
      <c r="H97" s="40"/>
      <c r="I97" s="147"/>
      <c r="J97" s="40"/>
      <c r="K97" s="40"/>
      <c r="L97" s="44"/>
    </row>
    <row r="98" s="1" customFormat="1" ht="16.5" customHeight="1">
      <c r="B98" s="39"/>
      <c r="C98" s="40"/>
      <c r="D98" s="40"/>
      <c r="E98" s="69" t="str">
        <f>E13</f>
        <v>ZN-ZTI, plyn - ZN-ZT - ZN-ZTI, plyn - ZN-ZTI, plyn</v>
      </c>
      <c r="F98" s="40"/>
      <c r="G98" s="40"/>
      <c r="H98" s="40"/>
      <c r="I98" s="147"/>
      <c r="J98" s="40"/>
      <c r="K98" s="40"/>
      <c r="L98" s="44"/>
    </row>
    <row r="99" s="1" customFormat="1" ht="6.96" customHeight="1">
      <c r="B99" s="39"/>
      <c r="C99" s="40"/>
      <c r="D99" s="40"/>
      <c r="E99" s="40"/>
      <c r="F99" s="40"/>
      <c r="G99" s="40"/>
      <c r="H99" s="40"/>
      <c r="I99" s="147"/>
      <c r="J99" s="40"/>
      <c r="K99" s="40"/>
      <c r="L99" s="44"/>
    </row>
    <row r="100" s="1" customFormat="1" ht="12" customHeight="1">
      <c r="B100" s="39"/>
      <c r="C100" s="33" t="s">
        <v>22</v>
      </c>
      <c r="D100" s="40"/>
      <c r="E100" s="40"/>
      <c r="F100" s="28" t="str">
        <f>F16</f>
        <v xml:space="preserve"> </v>
      </c>
      <c r="G100" s="40"/>
      <c r="H100" s="40"/>
      <c r="I100" s="149" t="s">
        <v>24</v>
      </c>
      <c r="J100" s="72" t="str">
        <f>IF(J16="","",J16)</f>
        <v>11.2.2019</v>
      </c>
      <c r="K100" s="40"/>
      <c r="L100" s="44"/>
    </row>
    <row r="101" s="1" customFormat="1" ht="6.96" customHeight="1">
      <c r="B101" s="39"/>
      <c r="C101" s="40"/>
      <c r="D101" s="40"/>
      <c r="E101" s="40"/>
      <c r="F101" s="40"/>
      <c r="G101" s="40"/>
      <c r="H101" s="40"/>
      <c r="I101" s="147"/>
      <c r="J101" s="40"/>
      <c r="K101" s="40"/>
      <c r="L101" s="44"/>
    </row>
    <row r="102" s="1" customFormat="1" ht="15.15" customHeight="1">
      <c r="B102" s="39"/>
      <c r="C102" s="33" t="s">
        <v>26</v>
      </c>
      <c r="D102" s="40"/>
      <c r="E102" s="40"/>
      <c r="F102" s="28" t="str">
        <f>E19</f>
        <v xml:space="preserve"> </v>
      </c>
      <c r="G102" s="40"/>
      <c r="H102" s="40"/>
      <c r="I102" s="149" t="s">
        <v>31</v>
      </c>
      <c r="J102" s="37" t="str">
        <f>E25</f>
        <v xml:space="preserve"> </v>
      </c>
      <c r="K102" s="40"/>
      <c r="L102" s="44"/>
    </row>
    <row r="103" s="1" customFormat="1" ht="15.15" customHeight="1">
      <c r="B103" s="39"/>
      <c r="C103" s="33" t="s">
        <v>29</v>
      </c>
      <c r="D103" s="40"/>
      <c r="E103" s="40"/>
      <c r="F103" s="28" t="str">
        <f>IF(E22="","",E22)</f>
        <v>Vyplň údaj</v>
      </c>
      <c r="G103" s="40"/>
      <c r="H103" s="40"/>
      <c r="I103" s="149" t="s">
        <v>32</v>
      </c>
      <c r="J103" s="37" t="str">
        <f>E28</f>
        <v xml:space="preserve"> </v>
      </c>
      <c r="K103" s="40"/>
      <c r="L103" s="44"/>
    </row>
    <row r="104" s="1" customFormat="1" ht="10.32" customHeight="1">
      <c r="B104" s="39"/>
      <c r="C104" s="40"/>
      <c r="D104" s="40"/>
      <c r="E104" s="40"/>
      <c r="F104" s="40"/>
      <c r="G104" s="40"/>
      <c r="H104" s="40"/>
      <c r="I104" s="147"/>
      <c r="J104" s="40"/>
      <c r="K104" s="40"/>
      <c r="L104" s="44"/>
    </row>
    <row r="105" s="9" customFormat="1" ht="29.28" customHeight="1">
      <c r="B105" s="189"/>
      <c r="C105" s="190" t="s">
        <v>196</v>
      </c>
      <c r="D105" s="191" t="s">
        <v>55</v>
      </c>
      <c r="E105" s="191" t="s">
        <v>51</v>
      </c>
      <c r="F105" s="191" t="s">
        <v>52</v>
      </c>
      <c r="G105" s="191" t="s">
        <v>197</v>
      </c>
      <c r="H105" s="191" t="s">
        <v>198</v>
      </c>
      <c r="I105" s="192" t="s">
        <v>199</v>
      </c>
      <c r="J105" s="191" t="s">
        <v>192</v>
      </c>
      <c r="K105" s="193" t="s">
        <v>200</v>
      </c>
      <c r="L105" s="194"/>
      <c r="M105" s="92" t="s">
        <v>20</v>
      </c>
      <c r="N105" s="93" t="s">
        <v>40</v>
      </c>
      <c r="O105" s="93" t="s">
        <v>201</v>
      </c>
      <c r="P105" s="93" t="s">
        <v>202</v>
      </c>
      <c r="Q105" s="93" t="s">
        <v>203</v>
      </c>
      <c r="R105" s="93" t="s">
        <v>204</v>
      </c>
      <c r="S105" s="93" t="s">
        <v>205</v>
      </c>
      <c r="T105" s="94" t="s">
        <v>206</v>
      </c>
    </row>
    <row r="106" s="1" customFormat="1" ht="22.8" customHeight="1">
      <c r="B106" s="39"/>
      <c r="C106" s="99" t="s">
        <v>207</v>
      </c>
      <c r="D106" s="40"/>
      <c r="E106" s="40"/>
      <c r="F106" s="40"/>
      <c r="G106" s="40"/>
      <c r="H106" s="40"/>
      <c r="I106" s="147"/>
      <c r="J106" s="195">
        <f>BK106</f>
        <v>0</v>
      </c>
      <c r="K106" s="40"/>
      <c r="L106" s="44"/>
      <c r="M106" s="95"/>
      <c r="N106" s="96"/>
      <c r="O106" s="96"/>
      <c r="P106" s="196">
        <f>P107+P122+P223</f>
        <v>0</v>
      </c>
      <c r="Q106" s="96"/>
      <c r="R106" s="196">
        <f>R107+R122+R223</f>
        <v>0</v>
      </c>
      <c r="S106" s="96"/>
      <c r="T106" s="197">
        <f>T107+T122+T223</f>
        <v>0</v>
      </c>
      <c r="AT106" s="18" t="s">
        <v>69</v>
      </c>
      <c r="AU106" s="18" t="s">
        <v>193</v>
      </c>
      <c r="BK106" s="198">
        <f>BK107+BK122+BK223</f>
        <v>0</v>
      </c>
    </row>
    <row r="107" s="10" customFormat="1" ht="25.92" customHeight="1">
      <c r="B107" s="199"/>
      <c r="C107" s="200"/>
      <c r="D107" s="201" t="s">
        <v>69</v>
      </c>
      <c r="E107" s="202" t="s">
        <v>255</v>
      </c>
      <c r="F107" s="202" t="s">
        <v>256</v>
      </c>
      <c r="G107" s="200"/>
      <c r="H107" s="200"/>
      <c r="I107" s="203"/>
      <c r="J107" s="204">
        <f>BK107</f>
        <v>0</v>
      </c>
      <c r="K107" s="200"/>
      <c r="L107" s="205"/>
      <c r="M107" s="206"/>
      <c r="N107" s="207"/>
      <c r="O107" s="207"/>
      <c r="P107" s="208">
        <f>P108+P119</f>
        <v>0</v>
      </c>
      <c r="Q107" s="207"/>
      <c r="R107" s="208">
        <f>R108+R119</f>
        <v>0</v>
      </c>
      <c r="S107" s="207"/>
      <c r="T107" s="209">
        <f>T108+T119</f>
        <v>0</v>
      </c>
      <c r="AR107" s="210" t="s">
        <v>77</v>
      </c>
      <c r="AT107" s="211" t="s">
        <v>69</v>
      </c>
      <c r="AU107" s="211" t="s">
        <v>16</v>
      </c>
      <c r="AY107" s="210" t="s">
        <v>210</v>
      </c>
      <c r="BK107" s="212">
        <f>BK108+BK119</f>
        <v>0</v>
      </c>
    </row>
    <row r="108" s="10" customFormat="1" ht="22.8" customHeight="1">
      <c r="B108" s="199"/>
      <c r="C108" s="200"/>
      <c r="D108" s="201" t="s">
        <v>69</v>
      </c>
      <c r="E108" s="239" t="s">
        <v>77</v>
      </c>
      <c r="F108" s="239" t="s">
        <v>257</v>
      </c>
      <c r="G108" s="200"/>
      <c r="H108" s="200"/>
      <c r="I108" s="203"/>
      <c r="J108" s="240">
        <f>BK108</f>
        <v>0</v>
      </c>
      <c r="K108" s="200"/>
      <c r="L108" s="205"/>
      <c r="M108" s="206"/>
      <c r="N108" s="207"/>
      <c r="O108" s="207"/>
      <c r="P108" s="208">
        <f>SUM(P109:P118)</f>
        <v>0</v>
      </c>
      <c r="Q108" s="207"/>
      <c r="R108" s="208">
        <f>SUM(R109:R118)</f>
        <v>0</v>
      </c>
      <c r="S108" s="207"/>
      <c r="T108" s="209">
        <f>SUM(T109:T118)</f>
        <v>0</v>
      </c>
      <c r="AR108" s="210" t="s">
        <v>77</v>
      </c>
      <c r="AT108" s="211" t="s">
        <v>69</v>
      </c>
      <c r="AU108" s="211" t="s">
        <v>77</v>
      </c>
      <c r="AY108" s="210" t="s">
        <v>210</v>
      </c>
      <c r="BK108" s="212">
        <f>SUM(BK109:BK118)</f>
        <v>0</v>
      </c>
    </row>
    <row r="109" s="1" customFormat="1" ht="36" customHeight="1">
      <c r="B109" s="39"/>
      <c r="C109" s="213" t="s">
        <v>77</v>
      </c>
      <c r="D109" s="213" t="s">
        <v>211</v>
      </c>
      <c r="E109" s="214" t="s">
        <v>258</v>
      </c>
      <c r="F109" s="215" t="s">
        <v>259</v>
      </c>
      <c r="G109" s="216" t="s">
        <v>260</v>
      </c>
      <c r="H109" s="217">
        <v>6</v>
      </c>
      <c r="I109" s="218"/>
      <c r="J109" s="219">
        <f>ROUND(I109*H109,2)</f>
        <v>0</v>
      </c>
      <c r="K109" s="215" t="s">
        <v>20</v>
      </c>
      <c r="L109" s="44"/>
      <c r="M109" s="220" t="s">
        <v>20</v>
      </c>
      <c r="N109" s="221" t="s">
        <v>41</v>
      </c>
      <c r="O109" s="84"/>
      <c r="P109" s="222">
        <f>O109*H109</f>
        <v>0</v>
      </c>
      <c r="Q109" s="222">
        <v>0</v>
      </c>
      <c r="R109" s="222">
        <f>Q109*H109</f>
        <v>0</v>
      </c>
      <c r="S109" s="222">
        <v>0</v>
      </c>
      <c r="T109" s="223">
        <f>S109*H109</f>
        <v>0</v>
      </c>
      <c r="AR109" s="224" t="s">
        <v>215</v>
      </c>
      <c r="AT109" s="224" t="s">
        <v>211</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79</v>
      </c>
    </row>
    <row r="110" s="1" customFormat="1" ht="24" customHeight="1">
      <c r="B110" s="39"/>
      <c r="C110" s="213" t="s">
        <v>79</v>
      </c>
      <c r="D110" s="213" t="s">
        <v>211</v>
      </c>
      <c r="E110" s="214" t="s">
        <v>261</v>
      </c>
      <c r="F110" s="215" t="s">
        <v>262</v>
      </c>
      <c r="G110" s="216" t="s">
        <v>260</v>
      </c>
      <c r="H110" s="217">
        <v>2</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215</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215</v>
      </c>
      <c r="BM110" s="224" t="s">
        <v>215</v>
      </c>
    </row>
    <row r="111" s="1" customFormat="1" ht="16.5" customHeight="1">
      <c r="B111" s="39"/>
      <c r="C111" s="241" t="s">
        <v>92</v>
      </c>
      <c r="D111" s="241" t="s">
        <v>263</v>
      </c>
      <c r="E111" s="242" t="s">
        <v>264</v>
      </c>
      <c r="F111" s="243" t="s">
        <v>265</v>
      </c>
      <c r="G111" s="244" t="s">
        <v>266</v>
      </c>
      <c r="H111" s="245">
        <v>4</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233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229</v>
      </c>
    </row>
    <row r="112" s="1" customFormat="1" ht="24" customHeight="1">
      <c r="B112" s="39"/>
      <c r="C112" s="213" t="s">
        <v>215</v>
      </c>
      <c r="D112" s="213" t="s">
        <v>211</v>
      </c>
      <c r="E112" s="214" t="s">
        <v>267</v>
      </c>
      <c r="F112" s="215" t="s">
        <v>268</v>
      </c>
      <c r="G112" s="216" t="s">
        <v>260</v>
      </c>
      <c r="H112" s="217">
        <v>4</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233</v>
      </c>
    </row>
    <row r="113" s="1" customFormat="1" ht="16.5" customHeight="1">
      <c r="B113" s="39"/>
      <c r="C113" s="241" t="s">
        <v>269</v>
      </c>
      <c r="D113" s="241" t="s">
        <v>263</v>
      </c>
      <c r="E113" s="242" t="s">
        <v>270</v>
      </c>
      <c r="F113" s="243" t="s">
        <v>271</v>
      </c>
      <c r="G113" s="244" t="s">
        <v>266</v>
      </c>
      <c r="H113" s="245">
        <v>8</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233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215</v>
      </c>
      <c r="BM113" s="224" t="s">
        <v>272</v>
      </c>
    </row>
    <row r="114" s="1" customFormat="1" ht="36" customHeight="1">
      <c r="B114" s="39"/>
      <c r="C114" s="213" t="s">
        <v>229</v>
      </c>
      <c r="D114" s="213" t="s">
        <v>211</v>
      </c>
      <c r="E114" s="214" t="s">
        <v>273</v>
      </c>
      <c r="F114" s="215" t="s">
        <v>274</v>
      </c>
      <c r="G114" s="216" t="s">
        <v>260</v>
      </c>
      <c r="H114" s="217">
        <v>54</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275</v>
      </c>
    </row>
    <row r="115" s="1" customFormat="1" ht="24" customHeight="1">
      <c r="B115" s="39"/>
      <c r="C115" s="213" t="s">
        <v>276</v>
      </c>
      <c r="D115" s="213" t="s">
        <v>211</v>
      </c>
      <c r="E115" s="214" t="s">
        <v>277</v>
      </c>
      <c r="F115" s="215" t="s">
        <v>278</v>
      </c>
      <c r="G115" s="216" t="s">
        <v>260</v>
      </c>
      <c r="H115" s="217">
        <v>18</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279</v>
      </c>
    </row>
    <row r="116" s="1" customFormat="1" ht="16.5" customHeight="1">
      <c r="B116" s="39"/>
      <c r="C116" s="241" t="s">
        <v>233</v>
      </c>
      <c r="D116" s="241" t="s">
        <v>263</v>
      </c>
      <c r="E116" s="242" t="s">
        <v>280</v>
      </c>
      <c r="F116" s="243" t="s">
        <v>281</v>
      </c>
      <c r="G116" s="244" t="s">
        <v>266</v>
      </c>
      <c r="H116" s="245">
        <v>36</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282</v>
      </c>
    </row>
    <row r="117" s="1" customFormat="1" ht="24" customHeight="1">
      <c r="B117" s="39"/>
      <c r="C117" s="213" t="s">
        <v>283</v>
      </c>
      <c r="D117" s="213" t="s">
        <v>211</v>
      </c>
      <c r="E117" s="214" t="s">
        <v>284</v>
      </c>
      <c r="F117" s="215" t="s">
        <v>278</v>
      </c>
      <c r="G117" s="216" t="s">
        <v>260</v>
      </c>
      <c r="H117" s="217">
        <v>36</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285</v>
      </c>
    </row>
    <row r="118" s="1" customFormat="1" ht="16.5" customHeight="1">
      <c r="B118" s="39"/>
      <c r="C118" s="241" t="s">
        <v>272</v>
      </c>
      <c r="D118" s="241" t="s">
        <v>263</v>
      </c>
      <c r="E118" s="242" t="s">
        <v>270</v>
      </c>
      <c r="F118" s="243" t="s">
        <v>271</v>
      </c>
      <c r="G118" s="244" t="s">
        <v>266</v>
      </c>
      <c r="H118" s="245">
        <v>72</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286</v>
      </c>
    </row>
    <row r="119" s="10" customFormat="1" ht="22.8" customHeight="1">
      <c r="B119" s="199"/>
      <c r="C119" s="200"/>
      <c r="D119" s="201" t="s">
        <v>69</v>
      </c>
      <c r="E119" s="239" t="s">
        <v>233</v>
      </c>
      <c r="F119" s="239" t="s">
        <v>287</v>
      </c>
      <c r="G119" s="200"/>
      <c r="H119" s="200"/>
      <c r="I119" s="203"/>
      <c r="J119" s="240">
        <f>BK119</f>
        <v>0</v>
      </c>
      <c r="K119" s="200"/>
      <c r="L119" s="205"/>
      <c r="M119" s="206"/>
      <c r="N119" s="207"/>
      <c r="O119" s="207"/>
      <c r="P119" s="208">
        <f>SUM(P120:P121)</f>
        <v>0</v>
      </c>
      <c r="Q119" s="207"/>
      <c r="R119" s="208">
        <f>SUM(R120:R121)</f>
        <v>0</v>
      </c>
      <c r="S119" s="207"/>
      <c r="T119" s="209">
        <f>SUM(T120:T121)</f>
        <v>0</v>
      </c>
      <c r="AR119" s="210" t="s">
        <v>77</v>
      </c>
      <c r="AT119" s="211" t="s">
        <v>69</v>
      </c>
      <c r="AU119" s="211" t="s">
        <v>77</v>
      </c>
      <c r="AY119" s="210" t="s">
        <v>210</v>
      </c>
      <c r="BK119" s="212">
        <f>SUM(BK120:BK121)</f>
        <v>0</v>
      </c>
    </row>
    <row r="120" s="1" customFormat="1" ht="24" customHeight="1">
      <c r="B120" s="39"/>
      <c r="C120" s="213" t="s">
        <v>288</v>
      </c>
      <c r="D120" s="213" t="s">
        <v>211</v>
      </c>
      <c r="E120" s="214" t="s">
        <v>289</v>
      </c>
      <c r="F120" s="215" t="s">
        <v>290</v>
      </c>
      <c r="G120" s="216" t="s">
        <v>291</v>
      </c>
      <c r="H120" s="217">
        <v>15</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292</v>
      </c>
    </row>
    <row r="121" s="1" customFormat="1" ht="24" customHeight="1">
      <c r="B121" s="39"/>
      <c r="C121" s="241" t="s">
        <v>275</v>
      </c>
      <c r="D121" s="241" t="s">
        <v>263</v>
      </c>
      <c r="E121" s="242" t="s">
        <v>293</v>
      </c>
      <c r="F121" s="243" t="s">
        <v>294</v>
      </c>
      <c r="G121" s="244" t="s">
        <v>291</v>
      </c>
      <c r="H121" s="245">
        <v>15</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295</v>
      </c>
    </row>
    <row r="122" s="10" customFormat="1" ht="25.92" customHeight="1">
      <c r="B122" s="199"/>
      <c r="C122" s="200"/>
      <c r="D122" s="201" t="s">
        <v>69</v>
      </c>
      <c r="E122" s="202" t="s">
        <v>296</v>
      </c>
      <c r="F122" s="202" t="s">
        <v>297</v>
      </c>
      <c r="G122" s="200"/>
      <c r="H122" s="200"/>
      <c r="I122" s="203"/>
      <c r="J122" s="204">
        <f>BK122</f>
        <v>0</v>
      </c>
      <c r="K122" s="200"/>
      <c r="L122" s="205"/>
      <c r="M122" s="206"/>
      <c r="N122" s="207"/>
      <c r="O122" s="207"/>
      <c r="P122" s="208">
        <f>P123+P130+P148+P178+P187+P189+P211+P214+P216+P218</f>
        <v>0</v>
      </c>
      <c r="Q122" s="207"/>
      <c r="R122" s="208">
        <f>R123+R130+R148+R178+R187+R189+R211+R214+R216+R218</f>
        <v>0</v>
      </c>
      <c r="S122" s="207"/>
      <c r="T122" s="209">
        <f>T123+T130+T148+T178+T187+T189+T211+T214+T216+T218</f>
        <v>0</v>
      </c>
      <c r="AR122" s="210" t="s">
        <v>79</v>
      </c>
      <c r="AT122" s="211" t="s">
        <v>69</v>
      </c>
      <c r="AU122" s="211" t="s">
        <v>16</v>
      </c>
      <c r="AY122" s="210" t="s">
        <v>210</v>
      </c>
      <c r="BK122" s="212">
        <f>BK123+BK130+BK148+BK178+BK187+BK189+BK211+BK214+BK216+BK218</f>
        <v>0</v>
      </c>
    </row>
    <row r="123" s="10" customFormat="1" ht="22.8" customHeight="1">
      <c r="B123" s="199"/>
      <c r="C123" s="200"/>
      <c r="D123" s="201" t="s">
        <v>69</v>
      </c>
      <c r="E123" s="239" t="s">
        <v>298</v>
      </c>
      <c r="F123" s="239" t="s">
        <v>299</v>
      </c>
      <c r="G123" s="200"/>
      <c r="H123" s="200"/>
      <c r="I123" s="203"/>
      <c r="J123" s="240">
        <f>BK123</f>
        <v>0</v>
      </c>
      <c r="K123" s="200"/>
      <c r="L123" s="205"/>
      <c r="M123" s="206"/>
      <c r="N123" s="207"/>
      <c r="O123" s="207"/>
      <c r="P123" s="208">
        <f>SUM(P124:P129)</f>
        <v>0</v>
      </c>
      <c r="Q123" s="207"/>
      <c r="R123" s="208">
        <f>SUM(R124:R129)</f>
        <v>0</v>
      </c>
      <c r="S123" s="207"/>
      <c r="T123" s="209">
        <f>SUM(T124:T129)</f>
        <v>0</v>
      </c>
      <c r="AR123" s="210" t="s">
        <v>79</v>
      </c>
      <c r="AT123" s="211" t="s">
        <v>69</v>
      </c>
      <c r="AU123" s="211" t="s">
        <v>77</v>
      </c>
      <c r="AY123" s="210" t="s">
        <v>210</v>
      </c>
      <c r="BK123" s="212">
        <f>SUM(BK124:BK129)</f>
        <v>0</v>
      </c>
    </row>
    <row r="124" s="1" customFormat="1" ht="16.5" customHeight="1">
      <c r="B124" s="39"/>
      <c r="C124" s="241" t="s">
        <v>300</v>
      </c>
      <c r="D124" s="241" t="s">
        <v>263</v>
      </c>
      <c r="E124" s="242" t="s">
        <v>301</v>
      </c>
      <c r="F124" s="243" t="s">
        <v>302</v>
      </c>
      <c r="G124" s="244" t="s">
        <v>291</v>
      </c>
      <c r="H124" s="245">
        <v>24</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303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282</v>
      </c>
      <c r="BM124" s="224" t="s">
        <v>304</v>
      </c>
    </row>
    <row r="125" s="1" customFormat="1" ht="16.5" customHeight="1">
      <c r="B125" s="39"/>
      <c r="C125" s="241" t="s">
        <v>279</v>
      </c>
      <c r="D125" s="241" t="s">
        <v>263</v>
      </c>
      <c r="E125" s="242" t="s">
        <v>305</v>
      </c>
      <c r="F125" s="243" t="s">
        <v>306</v>
      </c>
      <c r="G125" s="244" t="s">
        <v>291</v>
      </c>
      <c r="H125" s="245">
        <v>53</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303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282</v>
      </c>
      <c r="BM125" s="224" t="s">
        <v>307</v>
      </c>
    </row>
    <row r="126" s="1" customFormat="1" ht="16.5" customHeight="1">
      <c r="B126" s="39"/>
      <c r="C126" s="241" t="s">
        <v>9</v>
      </c>
      <c r="D126" s="241" t="s">
        <v>263</v>
      </c>
      <c r="E126" s="242" t="s">
        <v>308</v>
      </c>
      <c r="F126" s="243" t="s">
        <v>309</v>
      </c>
      <c r="G126" s="244" t="s">
        <v>291</v>
      </c>
      <c r="H126" s="245">
        <v>6</v>
      </c>
      <c r="I126" s="246"/>
      <c r="J126" s="247">
        <f>ROUND(I126*H126,2)</f>
        <v>0</v>
      </c>
      <c r="K126" s="243" t="s">
        <v>20</v>
      </c>
      <c r="L126" s="248"/>
      <c r="M126" s="249" t="s">
        <v>20</v>
      </c>
      <c r="N126" s="250" t="s">
        <v>41</v>
      </c>
      <c r="O126" s="84"/>
      <c r="P126" s="222">
        <f>O126*H126</f>
        <v>0</v>
      </c>
      <c r="Q126" s="222">
        <v>0</v>
      </c>
      <c r="R126" s="222">
        <f>Q126*H126</f>
        <v>0</v>
      </c>
      <c r="S126" s="222">
        <v>0</v>
      </c>
      <c r="T126" s="223">
        <f>S126*H126</f>
        <v>0</v>
      </c>
      <c r="AR126" s="224" t="s">
        <v>303</v>
      </c>
      <c r="AT126" s="224" t="s">
        <v>263</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282</v>
      </c>
      <c r="BM126" s="224" t="s">
        <v>310</v>
      </c>
    </row>
    <row r="127" s="1" customFormat="1" ht="16.5" customHeight="1">
      <c r="B127" s="39"/>
      <c r="C127" s="241" t="s">
        <v>282</v>
      </c>
      <c r="D127" s="241" t="s">
        <v>263</v>
      </c>
      <c r="E127" s="242" t="s">
        <v>311</v>
      </c>
      <c r="F127" s="243" t="s">
        <v>312</v>
      </c>
      <c r="G127" s="244" t="s">
        <v>291</v>
      </c>
      <c r="H127" s="245">
        <v>37</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303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282</v>
      </c>
      <c r="BM127" s="224" t="s">
        <v>303</v>
      </c>
    </row>
    <row r="128" s="1" customFormat="1" ht="24" customHeight="1">
      <c r="B128" s="39"/>
      <c r="C128" s="213" t="s">
        <v>313</v>
      </c>
      <c r="D128" s="213" t="s">
        <v>211</v>
      </c>
      <c r="E128" s="214" t="s">
        <v>314</v>
      </c>
      <c r="F128" s="215" t="s">
        <v>315</v>
      </c>
      <c r="G128" s="216" t="s">
        <v>291</v>
      </c>
      <c r="H128" s="217">
        <v>83</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282</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282</v>
      </c>
      <c r="BM128" s="224" t="s">
        <v>316</v>
      </c>
    </row>
    <row r="129" s="1" customFormat="1" ht="24" customHeight="1">
      <c r="B129" s="39"/>
      <c r="C129" s="213" t="s">
        <v>285</v>
      </c>
      <c r="D129" s="213" t="s">
        <v>211</v>
      </c>
      <c r="E129" s="214" t="s">
        <v>317</v>
      </c>
      <c r="F129" s="215" t="s">
        <v>318</v>
      </c>
      <c r="G129" s="216" t="s">
        <v>291</v>
      </c>
      <c r="H129" s="217">
        <v>37</v>
      </c>
      <c r="I129" s="218"/>
      <c r="J129" s="219">
        <f>ROUND(I129*H129,2)</f>
        <v>0</v>
      </c>
      <c r="K129" s="215" t="s">
        <v>20</v>
      </c>
      <c r="L129" s="44"/>
      <c r="M129" s="220" t="s">
        <v>20</v>
      </c>
      <c r="N129" s="221" t="s">
        <v>41</v>
      </c>
      <c r="O129" s="84"/>
      <c r="P129" s="222">
        <f>O129*H129</f>
        <v>0</v>
      </c>
      <c r="Q129" s="222">
        <v>0</v>
      </c>
      <c r="R129" s="222">
        <f>Q129*H129</f>
        <v>0</v>
      </c>
      <c r="S129" s="222">
        <v>0</v>
      </c>
      <c r="T129" s="223">
        <f>S129*H129</f>
        <v>0</v>
      </c>
      <c r="AR129" s="224" t="s">
        <v>282</v>
      </c>
      <c r="AT129" s="224" t="s">
        <v>211</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282</v>
      </c>
      <c r="BM129" s="224" t="s">
        <v>319</v>
      </c>
    </row>
    <row r="130" s="10" customFormat="1" ht="22.8" customHeight="1">
      <c r="B130" s="199"/>
      <c r="C130" s="200"/>
      <c r="D130" s="201" t="s">
        <v>69</v>
      </c>
      <c r="E130" s="239" t="s">
        <v>320</v>
      </c>
      <c r="F130" s="239" t="s">
        <v>321</v>
      </c>
      <c r="G130" s="200"/>
      <c r="H130" s="200"/>
      <c r="I130" s="203"/>
      <c r="J130" s="240">
        <f>BK130</f>
        <v>0</v>
      </c>
      <c r="K130" s="200"/>
      <c r="L130" s="205"/>
      <c r="M130" s="206"/>
      <c r="N130" s="207"/>
      <c r="O130" s="207"/>
      <c r="P130" s="208">
        <f>SUM(P131:P147)</f>
        <v>0</v>
      </c>
      <c r="Q130" s="207"/>
      <c r="R130" s="208">
        <f>SUM(R131:R147)</f>
        <v>0</v>
      </c>
      <c r="S130" s="207"/>
      <c r="T130" s="209">
        <f>SUM(T131:T147)</f>
        <v>0</v>
      </c>
      <c r="AR130" s="210" t="s">
        <v>79</v>
      </c>
      <c r="AT130" s="211" t="s">
        <v>69</v>
      </c>
      <c r="AU130" s="211" t="s">
        <v>77</v>
      </c>
      <c r="AY130" s="210" t="s">
        <v>210</v>
      </c>
      <c r="BK130" s="212">
        <f>SUM(BK131:BK147)</f>
        <v>0</v>
      </c>
    </row>
    <row r="131" s="1" customFormat="1" ht="24" customHeight="1">
      <c r="B131" s="39"/>
      <c r="C131" s="213" t="s">
        <v>322</v>
      </c>
      <c r="D131" s="213" t="s">
        <v>211</v>
      </c>
      <c r="E131" s="214" t="s">
        <v>323</v>
      </c>
      <c r="F131" s="215" t="s">
        <v>324</v>
      </c>
      <c r="G131" s="216" t="s">
        <v>291</v>
      </c>
      <c r="H131" s="217">
        <v>18</v>
      </c>
      <c r="I131" s="218"/>
      <c r="J131" s="219">
        <f>ROUND(I131*H131,2)</f>
        <v>0</v>
      </c>
      <c r="K131" s="215" t="s">
        <v>20</v>
      </c>
      <c r="L131" s="44"/>
      <c r="M131" s="220" t="s">
        <v>20</v>
      </c>
      <c r="N131" s="221" t="s">
        <v>41</v>
      </c>
      <c r="O131" s="84"/>
      <c r="P131" s="222">
        <f>O131*H131</f>
        <v>0</v>
      </c>
      <c r="Q131" s="222">
        <v>0</v>
      </c>
      <c r="R131" s="222">
        <f>Q131*H131</f>
        <v>0</v>
      </c>
      <c r="S131" s="222">
        <v>0</v>
      </c>
      <c r="T131" s="223">
        <f>S131*H131</f>
        <v>0</v>
      </c>
      <c r="AR131" s="224" t="s">
        <v>282</v>
      </c>
      <c r="AT131" s="224" t="s">
        <v>211</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282</v>
      </c>
      <c r="BM131" s="224" t="s">
        <v>325</v>
      </c>
    </row>
    <row r="132" s="1" customFormat="1" ht="24" customHeight="1">
      <c r="B132" s="39"/>
      <c r="C132" s="213" t="s">
        <v>286</v>
      </c>
      <c r="D132" s="213" t="s">
        <v>211</v>
      </c>
      <c r="E132" s="214" t="s">
        <v>326</v>
      </c>
      <c r="F132" s="215" t="s">
        <v>327</v>
      </c>
      <c r="G132" s="216" t="s">
        <v>291</v>
      </c>
      <c r="H132" s="217">
        <v>68</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282</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282</v>
      </c>
      <c r="BM132" s="224" t="s">
        <v>328</v>
      </c>
    </row>
    <row r="133" s="1" customFormat="1" ht="24" customHeight="1">
      <c r="B133" s="39"/>
      <c r="C133" s="213" t="s">
        <v>7</v>
      </c>
      <c r="D133" s="213" t="s">
        <v>211</v>
      </c>
      <c r="E133" s="214" t="s">
        <v>329</v>
      </c>
      <c r="F133" s="215" t="s">
        <v>330</v>
      </c>
      <c r="G133" s="216" t="s">
        <v>291</v>
      </c>
      <c r="H133" s="217">
        <v>18</v>
      </c>
      <c r="I133" s="218"/>
      <c r="J133" s="219">
        <f>ROUND(I133*H133,2)</f>
        <v>0</v>
      </c>
      <c r="K133" s="215" t="s">
        <v>20</v>
      </c>
      <c r="L133" s="44"/>
      <c r="M133" s="220" t="s">
        <v>20</v>
      </c>
      <c r="N133" s="221" t="s">
        <v>41</v>
      </c>
      <c r="O133" s="84"/>
      <c r="P133" s="222">
        <f>O133*H133</f>
        <v>0</v>
      </c>
      <c r="Q133" s="222">
        <v>0</v>
      </c>
      <c r="R133" s="222">
        <f>Q133*H133</f>
        <v>0</v>
      </c>
      <c r="S133" s="222">
        <v>0</v>
      </c>
      <c r="T133" s="223">
        <f>S133*H133</f>
        <v>0</v>
      </c>
      <c r="AR133" s="224" t="s">
        <v>282</v>
      </c>
      <c r="AT133" s="224" t="s">
        <v>211</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282</v>
      </c>
      <c r="BM133" s="224" t="s">
        <v>331</v>
      </c>
    </row>
    <row r="134" s="1" customFormat="1" ht="16.5" customHeight="1">
      <c r="B134" s="39"/>
      <c r="C134" s="213" t="s">
        <v>292</v>
      </c>
      <c r="D134" s="213" t="s">
        <v>211</v>
      </c>
      <c r="E134" s="214" t="s">
        <v>332</v>
      </c>
      <c r="F134" s="215" t="s">
        <v>333</v>
      </c>
      <c r="G134" s="216" t="s">
        <v>291</v>
      </c>
      <c r="H134" s="217">
        <v>112</v>
      </c>
      <c r="I134" s="218"/>
      <c r="J134" s="219">
        <f>ROUND(I134*H134,2)</f>
        <v>0</v>
      </c>
      <c r="K134" s="215" t="s">
        <v>20</v>
      </c>
      <c r="L134" s="44"/>
      <c r="M134" s="220" t="s">
        <v>20</v>
      </c>
      <c r="N134" s="221" t="s">
        <v>41</v>
      </c>
      <c r="O134" s="84"/>
      <c r="P134" s="222">
        <f>O134*H134</f>
        <v>0</v>
      </c>
      <c r="Q134" s="222">
        <v>0</v>
      </c>
      <c r="R134" s="222">
        <f>Q134*H134</f>
        <v>0</v>
      </c>
      <c r="S134" s="222">
        <v>0</v>
      </c>
      <c r="T134" s="223">
        <f>S134*H134</f>
        <v>0</v>
      </c>
      <c r="AR134" s="224" t="s">
        <v>282</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282</v>
      </c>
      <c r="BM134" s="224" t="s">
        <v>334</v>
      </c>
    </row>
    <row r="135" s="1" customFormat="1" ht="16.5" customHeight="1">
      <c r="B135" s="39"/>
      <c r="C135" s="213" t="s">
        <v>335</v>
      </c>
      <c r="D135" s="213" t="s">
        <v>211</v>
      </c>
      <c r="E135" s="214" t="s">
        <v>336</v>
      </c>
      <c r="F135" s="215" t="s">
        <v>337</v>
      </c>
      <c r="G135" s="216" t="s">
        <v>291</v>
      </c>
      <c r="H135" s="217">
        <v>24</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282</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282</v>
      </c>
      <c r="BM135" s="224" t="s">
        <v>338</v>
      </c>
    </row>
    <row r="136" s="1" customFormat="1" ht="16.5" customHeight="1">
      <c r="B136" s="39"/>
      <c r="C136" s="213" t="s">
        <v>295</v>
      </c>
      <c r="D136" s="213" t="s">
        <v>211</v>
      </c>
      <c r="E136" s="214" t="s">
        <v>339</v>
      </c>
      <c r="F136" s="215" t="s">
        <v>340</v>
      </c>
      <c r="G136" s="216" t="s">
        <v>291</v>
      </c>
      <c r="H136" s="217">
        <v>53</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282</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282</v>
      </c>
      <c r="BM136" s="224" t="s">
        <v>341</v>
      </c>
    </row>
    <row r="137" s="1" customFormat="1" ht="16.5" customHeight="1">
      <c r="B137" s="39"/>
      <c r="C137" s="213" t="s">
        <v>342</v>
      </c>
      <c r="D137" s="213" t="s">
        <v>211</v>
      </c>
      <c r="E137" s="214" t="s">
        <v>343</v>
      </c>
      <c r="F137" s="215" t="s">
        <v>344</v>
      </c>
      <c r="G137" s="216" t="s">
        <v>291</v>
      </c>
      <c r="H137" s="217">
        <v>6</v>
      </c>
      <c r="I137" s="218"/>
      <c r="J137" s="219">
        <f>ROUND(I137*H137,2)</f>
        <v>0</v>
      </c>
      <c r="K137" s="215" t="s">
        <v>20</v>
      </c>
      <c r="L137" s="44"/>
      <c r="M137" s="220" t="s">
        <v>20</v>
      </c>
      <c r="N137" s="221" t="s">
        <v>41</v>
      </c>
      <c r="O137" s="84"/>
      <c r="P137" s="222">
        <f>O137*H137</f>
        <v>0</v>
      </c>
      <c r="Q137" s="222">
        <v>0</v>
      </c>
      <c r="R137" s="222">
        <f>Q137*H137</f>
        <v>0</v>
      </c>
      <c r="S137" s="222">
        <v>0</v>
      </c>
      <c r="T137" s="223">
        <f>S137*H137</f>
        <v>0</v>
      </c>
      <c r="AR137" s="224" t="s">
        <v>282</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282</v>
      </c>
      <c r="BM137" s="224" t="s">
        <v>345</v>
      </c>
    </row>
    <row r="138" s="1" customFormat="1" ht="16.5" customHeight="1">
      <c r="B138" s="39"/>
      <c r="C138" s="213" t="s">
        <v>304</v>
      </c>
      <c r="D138" s="213" t="s">
        <v>211</v>
      </c>
      <c r="E138" s="214" t="s">
        <v>346</v>
      </c>
      <c r="F138" s="215" t="s">
        <v>347</v>
      </c>
      <c r="G138" s="216" t="s">
        <v>291</v>
      </c>
      <c r="H138" s="217">
        <v>37</v>
      </c>
      <c r="I138" s="218"/>
      <c r="J138" s="219">
        <f>ROUND(I138*H138,2)</f>
        <v>0</v>
      </c>
      <c r="K138" s="215" t="s">
        <v>20</v>
      </c>
      <c r="L138" s="44"/>
      <c r="M138" s="220" t="s">
        <v>20</v>
      </c>
      <c r="N138" s="221" t="s">
        <v>41</v>
      </c>
      <c r="O138" s="84"/>
      <c r="P138" s="222">
        <f>O138*H138</f>
        <v>0</v>
      </c>
      <c r="Q138" s="222">
        <v>0</v>
      </c>
      <c r="R138" s="222">
        <f>Q138*H138</f>
        <v>0</v>
      </c>
      <c r="S138" s="222">
        <v>0</v>
      </c>
      <c r="T138" s="223">
        <f>S138*H138</f>
        <v>0</v>
      </c>
      <c r="AR138" s="224" t="s">
        <v>282</v>
      </c>
      <c r="AT138" s="224" t="s">
        <v>211</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282</v>
      </c>
      <c r="BM138" s="224" t="s">
        <v>348</v>
      </c>
    </row>
    <row r="139" s="1" customFormat="1" ht="16.5" customHeight="1">
      <c r="B139" s="39"/>
      <c r="C139" s="213" t="s">
        <v>349</v>
      </c>
      <c r="D139" s="213" t="s">
        <v>211</v>
      </c>
      <c r="E139" s="214" t="s">
        <v>350</v>
      </c>
      <c r="F139" s="215" t="s">
        <v>351</v>
      </c>
      <c r="G139" s="216" t="s">
        <v>352</v>
      </c>
      <c r="H139" s="217">
        <v>22</v>
      </c>
      <c r="I139" s="218"/>
      <c r="J139" s="219">
        <f>ROUND(I139*H139,2)</f>
        <v>0</v>
      </c>
      <c r="K139" s="215" t="s">
        <v>20</v>
      </c>
      <c r="L139" s="44"/>
      <c r="M139" s="220" t="s">
        <v>20</v>
      </c>
      <c r="N139" s="221" t="s">
        <v>41</v>
      </c>
      <c r="O139" s="84"/>
      <c r="P139" s="222">
        <f>O139*H139</f>
        <v>0</v>
      </c>
      <c r="Q139" s="222">
        <v>0</v>
      </c>
      <c r="R139" s="222">
        <f>Q139*H139</f>
        <v>0</v>
      </c>
      <c r="S139" s="222">
        <v>0</v>
      </c>
      <c r="T139" s="223">
        <f>S139*H139</f>
        <v>0</v>
      </c>
      <c r="AR139" s="224" t="s">
        <v>282</v>
      </c>
      <c r="AT139" s="224" t="s">
        <v>211</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282</v>
      </c>
      <c r="BM139" s="224" t="s">
        <v>353</v>
      </c>
    </row>
    <row r="140" s="1" customFormat="1" ht="16.5" customHeight="1">
      <c r="B140" s="39"/>
      <c r="C140" s="213" t="s">
        <v>307</v>
      </c>
      <c r="D140" s="213" t="s">
        <v>211</v>
      </c>
      <c r="E140" s="214" t="s">
        <v>354</v>
      </c>
      <c r="F140" s="215" t="s">
        <v>355</v>
      </c>
      <c r="G140" s="216" t="s">
        <v>352</v>
      </c>
      <c r="H140" s="217">
        <v>18</v>
      </c>
      <c r="I140" s="218"/>
      <c r="J140" s="219">
        <f>ROUND(I140*H140,2)</f>
        <v>0</v>
      </c>
      <c r="K140" s="215" t="s">
        <v>20</v>
      </c>
      <c r="L140" s="44"/>
      <c r="M140" s="220" t="s">
        <v>20</v>
      </c>
      <c r="N140" s="221" t="s">
        <v>41</v>
      </c>
      <c r="O140" s="84"/>
      <c r="P140" s="222">
        <f>O140*H140</f>
        <v>0</v>
      </c>
      <c r="Q140" s="222">
        <v>0</v>
      </c>
      <c r="R140" s="222">
        <f>Q140*H140</f>
        <v>0</v>
      </c>
      <c r="S140" s="222">
        <v>0</v>
      </c>
      <c r="T140" s="223">
        <f>S140*H140</f>
        <v>0</v>
      </c>
      <c r="AR140" s="224" t="s">
        <v>282</v>
      </c>
      <c r="AT140" s="224" t="s">
        <v>211</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282</v>
      </c>
      <c r="BM140" s="224" t="s">
        <v>356</v>
      </c>
    </row>
    <row r="141" s="1" customFormat="1" ht="16.5" customHeight="1">
      <c r="B141" s="39"/>
      <c r="C141" s="213" t="s">
        <v>357</v>
      </c>
      <c r="D141" s="213" t="s">
        <v>211</v>
      </c>
      <c r="E141" s="214" t="s">
        <v>358</v>
      </c>
      <c r="F141" s="215" t="s">
        <v>359</v>
      </c>
      <c r="G141" s="216" t="s">
        <v>352</v>
      </c>
      <c r="H141" s="217">
        <v>23</v>
      </c>
      <c r="I141" s="218"/>
      <c r="J141" s="219">
        <f>ROUND(I141*H141,2)</f>
        <v>0</v>
      </c>
      <c r="K141" s="215" t="s">
        <v>20</v>
      </c>
      <c r="L141" s="44"/>
      <c r="M141" s="220" t="s">
        <v>20</v>
      </c>
      <c r="N141" s="221" t="s">
        <v>41</v>
      </c>
      <c r="O141" s="84"/>
      <c r="P141" s="222">
        <f>O141*H141</f>
        <v>0</v>
      </c>
      <c r="Q141" s="222">
        <v>0</v>
      </c>
      <c r="R141" s="222">
        <f>Q141*H141</f>
        <v>0</v>
      </c>
      <c r="S141" s="222">
        <v>0</v>
      </c>
      <c r="T141" s="223">
        <f>S141*H141</f>
        <v>0</v>
      </c>
      <c r="AR141" s="224" t="s">
        <v>282</v>
      </c>
      <c r="AT141" s="224" t="s">
        <v>211</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282</v>
      </c>
      <c r="BM141" s="224" t="s">
        <v>360</v>
      </c>
    </row>
    <row r="142" s="1" customFormat="1" ht="24" customHeight="1">
      <c r="B142" s="39"/>
      <c r="C142" s="213" t="s">
        <v>310</v>
      </c>
      <c r="D142" s="213" t="s">
        <v>211</v>
      </c>
      <c r="E142" s="214" t="s">
        <v>361</v>
      </c>
      <c r="F142" s="215" t="s">
        <v>362</v>
      </c>
      <c r="G142" s="216" t="s">
        <v>352</v>
      </c>
      <c r="H142" s="217">
        <v>2</v>
      </c>
      <c r="I142" s="218"/>
      <c r="J142" s="219">
        <f>ROUND(I142*H142,2)</f>
        <v>0</v>
      </c>
      <c r="K142" s="215" t="s">
        <v>20</v>
      </c>
      <c r="L142" s="44"/>
      <c r="M142" s="220" t="s">
        <v>20</v>
      </c>
      <c r="N142" s="221" t="s">
        <v>41</v>
      </c>
      <c r="O142" s="84"/>
      <c r="P142" s="222">
        <f>O142*H142</f>
        <v>0</v>
      </c>
      <c r="Q142" s="222">
        <v>0</v>
      </c>
      <c r="R142" s="222">
        <f>Q142*H142</f>
        <v>0</v>
      </c>
      <c r="S142" s="222">
        <v>0</v>
      </c>
      <c r="T142" s="223">
        <f>S142*H142</f>
        <v>0</v>
      </c>
      <c r="AR142" s="224" t="s">
        <v>282</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282</v>
      </c>
      <c r="BM142" s="224" t="s">
        <v>363</v>
      </c>
    </row>
    <row r="143" s="1" customFormat="1" ht="24" customHeight="1">
      <c r="B143" s="39"/>
      <c r="C143" s="213" t="s">
        <v>364</v>
      </c>
      <c r="D143" s="213" t="s">
        <v>211</v>
      </c>
      <c r="E143" s="214" t="s">
        <v>365</v>
      </c>
      <c r="F143" s="215" t="s">
        <v>366</v>
      </c>
      <c r="G143" s="216" t="s">
        <v>352</v>
      </c>
      <c r="H143" s="217">
        <v>2</v>
      </c>
      <c r="I143" s="218"/>
      <c r="J143" s="219">
        <f>ROUND(I143*H143,2)</f>
        <v>0</v>
      </c>
      <c r="K143" s="215" t="s">
        <v>20</v>
      </c>
      <c r="L143" s="44"/>
      <c r="M143" s="220" t="s">
        <v>20</v>
      </c>
      <c r="N143" s="221" t="s">
        <v>41</v>
      </c>
      <c r="O143" s="84"/>
      <c r="P143" s="222">
        <f>O143*H143</f>
        <v>0</v>
      </c>
      <c r="Q143" s="222">
        <v>0</v>
      </c>
      <c r="R143" s="222">
        <f>Q143*H143</f>
        <v>0</v>
      </c>
      <c r="S143" s="222">
        <v>0</v>
      </c>
      <c r="T143" s="223">
        <f>S143*H143</f>
        <v>0</v>
      </c>
      <c r="AR143" s="224" t="s">
        <v>282</v>
      </c>
      <c r="AT143" s="224" t="s">
        <v>211</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282</v>
      </c>
      <c r="BM143" s="224" t="s">
        <v>367</v>
      </c>
    </row>
    <row r="144" s="1" customFormat="1" ht="16.5" customHeight="1">
      <c r="B144" s="39"/>
      <c r="C144" s="213" t="s">
        <v>303</v>
      </c>
      <c r="D144" s="213" t="s">
        <v>211</v>
      </c>
      <c r="E144" s="214" t="s">
        <v>368</v>
      </c>
      <c r="F144" s="215" t="s">
        <v>369</v>
      </c>
      <c r="G144" s="216" t="s">
        <v>352</v>
      </c>
      <c r="H144" s="217">
        <v>5</v>
      </c>
      <c r="I144" s="218"/>
      <c r="J144" s="219">
        <f>ROUND(I144*H144,2)</f>
        <v>0</v>
      </c>
      <c r="K144" s="215" t="s">
        <v>20</v>
      </c>
      <c r="L144" s="44"/>
      <c r="M144" s="220" t="s">
        <v>20</v>
      </c>
      <c r="N144" s="221" t="s">
        <v>41</v>
      </c>
      <c r="O144" s="84"/>
      <c r="P144" s="222">
        <f>O144*H144</f>
        <v>0</v>
      </c>
      <c r="Q144" s="222">
        <v>0</v>
      </c>
      <c r="R144" s="222">
        <f>Q144*H144</f>
        <v>0</v>
      </c>
      <c r="S144" s="222">
        <v>0</v>
      </c>
      <c r="T144" s="223">
        <f>S144*H144</f>
        <v>0</v>
      </c>
      <c r="AR144" s="224" t="s">
        <v>282</v>
      </c>
      <c r="AT144" s="224" t="s">
        <v>211</v>
      </c>
      <c r="AU144" s="224" t="s">
        <v>79</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282</v>
      </c>
      <c r="BM144" s="224" t="s">
        <v>370</v>
      </c>
    </row>
    <row r="145" s="1" customFormat="1" ht="16.5" customHeight="1">
      <c r="B145" s="39"/>
      <c r="C145" s="213" t="s">
        <v>371</v>
      </c>
      <c r="D145" s="213" t="s">
        <v>211</v>
      </c>
      <c r="E145" s="214" t="s">
        <v>372</v>
      </c>
      <c r="F145" s="215" t="s">
        <v>373</v>
      </c>
      <c r="G145" s="216" t="s">
        <v>352</v>
      </c>
      <c r="H145" s="217">
        <v>5</v>
      </c>
      <c r="I145" s="218"/>
      <c r="J145" s="219">
        <f>ROUND(I145*H145,2)</f>
        <v>0</v>
      </c>
      <c r="K145" s="215" t="s">
        <v>20</v>
      </c>
      <c r="L145" s="44"/>
      <c r="M145" s="220" t="s">
        <v>20</v>
      </c>
      <c r="N145" s="221" t="s">
        <v>41</v>
      </c>
      <c r="O145" s="84"/>
      <c r="P145" s="222">
        <f>O145*H145</f>
        <v>0</v>
      </c>
      <c r="Q145" s="222">
        <v>0</v>
      </c>
      <c r="R145" s="222">
        <f>Q145*H145</f>
        <v>0</v>
      </c>
      <c r="S145" s="222">
        <v>0</v>
      </c>
      <c r="T145" s="223">
        <f>S145*H145</f>
        <v>0</v>
      </c>
      <c r="AR145" s="224" t="s">
        <v>282</v>
      </c>
      <c r="AT145" s="224" t="s">
        <v>211</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282</v>
      </c>
      <c r="BM145" s="224" t="s">
        <v>374</v>
      </c>
    </row>
    <row r="146" s="1" customFormat="1" ht="16.5" customHeight="1">
      <c r="B146" s="39"/>
      <c r="C146" s="213" t="s">
        <v>316</v>
      </c>
      <c r="D146" s="213" t="s">
        <v>211</v>
      </c>
      <c r="E146" s="214" t="s">
        <v>375</v>
      </c>
      <c r="F146" s="215" t="s">
        <v>376</v>
      </c>
      <c r="G146" s="216" t="s">
        <v>291</v>
      </c>
      <c r="H146" s="217">
        <v>318</v>
      </c>
      <c r="I146" s="218"/>
      <c r="J146" s="219">
        <f>ROUND(I146*H146,2)</f>
        <v>0</v>
      </c>
      <c r="K146" s="215" t="s">
        <v>20</v>
      </c>
      <c r="L146" s="44"/>
      <c r="M146" s="220" t="s">
        <v>20</v>
      </c>
      <c r="N146" s="221" t="s">
        <v>41</v>
      </c>
      <c r="O146" s="84"/>
      <c r="P146" s="222">
        <f>O146*H146</f>
        <v>0</v>
      </c>
      <c r="Q146" s="222">
        <v>0</v>
      </c>
      <c r="R146" s="222">
        <f>Q146*H146</f>
        <v>0</v>
      </c>
      <c r="S146" s="222">
        <v>0</v>
      </c>
      <c r="T146" s="223">
        <f>S146*H146</f>
        <v>0</v>
      </c>
      <c r="AR146" s="224" t="s">
        <v>282</v>
      </c>
      <c r="AT146" s="224" t="s">
        <v>211</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282</v>
      </c>
      <c r="BM146" s="224" t="s">
        <v>377</v>
      </c>
    </row>
    <row r="147" s="1" customFormat="1" ht="16.5" customHeight="1">
      <c r="B147" s="39"/>
      <c r="C147" s="213" t="s">
        <v>378</v>
      </c>
      <c r="D147" s="213" t="s">
        <v>211</v>
      </c>
      <c r="E147" s="214" t="s">
        <v>379</v>
      </c>
      <c r="F147" s="215" t="s">
        <v>380</v>
      </c>
      <c r="G147" s="216" t="s">
        <v>291</v>
      </c>
      <c r="H147" s="217">
        <v>18</v>
      </c>
      <c r="I147" s="218"/>
      <c r="J147" s="219">
        <f>ROUND(I147*H147,2)</f>
        <v>0</v>
      </c>
      <c r="K147" s="215" t="s">
        <v>20</v>
      </c>
      <c r="L147" s="44"/>
      <c r="M147" s="220" t="s">
        <v>20</v>
      </c>
      <c r="N147" s="221" t="s">
        <v>41</v>
      </c>
      <c r="O147" s="84"/>
      <c r="P147" s="222">
        <f>O147*H147</f>
        <v>0</v>
      </c>
      <c r="Q147" s="222">
        <v>0</v>
      </c>
      <c r="R147" s="222">
        <f>Q147*H147</f>
        <v>0</v>
      </c>
      <c r="S147" s="222">
        <v>0</v>
      </c>
      <c r="T147" s="223">
        <f>S147*H147</f>
        <v>0</v>
      </c>
      <c r="AR147" s="224" t="s">
        <v>282</v>
      </c>
      <c r="AT147" s="224" t="s">
        <v>211</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282</v>
      </c>
      <c r="BM147" s="224" t="s">
        <v>381</v>
      </c>
    </row>
    <row r="148" s="10" customFormat="1" ht="22.8" customHeight="1">
      <c r="B148" s="199"/>
      <c r="C148" s="200"/>
      <c r="D148" s="201" t="s">
        <v>69</v>
      </c>
      <c r="E148" s="239" t="s">
        <v>382</v>
      </c>
      <c r="F148" s="239" t="s">
        <v>383</v>
      </c>
      <c r="G148" s="200"/>
      <c r="H148" s="200"/>
      <c r="I148" s="203"/>
      <c r="J148" s="240">
        <f>BK148</f>
        <v>0</v>
      </c>
      <c r="K148" s="200"/>
      <c r="L148" s="205"/>
      <c r="M148" s="206"/>
      <c r="N148" s="207"/>
      <c r="O148" s="207"/>
      <c r="P148" s="208">
        <f>SUM(P149:P177)</f>
        <v>0</v>
      </c>
      <c r="Q148" s="207"/>
      <c r="R148" s="208">
        <f>SUM(R149:R177)</f>
        <v>0</v>
      </c>
      <c r="S148" s="207"/>
      <c r="T148" s="209">
        <f>SUM(T149:T177)</f>
        <v>0</v>
      </c>
      <c r="AR148" s="210" t="s">
        <v>79</v>
      </c>
      <c r="AT148" s="211" t="s">
        <v>69</v>
      </c>
      <c r="AU148" s="211" t="s">
        <v>77</v>
      </c>
      <c r="AY148" s="210" t="s">
        <v>210</v>
      </c>
      <c r="BK148" s="212">
        <f>SUM(BK149:BK177)</f>
        <v>0</v>
      </c>
    </row>
    <row r="149" s="1" customFormat="1" ht="24" customHeight="1">
      <c r="B149" s="39"/>
      <c r="C149" s="213" t="s">
        <v>319</v>
      </c>
      <c r="D149" s="213" t="s">
        <v>211</v>
      </c>
      <c r="E149" s="214" t="s">
        <v>384</v>
      </c>
      <c r="F149" s="215" t="s">
        <v>385</v>
      </c>
      <c r="G149" s="216" t="s">
        <v>291</v>
      </c>
      <c r="H149" s="217">
        <v>8</v>
      </c>
      <c r="I149" s="218"/>
      <c r="J149" s="219">
        <f>ROUND(I149*H149,2)</f>
        <v>0</v>
      </c>
      <c r="K149" s="215" t="s">
        <v>20</v>
      </c>
      <c r="L149" s="44"/>
      <c r="M149" s="220" t="s">
        <v>20</v>
      </c>
      <c r="N149" s="221" t="s">
        <v>41</v>
      </c>
      <c r="O149" s="84"/>
      <c r="P149" s="222">
        <f>O149*H149</f>
        <v>0</v>
      </c>
      <c r="Q149" s="222">
        <v>0</v>
      </c>
      <c r="R149" s="222">
        <f>Q149*H149</f>
        <v>0</v>
      </c>
      <c r="S149" s="222">
        <v>0</v>
      </c>
      <c r="T149" s="223">
        <f>S149*H149</f>
        <v>0</v>
      </c>
      <c r="AR149" s="224" t="s">
        <v>282</v>
      </c>
      <c r="AT149" s="224" t="s">
        <v>211</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282</v>
      </c>
      <c r="BM149" s="224" t="s">
        <v>386</v>
      </c>
    </row>
    <row r="150" s="1" customFormat="1" ht="24" customHeight="1">
      <c r="B150" s="39"/>
      <c r="C150" s="213" t="s">
        <v>387</v>
      </c>
      <c r="D150" s="213" t="s">
        <v>211</v>
      </c>
      <c r="E150" s="214" t="s">
        <v>388</v>
      </c>
      <c r="F150" s="215" t="s">
        <v>389</v>
      </c>
      <c r="G150" s="216" t="s">
        <v>291</v>
      </c>
      <c r="H150" s="217">
        <v>237</v>
      </c>
      <c r="I150" s="218"/>
      <c r="J150" s="219">
        <f>ROUND(I150*H150,2)</f>
        <v>0</v>
      </c>
      <c r="K150" s="215" t="s">
        <v>20</v>
      </c>
      <c r="L150" s="44"/>
      <c r="M150" s="220" t="s">
        <v>20</v>
      </c>
      <c r="N150" s="221" t="s">
        <v>41</v>
      </c>
      <c r="O150" s="84"/>
      <c r="P150" s="222">
        <f>O150*H150</f>
        <v>0</v>
      </c>
      <c r="Q150" s="222">
        <v>0</v>
      </c>
      <c r="R150" s="222">
        <f>Q150*H150</f>
        <v>0</v>
      </c>
      <c r="S150" s="222">
        <v>0</v>
      </c>
      <c r="T150" s="223">
        <f>S150*H150</f>
        <v>0</v>
      </c>
      <c r="AR150" s="224" t="s">
        <v>282</v>
      </c>
      <c r="AT150" s="224" t="s">
        <v>211</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282</v>
      </c>
      <c r="BM150" s="224" t="s">
        <v>390</v>
      </c>
    </row>
    <row r="151" s="1" customFormat="1" ht="24" customHeight="1">
      <c r="B151" s="39"/>
      <c r="C151" s="213" t="s">
        <v>325</v>
      </c>
      <c r="D151" s="213" t="s">
        <v>211</v>
      </c>
      <c r="E151" s="214" t="s">
        <v>391</v>
      </c>
      <c r="F151" s="215" t="s">
        <v>392</v>
      </c>
      <c r="G151" s="216" t="s">
        <v>291</v>
      </c>
      <c r="H151" s="217">
        <v>121</v>
      </c>
      <c r="I151" s="218"/>
      <c r="J151" s="219">
        <f>ROUND(I151*H151,2)</f>
        <v>0</v>
      </c>
      <c r="K151" s="215" t="s">
        <v>20</v>
      </c>
      <c r="L151" s="44"/>
      <c r="M151" s="220" t="s">
        <v>20</v>
      </c>
      <c r="N151" s="221" t="s">
        <v>41</v>
      </c>
      <c r="O151" s="84"/>
      <c r="P151" s="222">
        <f>O151*H151</f>
        <v>0</v>
      </c>
      <c r="Q151" s="222">
        <v>0</v>
      </c>
      <c r="R151" s="222">
        <f>Q151*H151</f>
        <v>0</v>
      </c>
      <c r="S151" s="222">
        <v>0</v>
      </c>
      <c r="T151" s="223">
        <f>S151*H151</f>
        <v>0</v>
      </c>
      <c r="AR151" s="224" t="s">
        <v>282</v>
      </c>
      <c r="AT151" s="224" t="s">
        <v>211</v>
      </c>
      <c r="AU151" s="224" t="s">
        <v>79</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282</v>
      </c>
      <c r="BM151" s="224" t="s">
        <v>393</v>
      </c>
    </row>
    <row r="152" s="1" customFormat="1" ht="24" customHeight="1">
      <c r="B152" s="39"/>
      <c r="C152" s="213" t="s">
        <v>394</v>
      </c>
      <c r="D152" s="213" t="s">
        <v>211</v>
      </c>
      <c r="E152" s="214" t="s">
        <v>395</v>
      </c>
      <c r="F152" s="215" t="s">
        <v>396</v>
      </c>
      <c r="G152" s="216" t="s">
        <v>291</v>
      </c>
      <c r="H152" s="217">
        <v>70</v>
      </c>
      <c r="I152" s="218"/>
      <c r="J152" s="219">
        <f>ROUND(I152*H152,2)</f>
        <v>0</v>
      </c>
      <c r="K152" s="215" t="s">
        <v>20</v>
      </c>
      <c r="L152" s="44"/>
      <c r="M152" s="220" t="s">
        <v>20</v>
      </c>
      <c r="N152" s="221" t="s">
        <v>41</v>
      </c>
      <c r="O152" s="84"/>
      <c r="P152" s="222">
        <f>O152*H152</f>
        <v>0</v>
      </c>
      <c r="Q152" s="222">
        <v>0</v>
      </c>
      <c r="R152" s="222">
        <f>Q152*H152</f>
        <v>0</v>
      </c>
      <c r="S152" s="222">
        <v>0</v>
      </c>
      <c r="T152" s="223">
        <f>S152*H152</f>
        <v>0</v>
      </c>
      <c r="AR152" s="224" t="s">
        <v>282</v>
      </c>
      <c r="AT152" s="224" t="s">
        <v>211</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282</v>
      </c>
      <c r="BM152" s="224" t="s">
        <v>397</v>
      </c>
    </row>
    <row r="153" s="1" customFormat="1" ht="24" customHeight="1">
      <c r="B153" s="39"/>
      <c r="C153" s="213" t="s">
        <v>328</v>
      </c>
      <c r="D153" s="213" t="s">
        <v>211</v>
      </c>
      <c r="E153" s="214" t="s">
        <v>398</v>
      </c>
      <c r="F153" s="215" t="s">
        <v>399</v>
      </c>
      <c r="G153" s="216" t="s">
        <v>291</v>
      </c>
      <c r="H153" s="217">
        <v>18</v>
      </c>
      <c r="I153" s="218"/>
      <c r="J153" s="219">
        <f>ROUND(I153*H153,2)</f>
        <v>0</v>
      </c>
      <c r="K153" s="215" t="s">
        <v>20</v>
      </c>
      <c r="L153" s="44"/>
      <c r="M153" s="220" t="s">
        <v>20</v>
      </c>
      <c r="N153" s="221" t="s">
        <v>41</v>
      </c>
      <c r="O153" s="84"/>
      <c r="P153" s="222">
        <f>O153*H153</f>
        <v>0</v>
      </c>
      <c r="Q153" s="222">
        <v>0</v>
      </c>
      <c r="R153" s="222">
        <f>Q153*H153</f>
        <v>0</v>
      </c>
      <c r="S153" s="222">
        <v>0</v>
      </c>
      <c r="T153" s="223">
        <f>S153*H153</f>
        <v>0</v>
      </c>
      <c r="AR153" s="224" t="s">
        <v>282</v>
      </c>
      <c r="AT153" s="224" t="s">
        <v>211</v>
      </c>
      <c r="AU153" s="224" t="s">
        <v>79</v>
      </c>
      <c r="AY153" s="18" t="s">
        <v>210</v>
      </c>
      <c r="BE153" s="225">
        <f>IF(N153="základní",J153,0)</f>
        <v>0</v>
      </c>
      <c r="BF153" s="225">
        <f>IF(N153="snížená",J153,0)</f>
        <v>0</v>
      </c>
      <c r="BG153" s="225">
        <f>IF(N153="zákl. přenesená",J153,0)</f>
        <v>0</v>
      </c>
      <c r="BH153" s="225">
        <f>IF(N153="sníž. přenesená",J153,0)</f>
        <v>0</v>
      </c>
      <c r="BI153" s="225">
        <f>IF(N153="nulová",J153,0)</f>
        <v>0</v>
      </c>
      <c r="BJ153" s="18" t="s">
        <v>77</v>
      </c>
      <c r="BK153" s="225">
        <f>ROUND(I153*H153,2)</f>
        <v>0</v>
      </c>
      <c r="BL153" s="18" t="s">
        <v>282</v>
      </c>
      <c r="BM153" s="224" t="s">
        <v>400</v>
      </c>
    </row>
    <row r="154" s="1" customFormat="1" ht="24" customHeight="1">
      <c r="B154" s="39"/>
      <c r="C154" s="213" t="s">
        <v>401</v>
      </c>
      <c r="D154" s="213" t="s">
        <v>211</v>
      </c>
      <c r="E154" s="214" t="s">
        <v>402</v>
      </c>
      <c r="F154" s="215" t="s">
        <v>403</v>
      </c>
      <c r="G154" s="216" t="s">
        <v>291</v>
      </c>
      <c r="H154" s="217">
        <v>50</v>
      </c>
      <c r="I154" s="218"/>
      <c r="J154" s="219">
        <f>ROUND(I154*H154,2)</f>
        <v>0</v>
      </c>
      <c r="K154" s="215" t="s">
        <v>20</v>
      </c>
      <c r="L154" s="44"/>
      <c r="M154" s="220" t="s">
        <v>20</v>
      </c>
      <c r="N154" s="221" t="s">
        <v>41</v>
      </c>
      <c r="O154" s="84"/>
      <c r="P154" s="222">
        <f>O154*H154</f>
        <v>0</v>
      </c>
      <c r="Q154" s="222">
        <v>0</v>
      </c>
      <c r="R154" s="222">
        <f>Q154*H154</f>
        <v>0</v>
      </c>
      <c r="S154" s="222">
        <v>0</v>
      </c>
      <c r="T154" s="223">
        <f>S154*H154</f>
        <v>0</v>
      </c>
      <c r="AR154" s="224" t="s">
        <v>282</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282</v>
      </c>
      <c r="BM154" s="224" t="s">
        <v>404</v>
      </c>
    </row>
    <row r="155" s="1" customFormat="1" ht="24" customHeight="1">
      <c r="B155" s="39"/>
      <c r="C155" s="213" t="s">
        <v>331</v>
      </c>
      <c r="D155" s="213" t="s">
        <v>211</v>
      </c>
      <c r="E155" s="214" t="s">
        <v>405</v>
      </c>
      <c r="F155" s="215" t="s">
        <v>406</v>
      </c>
      <c r="G155" s="216" t="s">
        <v>291</v>
      </c>
      <c r="H155" s="217">
        <v>504</v>
      </c>
      <c r="I155" s="218"/>
      <c r="J155" s="219">
        <f>ROUND(I155*H155,2)</f>
        <v>0</v>
      </c>
      <c r="K155" s="215" t="s">
        <v>20</v>
      </c>
      <c r="L155" s="44"/>
      <c r="M155" s="220" t="s">
        <v>20</v>
      </c>
      <c r="N155" s="221" t="s">
        <v>41</v>
      </c>
      <c r="O155" s="84"/>
      <c r="P155" s="222">
        <f>O155*H155</f>
        <v>0</v>
      </c>
      <c r="Q155" s="222">
        <v>0</v>
      </c>
      <c r="R155" s="222">
        <f>Q155*H155</f>
        <v>0</v>
      </c>
      <c r="S155" s="222">
        <v>0</v>
      </c>
      <c r="T155" s="223">
        <f>S155*H155</f>
        <v>0</v>
      </c>
      <c r="AR155" s="224" t="s">
        <v>282</v>
      </c>
      <c r="AT155" s="224" t="s">
        <v>211</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282</v>
      </c>
      <c r="BM155" s="224" t="s">
        <v>407</v>
      </c>
    </row>
    <row r="156" s="1" customFormat="1" ht="24" customHeight="1">
      <c r="B156" s="39"/>
      <c r="C156" s="213" t="s">
        <v>408</v>
      </c>
      <c r="D156" s="213" t="s">
        <v>211</v>
      </c>
      <c r="E156" s="214" t="s">
        <v>409</v>
      </c>
      <c r="F156" s="215" t="s">
        <v>410</v>
      </c>
      <c r="G156" s="216" t="s">
        <v>291</v>
      </c>
      <c r="H156" s="217">
        <v>358</v>
      </c>
      <c r="I156" s="218"/>
      <c r="J156" s="219">
        <f>ROUND(I156*H156,2)</f>
        <v>0</v>
      </c>
      <c r="K156" s="215" t="s">
        <v>20</v>
      </c>
      <c r="L156" s="44"/>
      <c r="M156" s="220" t="s">
        <v>20</v>
      </c>
      <c r="N156" s="221" t="s">
        <v>41</v>
      </c>
      <c r="O156" s="84"/>
      <c r="P156" s="222">
        <f>O156*H156</f>
        <v>0</v>
      </c>
      <c r="Q156" s="222">
        <v>0</v>
      </c>
      <c r="R156" s="222">
        <f>Q156*H156</f>
        <v>0</v>
      </c>
      <c r="S156" s="222">
        <v>0</v>
      </c>
      <c r="T156" s="223">
        <f>S156*H156</f>
        <v>0</v>
      </c>
      <c r="AR156" s="224" t="s">
        <v>282</v>
      </c>
      <c r="AT156" s="224" t="s">
        <v>211</v>
      </c>
      <c r="AU156" s="224" t="s">
        <v>79</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282</v>
      </c>
      <c r="BM156" s="224" t="s">
        <v>411</v>
      </c>
    </row>
    <row r="157" s="1" customFormat="1" ht="24" customHeight="1">
      <c r="B157" s="39"/>
      <c r="C157" s="213" t="s">
        <v>334</v>
      </c>
      <c r="D157" s="213" t="s">
        <v>211</v>
      </c>
      <c r="E157" s="214" t="s">
        <v>412</v>
      </c>
      <c r="F157" s="215" t="s">
        <v>413</v>
      </c>
      <c r="G157" s="216" t="s">
        <v>291</v>
      </c>
      <c r="H157" s="217">
        <v>146</v>
      </c>
      <c r="I157" s="218"/>
      <c r="J157" s="219">
        <f>ROUND(I157*H157,2)</f>
        <v>0</v>
      </c>
      <c r="K157" s="215" t="s">
        <v>20</v>
      </c>
      <c r="L157" s="44"/>
      <c r="M157" s="220" t="s">
        <v>20</v>
      </c>
      <c r="N157" s="221" t="s">
        <v>41</v>
      </c>
      <c r="O157" s="84"/>
      <c r="P157" s="222">
        <f>O157*H157</f>
        <v>0</v>
      </c>
      <c r="Q157" s="222">
        <v>0</v>
      </c>
      <c r="R157" s="222">
        <f>Q157*H157</f>
        <v>0</v>
      </c>
      <c r="S157" s="222">
        <v>0</v>
      </c>
      <c r="T157" s="223">
        <f>S157*H157</f>
        <v>0</v>
      </c>
      <c r="AR157" s="224" t="s">
        <v>282</v>
      </c>
      <c r="AT157" s="224" t="s">
        <v>211</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282</v>
      </c>
      <c r="BM157" s="224" t="s">
        <v>414</v>
      </c>
    </row>
    <row r="158" s="1" customFormat="1" ht="16.5" customHeight="1">
      <c r="B158" s="39"/>
      <c r="C158" s="213" t="s">
        <v>415</v>
      </c>
      <c r="D158" s="213" t="s">
        <v>211</v>
      </c>
      <c r="E158" s="214" t="s">
        <v>416</v>
      </c>
      <c r="F158" s="215" t="s">
        <v>417</v>
      </c>
      <c r="G158" s="216" t="s">
        <v>352</v>
      </c>
      <c r="H158" s="217">
        <v>59</v>
      </c>
      <c r="I158" s="218"/>
      <c r="J158" s="219">
        <f>ROUND(I158*H158,2)</f>
        <v>0</v>
      </c>
      <c r="K158" s="215" t="s">
        <v>20</v>
      </c>
      <c r="L158" s="44"/>
      <c r="M158" s="220" t="s">
        <v>20</v>
      </c>
      <c r="N158" s="221" t="s">
        <v>41</v>
      </c>
      <c r="O158" s="84"/>
      <c r="P158" s="222">
        <f>O158*H158</f>
        <v>0</v>
      </c>
      <c r="Q158" s="222">
        <v>0</v>
      </c>
      <c r="R158" s="222">
        <f>Q158*H158</f>
        <v>0</v>
      </c>
      <c r="S158" s="222">
        <v>0</v>
      </c>
      <c r="T158" s="223">
        <f>S158*H158</f>
        <v>0</v>
      </c>
      <c r="AR158" s="224" t="s">
        <v>282</v>
      </c>
      <c r="AT158" s="224" t="s">
        <v>211</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282</v>
      </c>
      <c r="BM158" s="224" t="s">
        <v>418</v>
      </c>
    </row>
    <row r="159" s="1" customFormat="1" ht="16.5" customHeight="1">
      <c r="B159" s="39"/>
      <c r="C159" s="213" t="s">
        <v>338</v>
      </c>
      <c r="D159" s="213" t="s">
        <v>211</v>
      </c>
      <c r="E159" s="214" t="s">
        <v>419</v>
      </c>
      <c r="F159" s="215" t="s">
        <v>420</v>
      </c>
      <c r="G159" s="216" t="s">
        <v>352</v>
      </c>
      <c r="H159" s="217">
        <v>65</v>
      </c>
      <c r="I159" s="218"/>
      <c r="J159" s="219">
        <f>ROUND(I159*H159,2)</f>
        <v>0</v>
      </c>
      <c r="K159" s="215" t="s">
        <v>20</v>
      </c>
      <c r="L159" s="44"/>
      <c r="M159" s="220" t="s">
        <v>20</v>
      </c>
      <c r="N159" s="221" t="s">
        <v>41</v>
      </c>
      <c r="O159" s="84"/>
      <c r="P159" s="222">
        <f>O159*H159</f>
        <v>0</v>
      </c>
      <c r="Q159" s="222">
        <v>0</v>
      </c>
      <c r="R159" s="222">
        <f>Q159*H159</f>
        <v>0</v>
      </c>
      <c r="S159" s="222">
        <v>0</v>
      </c>
      <c r="T159" s="223">
        <f>S159*H159</f>
        <v>0</v>
      </c>
      <c r="AR159" s="224" t="s">
        <v>282</v>
      </c>
      <c r="AT159" s="224" t="s">
        <v>211</v>
      </c>
      <c r="AU159" s="224" t="s">
        <v>79</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282</v>
      </c>
      <c r="BM159" s="224" t="s">
        <v>421</v>
      </c>
    </row>
    <row r="160" s="1" customFormat="1" ht="16.5" customHeight="1">
      <c r="B160" s="39"/>
      <c r="C160" s="213" t="s">
        <v>422</v>
      </c>
      <c r="D160" s="213" t="s">
        <v>211</v>
      </c>
      <c r="E160" s="214" t="s">
        <v>423</v>
      </c>
      <c r="F160" s="215" t="s">
        <v>424</v>
      </c>
      <c r="G160" s="216" t="s">
        <v>425</v>
      </c>
      <c r="H160" s="217">
        <v>4</v>
      </c>
      <c r="I160" s="218"/>
      <c r="J160" s="219">
        <f>ROUND(I160*H160,2)</f>
        <v>0</v>
      </c>
      <c r="K160" s="215" t="s">
        <v>20</v>
      </c>
      <c r="L160" s="44"/>
      <c r="M160" s="220" t="s">
        <v>20</v>
      </c>
      <c r="N160" s="221" t="s">
        <v>41</v>
      </c>
      <c r="O160" s="84"/>
      <c r="P160" s="222">
        <f>O160*H160</f>
        <v>0</v>
      </c>
      <c r="Q160" s="222">
        <v>0</v>
      </c>
      <c r="R160" s="222">
        <f>Q160*H160</f>
        <v>0</v>
      </c>
      <c r="S160" s="222">
        <v>0</v>
      </c>
      <c r="T160" s="223">
        <f>S160*H160</f>
        <v>0</v>
      </c>
      <c r="AR160" s="224" t="s">
        <v>282</v>
      </c>
      <c r="AT160" s="224" t="s">
        <v>211</v>
      </c>
      <c r="AU160" s="224" t="s">
        <v>79</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282</v>
      </c>
      <c r="BM160" s="224" t="s">
        <v>426</v>
      </c>
    </row>
    <row r="161" s="1" customFormat="1" ht="16.5" customHeight="1">
      <c r="B161" s="39"/>
      <c r="C161" s="213" t="s">
        <v>341</v>
      </c>
      <c r="D161" s="213" t="s">
        <v>211</v>
      </c>
      <c r="E161" s="214" t="s">
        <v>427</v>
      </c>
      <c r="F161" s="215" t="s">
        <v>428</v>
      </c>
      <c r="G161" s="216" t="s">
        <v>429</v>
      </c>
      <c r="H161" s="217">
        <v>65</v>
      </c>
      <c r="I161" s="218"/>
      <c r="J161" s="219">
        <f>ROUND(I161*H161,2)</f>
        <v>0</v>
      </c>
      <c r="K161" s="215" t="s">
        <v>20</v>
      </c>
      <c r="L161" s="44"/>
      <c r="M161" s="220" t="s">
        <v>20</v>
      </c>
      <c r="N161" s="221" t="s">
        <v>41</v>
      </c>
      <c r="O161" s="84"/>
      <c r="P161" s="222">
        <f>O161*H161</f>
        <v>0</v>
      </c>
      <c r="Q161" s="222">
        <v>0</v>
      </c>
      <c r="R161" s="222">
        <f>Q161*H161</f>
        <v>0</v>
      </c>
      <c r="S161" s="222">
        <v>0</v>
      </c>
      <c r="T161" s="223">
        <f>S161*H161</f>
        <v>0</v>
      </c>
      <c r="AR161" s="224" t="s">
        <v>282</v>
      </c>
      <c r="AT161" s="224" t="s">
        <v>211</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282</v>
      </c>
      <c r="BM161" s="224" t="s">
        <v>430</v>
      </c>
    </row>
    <row r="162" s="1" customFormat="1" ht="16.5" customHeight="1">
      <c r="B162" s="39"/>
      <c r="C162" s="213" t="s">
        <v>431</v>
      </c>
      <c r="D162" s="213" t="s">
        <v>211</v>
      </c>
      <c r="E162" s="214" t="s">
        <v>432</v>
      </c>
      <c r="F162" s="215" t="s">
        <v>433</v>
      </c>
      <c r="G162" s="216" t="s">
        <v>352</v>
      </c>
      <c r="H162" s="217">
        <v>11</v>
      </c>
      <c r="I162" s="218"/>
      <c r="J162" s="219">
        <f>ROUND(I162*H162,2)</f>
        <v>0</v>
      </c>
      <c r="K162" s="215" t="s">
        <v>20</v>
      </c>
      <c r="L162" s="44"/>
      <c r="M162" s="220" t="s">
        <v>20</v>
      </c>
      <c r="N162" s="221" t="s">
        <v>41</v>
      </c>
      <c r="O162" s="84"/>
      <c r="P162" s="222">
        <f>O162*H162</f>
        <v>0</v>
      </c>
      <c r="Q162" s="222">
        <v>0</v>
      </c>
      <c r="R162" s="222">
        <f>Q162*H162</f>
        <v>0</v>
      </c>
      <c r="S162" s="222">
        <v>0</v>
      </c>
      <c r="T162" s="223">
        <f>S162*H162</f>
        <v>0</v>
      </c>
      <c r="AR162" s="224" t="s">
        <v>282</v>
      </c>
      <c r="AT162" s="224" t="s">
        <v>211</v>
      </c>
      <c r="AU162" s="224" t="s">
        <v>79</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282</v>
      </c>
      <c r="BM162" s="224" t="s">
        <v>434</v>
      </c>
    </row>
    <row r="163" s="1" customFormat="1" ht="16.5" customHeight="1">
      <c r="B163" s="39"/>
      <c r="C163" s="213" t="s">
        <v>345</v>
      </c>
      <c r="D163" s="213" t="s">
        <v>211</v>
      </c>
      <c r="E163" s="214" t="s">
        <v>435</v>
      </c>
      <c r="F163" s="215" t="s">
        <v>436</v>
      </c>
      <c r="G163" s="216" t="s">
        <v>352</v>
      </c>
      <c r="H163" s="217">
        <v>1</v>
      </c>
      <c r="I163" s="218"/>
      <c r="J163" s="219">
        <f>ROUND(I163*H163,2)</f>
        <v>0</v>
      </c>
      <c r="K163" s="215" t="s">
        <v>20</v>
      </c>
      <c r="L163" s="44"/>
      <c r="M163" s="220" t="s">
        <v>20</v>
      </c>
      <c r="N163" s="221" t="s">
        <v>41</v>
      </c>
      <c r="O163" s="84"/>
      <c r="P163" s="222">
        <f>O163*H163</f>
        <v>0</v>
      </c>
      <c r="Q163" s="222">
        <v>0</v>
      </c>
      <c r="R163" s="222">
        <f>Q163*H163</f>
        <v>0</v>
      </c>
      <c r="S163" s="222">
        <v>0</v>
      </c>
      <c r="T163" s="223">
        <f>S163*H163</f>
        <v>0</v>
      </c>
      <c r="AR163" s="224" t="s">
        <v>282</v>
      </c>
      <c r="AT163" s="224" t="s">
        <v>211</v>
      </c>
      <c r="AU163" s="224" t="s">
        <v>79</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282</v>
      </c>
      <c r="BM163" s="224" t="s">
        <v>437</v>
      </c>
    </row>
    <row r="164" s="1" customFormat="1" ht="16.5" customHeight="1">
      <c r="B164" s="39"/>
      <c r="C164" s="213" t="s">
        <v>438</v>
      </c>
      <c r="D164" s="213" t="s">
        <v>211</v>
      </c>
      <c r="E164" s="214" t="s">
        <v>439</v>
      </c>
      <c r="F164" s="215" t="s">
        <v>440</v>
      </c>
      <c r="G164" s="216" t="s">
        <v>352</v>
      </c>
      <c r="H164" s="217">
        <v>1</v>
      </c>
      <c r="I164" s="218"/>
      <c r="J164" s="219">
        <f>ROUND(I164*H164,2)</f>
        <v>0</v>
      </c>
      <c r="K164" s="215" t="s">
        <v>20</v>
      </c>
      <c r="L164" s="44"/>
      <c r="M164" s="220" t="s">
        <v>20</v>
      </c>
      <c r="N164" s="221" t="s">
        <v>41</v>
      </c>
      <c r="O164" s="84"/>
      <c r="P164" s="222">
        <f>O164*H164</f>
        <v>0</v>
      </c>
      <c r="Q164" s="222">
        <v>0</v>
      </c>
      <c r="R164" s="222">
        <f>Q164*H164</f>
        <v>0</v>
      </c>
      <c r="S164" s="222">
        <v>0</v>
      </c>
      <c r="T164" s="223">
        <f>S164*H164</f>
        <v>0</v>
      </c>
      <c r="AR164" s="224" t="s">
        <v>282</v>
      </c>
      <c r="AT164" s="224" t="s">
        <v>211</v>
      </c>
      <c r="AU164" s="224" t="s">
        <v>79</v>
      </c>
      <c r="AY164" s="18" t="s">
        <v>210</v>
      </c>
      <c r="BE164" s="225">
        <f>IF(N164="základní",J164,0)</f>
        <v>0</v>
      </c>
      <c r="BF164" s="225">
        <f>IF(N164="snížená",J164,0)</f>
        <v>0</v>
      </c>
      <c r="BG164" s="225">
        <f>IF(N164="zákl. přenesená",J164,0)</f>
        <v>0</v>
      </c>
      <c r="BH164" s="225">
        <f>IF(N164="sníž. přenesená",J164,0)</f>
        <v>0</v>
      </c>
      <c r="BI164" s="225">
        <f>IF(N164="nulová",J164,0)</f>
        <v>0</v>
      </c>
      <c r="BJ164" s="18" t="s">
        <v>77</v>
      </c>
      <c r="BK164" s="225">
        <f>ROUND(I164*H164,2)</f>
        <v>0</v>
      </c>
      <c r="BL164" s="18" t="s">
        <v>282</v>
      </c>
      <c r="BM164" s="224" t="s">
        <v>441</v>
      </c>
    </row>
    <row r="165" s="1" customFormat="1" ht="24" customHeight="1">
      <c r="B165" s="39"/>
      <c r="C165" s="213" t="s">
        <v>348</v>
      </c>
      <c r="D165" s="213" t="s">
        <v>211</v>
      </c>
      <c r="E165" s="214" t="s">
        <v>442</v>
      </c>
      <c r="F165" s="215" t="s">
        <v>443</v>
      </c>
      <c r="G165" s="216" t="s">
        <v>352</v>
      </c>
      <c r="H165" s="217">
        <v>11</v>
      </c>
      <c r="I165" s="218"/>
      <c r="J165" s="219">
        <f>ROUND(I165*H165,2)</f>
        <v>0</v>
      </c>
      <c r="K165" s="215" t="s">
        <v>20</v>
      </c>
      <c r="L165" s="44"/>
      <c r="M165" s="220" t="s">
        <v>20</v>
      </c>
      <c r="N165" s="221" t="s">
        <v>41</v>
      </c>
      <c r="O165" s="84"/>
      <c r="P165" s="222">
        <f>O165*H165</f>
        <v>0</v>
      </c>
      <c r="Q165" s="222">
        <v>0</v>
      </c>
      <c r="R165" s="222">
        <f>Q165*H165</f>
        <v>0</v>
      </c>
      <c r="S165" s="222">
        <v>0</v>
      </c>
      <c r="T165" s="223">
        <f>S165*H165</f>
        <v>0</v>
      </c>
      <c r="AR165" s="224" t="s">
        <v>282</v>
      </c>
      <c r="AT165" s="224" t="s">
        <v>211</v>
      </c>
      <c r="AU165" s="224" t="s">
        <v>79</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282</v>
      </c>
      <c r="BM165" s="224" t="s">
        <v>444</v>
      </c>
    </row>
    <row r="166" s="1" customFormat="1" ht="24" customHeight="1">
      <c r="B166" s="39"/>
      <c r="C166" s="213" t="s">
        <v>445</v>
      </c>
      <c r="D166" s="213" t="s">
        <v>211</v>
      </c>
      <c r="E166" s="214" t="s">
        <v>446</v>
      </c>
      <c r="F166" s="215" t="s">
        <v>447</v>
      </c>
      <c r="G166" s="216" t="s">
        <v>352</v>
      </c>
      <c r="H166" s="217">
        <v>1</v>
      </c>
      <c r="I166" s="218"/>
      <c r="J166" s="219">
        <f>ROUND(I166*H166,2)</f>
        <v>0</v>
      </c>
      <c r="K166" s="215" t="s">
        <v>20</v>
      </c>
      <c r="L166" s="44"/>
      <c r="M166" s="220" t="s">
        <v>20</v>
      </c>
      <c r="N166" s="221" t="s">
        <v>41</v>
      </c>
      <c r="O166" s="84"/>
      <c r="P166" s="222">
        <f>O166*H166</f>
        <v>0</v>
      </c>
      <c r="Q166" s="222">
        <v>0</v>
      </c>
      <c r="R166" s="222">
        <f>Q166*H166</f>
        <v>0</v>
      </c>
      <c r="S166" s="222">
        <v>0</v>
      </c>
      <c r="T166" s="223">
        <f>S166*H166</f>
        <v>0</v>
      </c>
      <c r="AR166" s="224" t="s">
        <v>282</v>
      </c>
      <c r="AT166" s="224" t="s">
        <v>211</v>
      </c>
      <c r="AU166" s="224" t="s">
        <v>79</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282</v>
      </c>
      <c r="BM166" s="224" t="s">
        <v>448</v>
      </c>
    </row>
    <row r="167" s="1" customFormat="1" ht="16.5" customHeight="1">
      <c r="B167" s="39"/>
      <c r="C167" s="213" t="s">
        <v>353</v>
      </c>
      <c r="D167" s="213" t="s">
        <v>211</v>
      </c>
      <c r="E167" s="214" t="s">
        <v>449</v>
      </c>
      <c r="F167" s="215" t="s">
        <v>450</v>
      </c>
      <c r="G167" s="216" t="s">
        <v>352</v>
      </c>
      <c r="H167" s="217">
        <v>26</v>
      </c>
      <c r="I167" s="218"/>
      <c r="J167" s="219">
        <f>ROUND(I167*H167,2)</f>
        <v>0</v>
      </c>
      <c r="K167" s="215" t="s">
        <v>20</v>
      </c>
      <c r="L167" s="44"/>
      <c r="M167" s="220" t="s">
        <v>20</v>
      </c>
      <c r="N167" s="221" t="s">
        <v>41</v>
      </c>
      <c r="O167" s="84"/>
      <c r="P167" s="222">
        <f>O167*H167</f>
        <v>0</v>
      </c>
      <c r="Q167" s="222">
        <v>0</v>
      </c>
      <c r="R167" s="222">
        <f>Q167*H167</f>
        <v>0</v>
      </c>
      <c r="S167" s="222">
        <v>0</v>
      </c>
      <c r="T167" s="223">
        <f>S167*H167</f>
        <v>0</v>
      </c>
      <c r="AR167" s="224" t="s">
        <v>282</v>
      </c>
      <c r="AT167" s="224" t="s">
        <v>211</v>
      </c>
      <c r="AU167" s="224" t="s">
        <v>79</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282</v>
      </c>
      <c r="BM167" s="224" t="s">
        <v>451</v>
      </c>
    </row>
    <row r="168" s="1" customFormat="1" ht="16.5" customHeight="1">
      <c r="B168" s="39"/>
      <c r="C168" s="213" t="s">
        <v>452</v>
      </c>
      <c r="D168" s="213" t="s">
        <v>211</v>
      </c>
      <c r="E168" s="214" t="s">
        <v>453</v>
      </c>
      <c r="F168" s="215" t="s">
        <v>454</v>
      </c>
      <c r="G168" s="216" t="s">
        <v>352</v>
      </c>
      <c r="H168" s="217">
        <v>8</v>
      </c>
      <c r="I168" s="218"/>
      <c r="J168" s="219">
        <f>ROUND(I168*H168,2)</f>
        <v>0</v>
      </c>
      <c r="K168" s="215" t="s">
        <v>20</v>
      </c>
      <c r="L168" s="44"/>
      <c r="M168" s="220" t="s">
        <v>20</v>
      </c>
      <c r="N168" s="221" t="s">
        <v>41</v>
      </c>
      <c r="O168" s="84"/>
      <c r="P168" s="222">
        <f>O168*H168</f>
        <v>0</v>
      </c>
      <c r="Q168" s="222">
        <v>0</v>
      </c>
      <c r="R168" s="222">
        <f>Q168*H168</f>
        <v>0</v>
      </c>
      <c r="S168" s="222">
        <v>0</v>
      </c>
      <c r="T168" s="223">
        <f>S168*H168</f>
        <v>0</v>
      </c>
      <c r="AR168" s="224" t="s">
        <v>282</v>
      </c>
      <c r="AT168" s="224" t="s">
        <v>211</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282</v>
      </c>
      <c r="BM168" s="224" t="s">
        <v>455</v>
      </c>
    </row>
    <row r="169" s="1" customFormat="1" ht="16.5" customHeight="1">
      <c r="B169" s="39"/>
      <c r="C169" s="213" t="s">
        <v>356</v>
      </c>
      <c r="D169" s="213" t="s">
        <v>211</v>
      </c>
      <c r="E169" s="214" t="s">
        <v>456</v>
      </c>
      <c r="F169" s="215" t="s">
        <v>457</v>
      </c>
      <c r="G169" s="216" t="s">
        <v>352</v>
      </c>
      <c r="H169" s="217">
        <v>2</v>
      </c>
      <c r="I169" s="218"/>
      <c r="J169" s="219">
        <f>ROUND(I169*H169,2)</f>
        <v>0</v>
      </c>
      <c r="K169" s="215" t="s">
        <v>20</v>
      </c>
      <c r="L169" s="44"/>
      <c r="M169" s="220" t="s">
        <v>20</v>
      </c>
      <c r="N169" s="221" t="s">
        <v>41</v>
      </c>
      <c r="O169" s="84"/>
      <c r="P169" s="222">
        <f>O169*H169</f>
        <v>0</v>
      </c>
      <c r="Q169" s="222">
        <v>0</v>
      </c>
      <c r="R169" s="222">
        <f>Q169*H169</f>
        <v>0</v>
      </c>
      <c r="S169" s="222">
        <v>0</v>
      </c>
      <c r="T169" s="223">
        <f>S169*H169</f>
        <v>0</v>
      </c>
      <c r="AR169" s="224" t="s">
        <v>282</v>
      </c>
      <c r="AT169" s="224" t="s">
        <v>211</v>
      </c>
      <c r="AU169" s="224" t="s">
        <v>79</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282</v>
      </c>
      <c r="BM169" s="224" t="s">
        <v>458</v>
      </c>
    </row>
    <row r="170" s="1" customFormat="1" ht="16.5" customHeight="1">
      <c r="B170" s="39"/>
      <c r="C170" s="213" t="s">
        <v>459</v>
      </c>
      <c r="D170" s="213" t="s">
        <v>211</v>
      </c>
      <c r="E170" s="214" t="s">
        <v>460</v>
      </c>
      <c r="F170" s="215" t="s">
        <v>461</v>
      </c>
      <c r="G170" s="216" t="s">
        <v>352</v>
      </c>
      <c r="H170" s="217">
        <v>1</v>
      </c>
      <c r="I170" s="218"/>
      <c r="J170" s="219">
        <f>ROUND(I170*H170,2)</f>
        <v>0</v>
      </c>
      <c r="K170" s="215" t="s">
        <v>20</v>
      </c>
      <c r="L170" s="44"/>
      <c r="M170" s="220" t="s">
        <v>20</v>
      </c>
      <c r="N170" s="221" t="s">
        <v>41</v>
      </c>
      <c r="O170" s="84"/>
      <c r="P170" s="222">
        <f>O170*H170</f>
        <v>0</v>
      </c>
      <c r="Q170" s="222">
        <v>0</v>
      </c>
      <c r="R170" s="222">
        <f>Q170*H170</f>
        <v>0</v>
      </c>
      <c r="S170" s="222">
        <v>0</v>
      </c>
      <c r="T170" s="223">
        <f>S170*H170</f>
        <v>0</v>
      </c>
      <c r="AR170" s="224" t="s">
        <v>282</v>
      </c>
      <c r="AT170" s="224" t="s">
        <v>211</v>
      </c>
      <c r="AU170" s="224" t="s">
        <v>79</v>
      </c>
      <c r="AY170" s="18" t="s">
        <v>210</v>
      </c>
      <c r="BE170" s="225">
        <f>IF(N170="základní",J170,0)</f>
        <v>0</v>
      </c>
      <c r="BF170" s="225">
        <f>IF(N170="snížená",J170,0)</f>
        <v>0</v>
      </c>
      <c r="BG170" s="225">
        <f>IF(N170="zákl. přenesená",J170,0)</f>
        <v>0</v>
      </c>
      <c r="BH170" s="225">
        <f>IF(N170="sníž. přenesená",J170,0)</f>
        <v>0</v>
      </c>
      <c r="BI170" s="225">
        <f>IF(N170="nulová",J170,0)</f>
        <v>0</v>
      </c>
      <c r="BJ170" s="18" t="s">
        <v>77</v>
      </c>
      <c r="BK170" s="225">
        <f>ROUND(I170*H170,2)</f>
        <v>0</v>
      </c>
      <c r="BL170" s="18" t="s">
        <v>282</v>
      </c>
      <c r="BM170" s="224" t="s">
        <v>462</v>
      </c>
    </row>
    <row r="171" s="1" customFormat="1" ht="24" customHeight="1">
      <c r="B171" s="39"/>
      <c r="C171" s="213" t="s">
        <v>360</v>
      </c>
      <c r="D171" s="213" t="s">
        <v>211</v>
      </c>
      <c r="E171" s="214" t="s">
        <v>463</v>
      </c>
      <c r="F171" s="215" t="s">
        <v>464</v>
      </c>
      <c r="G171" s="216" t="s">
        <v>352</v>
      </c>
      <c r="H171" s="217">
        <v>1</v>
      </c>
      <c r="I171" s="218"/>
      <c r="J171" s="219">
        <f>ROUND(I171*H171,2)</f>
        <v>0</v>
      </c>
      <c r="K171" s="215" t="s">
        <v>20</v>
      </c>
      <c r="L171" s="44"/>
      <c r="M171" s="220" t="s">
        <v>20</v>
      </c>
      <c r="N171" s="221" t="s">
        <v>41</v>
      </c>
      <c r="O171" s="84"/>
      <c r="P171" s="222">
        <f>O171*H171</f>
        <v>0</v>
      </c>
      <c r="Q171" s="222">
        <v>0</v>
      </c>
      <c r="R171" s="222">
        <f>Q171*H171</f>
        <v>0</v>
      </c>
      <c r="S171" s="222">
        <v>0</v>
      </c>
      <c r="T171" s="223">
        <f>S171*H171</f>
        <v>0</v>
      </c>
      <c r="AR171" s="224" t="s">
        <v>282</v>
      </c>
      <c r="AT171" s="224" t="s">
        <v>211</v>
      </c>
      <c r="AU171" s="224" t="s">
        <v>79</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282</v>
      </c>
      <c r="BM171" s="224" t="s">
        <v>465</v>
      </c>
    </row>
    <row r="172" s="1" customFormat="1" ht="24" customHeight="1">
      <c r="B172" s="39"/>
      <c r="C172" s="213" t="s">
        <v>466</v>
      </c>
      <c r="D172" s="213" t="s">
        <v>211</v>
      </c>
      <c r="E172" s="214" t="s">
        <v>467</v>
      </c>
      <c r="F172" s="215" t="s">
        <v>468</v>
      </c>
      <c r="G172" s="216" t="s">
        <v>352</v>
      </c>
      <c r="H172" s="217">
        <v>1</v>
      </c>
      <c r="I172" s="218"/>
      <c r="J172" s="219">
        <f>ROUND(I172*H172,2)</f>
        <v>0</v>
      </c>
      <c r="K172" s="215" t="s">
        <v>20</v>
      </c>
      <c r="L172" s="44"/>
      <c r="M172" s="220" t="s">
        <v>20</v>
      </c>
      <c r="N172" s="221" t="s">
        <v>41</v>
      </c>
      <c r="O172" s="84"/>
      <c r="P172" s="222">
        <f>O172*H172</f>
        <v>0</v>
      </c>
      <c r="Q172" s="222">
        <v>0</v>
      </c>
      <c r="R172" s="222">
        <f>Q172*H172</f>
        <v>0</v>
      </c>
      <c r="S172" s="222">
        <v>0</v>
      </c>
      <c r="T172" s="223">
        <f>S172*H172</f>
        <v>0</v>
      </c>
      <c r="AR172" s="224" t="s">
        <v>282</v>
      </c>
      <c r="AT172" s="224" t="s">
        <v>211</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282</v>
      </c>
      <c r="BM172" s="224" t="s">
        <v>469</v>
      </c>
    </row>
    <row r="173" s="1" customFormat="1" ht="24" customHeight="1">
      <c r="B173" s="39"/>
      <c r="C173" s="213" t="s">
        <v>363</v>
      </c>
      <c r="D173" s="213" t="s">
        <v>211</v>
      </c>
      <c r="E173" s="214" t="s">
        <v>470</v>
      </c>
      <c r="F173" s="215" t="s">
        <v>471</v>
      </c>
      <c r="G173" s="216" t="s">
        <v>352</v>
      </c>
      <c r="H173" s="217">
        <v>1</v>
      </c>
      <c r="I173" s="218"/>
      <c r="J173" s="219">
        <f>ROUND(I173*H173,2)</f>
        <v>0</v>
      </c>
      <c r="K173" s="215" t="s">
        <v>20</v>
      </c>
      <c r="L173" s="44"/>
      <c r="M173" s="220" t="s">
        <v>20</v>
      </c>
      <c r="N173" s="221" t="s">
        <v>41</v>
      </c>
      <c r="O173" s="84"/>
      <c r="P173" s="222">
        <f>O173*H173</f>
        <v>0</v>
      </c>
      <c r="Q173" s="222">
        <v>0</v>
      </c>
      <c r="R173" s="222">
        <f>Q173*H173</f>
        <v>0</v>
      </c>
      <c r="S173" s="222">
        <v>0</v>
      </c>
      <c r="T173" s="223">
        <f>S173*H173</f>
        <v>0</v>
      </c>
      <c r="AR173" s="224" t="s">
        <v>282</v>
      </c>
      <c r="AT173" s="224" t="s">
        <v>211</v>
      </c>
      <c r="AU173" s="224" t="s">
        <v>79</v>
      </c>
      <c r="AY173" s="18" t="s">
        <v>210</v>
      </c>
      <c r="BE173" s="225">
        <f>IF(N173="základní",J173,0)</f>
        <v>0</v>
      </c>
      <c r="BF173" s="225">
        <f>IF(N173="snížená",J173,0)</f>
        <v>0</v>
      </c>
      <c r="BG173" s="225">
        <f>IF(N173="zákl. přenesená",J173,0)</f>
        <v>0</v>
      </c>
      <c r="BH173" s="225">
        <f>IF(N173="sníž. přenesená",J173,0)</f>
        <v>0</v>
      </c>
      <c r="BI173" s="225">
        <f>IF(N173="nulová",J173,0)</f>
        <v>0</v>
      </c>
      <c r="BJ173" s="18" t="s">
        <v>77</v>
      </c>
      <c r="BK173" s="225">
        <f>ROUND(I173*H173,2)</f>
        <v>0</v>
      </c>
      <c r="BL173" s="18" t="s">
        <v>282</v>
      </c>
      <c r="BM173" s="224" t="s">
        <v>472</v>
      </c>
    </row>
    <row r="174" s="1" customFormat="1" ht="24" customHeight="1">
      <c r="B174" s="39"/>
      <c r="C174" s="213" t="s">
        <v>473</v>
      </c>
      <c r="D174" s="213" t="s">
        <v>211</v>
      </c>
      <c r="E174" s="214" t="s">
        <v>474</v>
      </c>
      <c r="F174" s="215" t="s">
        <v>475</v>
      </c>
      <c r="G174" s="216" t="s">
        <v>352</v>
      </c>
      <c r="H174" s="217">
        <v>1</v>
      </c>
      <c r="I174" s="218"/>
      <c r="J174" s="219">
        <f>ROUND(I174*H174,2)</f>
        <v>0</v>
      </c>
      <c r="K174" s="215" t="s">
        <v>20</v>
      </c>
      <c r="L174" s="44"/>
      <c r="M174" s="220" t="s">
        <v>20</v>
      </c>
      <c r="N174" s="221" t="s">
        <v>41</v>
      </c>
      <c r="O174" s="84"/>
      <c r="P174" s="222">
        <f>O174*H174</f>
        <v>0</v>
      </c>
      <c r="Q174" s="222">
        <v>0</v>
      </c>
      <c r="R174" s="222">
        <f>Q174*H174</f>
        <v>0</v>
      </c>
      <c r="S174" s="222">
        <v>0</v>
      </c>
      <c r="T174" s="223">
        <f>S174*H174</f>
        <v>0</v>
      </c>
      <c r="AR174" s="224" t="s">
        <v>282</v>
      </c>
      <c r="AT174" s="224" t="s">
        <v>211</v>
      </c>
      <c r="AU174" s="224" t="s">
        <v>79</v>
      </c>
      <c r="AY174" s="18" t="s">
        <v>210</v>
      </c>
      <c r="BE174" s="225">
        <f>IF(N174="základní",J174,0)</f>
        <v>0</v>
      </c>
      <c r="BF174" s="225">
        <f>IF(N174="snížená",J174,0)</f>
        <v>0</v>
      </c>
      <c r="BG174" s="225">
        <f>IF(N174="zákl. přenesená",J174,0)</f>
        <v>0</v>
      </c>
      <c r="BH174" s="225">
        <f>IF(N174="sníž. přenesená",J174,0)</f>
        <v>0</v>
      </c>
      <c r="BI174" s="225">
        <f>IF(N174="nulová",J174,0)</f>
        <v>0</v>
      </c>
      <c r="BJ174" s="18" t="s">
        <v>77</v>
      </c>
      <c r="BK174" s="225">
        <f>ROUND(I174*H174,2)</f>
        <v>0</v>
      </c>
      <c r="BL174" s="18" t="s">
        <v>282</v>
      </c>
      <c r="BM174" s="224" t="s">
        <v>476</v>
      </c>
    </row>
    <row r="175" s="1" customFormat="1" ht="24" customHeight="1">
      <c r="B175" s="39"/>
      <c r="C175" s="213" t="s">
        <v>367</v>
      </c>
      <c r="D175" s="213" t="s">
        <v>211</v>
      </c>
      <c r="E175" s="214" t="s">
        <v>477</v>
      </c>
      <c r="F175" s="215" t="s">
        <v>478</v>
      </c>
      <c r="G175" s="216" t="s">
        <v>429</v>
      </c>
      <c r="H175" s="217">
        <v>5</v>
      </c>
      <c r="I175" s="218"/>
      <c r="J175" s="219">
        <f>ROUND(I175*H175,2)</f>
        <v>0</v>
      </c>
      <c r="K175" s="215" t="s">
        <v>20</v>
      </c>
      <c r="L175" s="44"/>
      <c r="M175" s="220" t="s">
        <v>20</v>
      </c>
      <c r="N175" s="221" t="s">
        <v>41</v>
      </c>
      <c r="O175" s="84"/>
      <c r="P175" s="222">
        <f>O175*H175</f>
        <v>0</v>
      </c>
      <c r="Q175" s="222">
        <v>0</v>
      </c>
      <c r="R175" s="222">
        <f>Q175*H175</f>
        <v>0</v>
      </c>
      <c r="S175" s="222">
        <v>0</v>
      </c>
      <c r="T175" s="223">
        <f>S175*H175</f>
        <v>0</v>
      </c>
      <c r="AR175" s="224" t="s">
        <v>282</v>
      </c>
      <c r="AT175" s="224" t="s">
        <v>211</v>
      </c>
      <c r="AU175" s="224" t="s">
        <v>79</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282</v>
      </c>
      <c r="BM175" s="224" t="s">
        <v>479</v>
      </c>
    </row>
    <row r="176" s="1" customFormat="1" ht="24" customHeight="1">
      <c r="B176" s="39"/>
      <c r="C176" s="213" t="s">
        <v>480</v>
      </c>
      <c r="D176" s="213" t="s">
        <v>211</v>
      </c>
      <c r="E176" s="214" t="s">
        <v>481</v>
      </c>
      <c r="F176" s="215" t="s">
        <v>482</v>
      </c>
      <c r="G176" s="216" t="s">
        <v>352</v>
      </c>
      <c r="H176" s="217">
        <v>1</v>
      </c>
      <c r="I176" s="218"/>
      <c r="J176" s="219">
        <f>ROUND(I176*H176,2)</f>
        <v>0</v>
      </c>
      <c r="K176" s="215" t="s">
        <v>20</v>
      </c>
      <c r="L176" s="44"/>
      <c r="M176" s="220" t="s">
        <v>20</v>
      </c>
      <c r="N176" s="221" t="s">
        <v>41</v>
      </c>
      <c r="O176" s="84"/>
      <c r="P176" s="222">
        <f>O176*H176</f>
        <v>0</v>
      </c>
      <c r="Q176" s="222">
        <v>0</v>
      </c>
      <c r="R176" s="222">
        <f>Q176*H176</f>
        <v>0</v>
      </c>
      <c r="S176" s="222">
        <v>0</v>
      </c>
      <c r="T176" s="223">
        <f>S176*H176</f>
        <v>0</v>
      </c>
      <c r="AR176" s="224" t="s">
        <v>282</v>
      </c>
      <c r="AT176" s="224" t="s">
        <v>211</v>
      </c>
      <c r="AU176" s="224" t="s">
        <v>79</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282</v>
      </c>
      <c r="BM176" s="224" t="s">
        <v>483</v>
      </c>
    </row>
    <row r="177" s="1" customFormat="1" ht="24" customHeight="1">
      <c r="B177" s="39"/>
      <c r="C177" s="213" t="s">
        <v>370</v>
      </c>
      <c r="D177" s="213" t="s">
        <v>211</v>
      </c>
      <c r="E177" s="214" t="s">
        <v>484</v>
      </c>
      <c r="F177" s="215" t="s">
        <v>485</v>
      </c>
      <c r="G177" s="216" t="s">
        <v>352</v>
      </c>
      <c r="H177" s="217">
        <v>1</v>
      </c>
      <c r="I177" s="218"/>
      <c r="J177" s="219">
        <f>ROUND(I177*H177,2)</f>
        <v>0</v>
      </c>
      <c r="K177" s="215" t="s">
        <v>20</v>
      </c>
      <c r="L177" s="44"/>
      <c r="M177" s="220" t="s">
        <v>20</v>
      </c>
      <c r="N177" s="221" t="s">
        <v>41</v>
      </c>
      <c r="O177" s="84"/>
      <c r="P177" s="222">
        <f>O177*H177</f>
        <v>0</v>
      </c>
      <c r="Q177" s="222">
        <v>0</v>
      </c>
      <c r="R177" s="222">
        <f>Q177*H177</f>
        <v>0</v>
      </c>
      <c r="S177" s="222">
        <v>0</v>
      </c>
      <c r="T177" s="223">
        <f>S177*H177</f>
        <v>0</v>
      </c>
      <c r="AR177" s="224" t="s">
        <v>282</v>
      </c>
      <c r="AT177" s="224" t="s">
        <v>211</v>
      </c>
      <c r="AU177" s="224" t="s">
        <v>79</v>
      </c>
      <c r="AY177" s="18" t="s">
        <v>210</v>
      </c>
      <c r="BE177" s="225">
        <f>IF(N177="základní",J177,0)</f>
        <v>0</v>
      </c>
      <c r="BF177" s="225">
        <f>IF(N177="snížená",J177,0)</f>
        <v>0</v>
      </c>
      <c r="BG177" s="225">
        <f>IF(N177="zákl. přenesená",J177,0)</f>
        <v>0</v>
      </c>
      <c r="BH177" s="225">
        <f>IF(N177="sníž. přenesená",J177,0)</f>
        <v>0</v>
      </c>
      <c r="BI177" s="225">
        <f>IF(N177="nulová",J177,0)</f>
        <v>0</v>
      </c>
      <c r="BJ177" s="18" t="s">
        <v>77</v>
      </c>
      <c r="BK177" s="225">
        <f>ROUND(I177*H177,2)</f>
        <v>0</v>
      </c>
      <c r="BL177" s="18" t="s">
        <v>282</v>
      </c>
      <c r="BM177" s="224" t="s">
        <v>486</v>
      </c>
    </row>
    <row r="178" s="10" customFormat="1" ht="22.8" customHeight="1">
      <c r="B178" s="199"/>
      <c r="C178" s="200"/>
      <c r="D178" s="201" t="s">
        <v>69</v>
      </c>
      <c r="E178" s="239" t="s">
        <v>487</v>
      </c>
      <c r="F178" s="239" t="s">
        <v>488</v>
      </c>
      <c r="G178" s="200"/>
      <c r="H178" s="200"/>
      <c r="I178" s="203"/>
      <c r="J178" s="240">
        <f>BK178</f>
        <v>0</v>
      </c>
      <c r="K178" s="200"/>
      <c r="L178" s="205"/>
      <c r="M178" s="206"/>
      <c r="N178" s="207"/>
      <c r="O178" s="207"/>
      <c r="P178" s="208">
        <f>SUM(P179:P186)</f>
        <v>0</v>
      </c>
      <c r="Q178" s="207"/>
      <c r="R178" s="208">
        <f>SUM(R179:R186)</f>
        <v>0</v>
      </c>
      <c r="S178" s="207"/>
      <c r="T178" s="209">
        <f>SUM(T179:T186)</f>
        <v>0</v>
      </c>
      <c r="AR178" s="210" t="s">
        <v>79</v>
      </c>
      <c r="AT178" s="211" t="s">
        <v>69</v>
      </c>
      <c r="AU178" s="211" t="s">
        <v>77</v>
      </c>
      <c r="AY178" s="210" t="s">
        <v>210</v>
      </c>
      <c r="BK178" s="212">
        <f>SUM(BK179:BK186)</f>
        <v>0</v>
      </c>
    </row>
    <row r="179" s="1" customFormat="1" ht="24" customHeight="1">
      <c r="B179" s="39"/>
      <c r="C179" s="213" t="s">
        <v>489</v>
      </c>
      <c r="D179" s="213" t="s">
        <v>211</v>
      </c>
      <c r="E179" s="214" t="s">
        <v>490</v>
      </c>
      <c r="F179" s="215" t="s">
        <v>491</v>
      </c>
      <c r="G179" s="216" t="s">
        <v>291</v>
      </c>
      <c r="H179" s="217">
        <v>2</v>
      </c>
      <c r="I179" s="218"/>
      <c r="J179" s="219">
        <f>ROUND(I179*H179,2)</f>
        <v>0</v>
      </c>
      <c r="K179" s="215" t="s">
        <v>20</v>
      </c>
      <c r="L179" s="44"/>
      <c r="M179" s="220" t="s">
        <v>20</v>
      </c>
      <c r="N179" s="221" t="s">
        <v>41</v>
      </c>
      <c r="O179" s="84"/>
      <c r="P179" s="222">
        <f>O179*H179</f>
        <v>0</v>
      </c>
      <c r="Q179" s="222">
        <v>0</v>
      </c>
      <c r="R179" s="222">
        <f>Q179*H179</f>
        <v>0</v>
      </c>
      <c r="S179" s="222">
        <v>0</v>
      </c>
      <c r="T179" s="223">
        <f>S179*H179</f>
        <v>0</v>
      </c>
      <c r="AR179" s="224" t="s">
        <v>282</v>
      </c>
      <c r="AT179" s="224" t="s">
        <v>211</v>
      </c>
      <c r="AU179" s="224" t="s">
        <v>79</v>
      </c>
      <c r="AY179" s="18" t="s">
        <v>210</v>
      </c>
      <c r="BE179" s="225">
        <f>IF(N179="základní",J179,0)</f>
        <v>0</v>
      </c>
      <c r="BF179" s="225">
        <f>IF(N179="snížená",J179,0)</f>
        <v>0</v>
      </c>
      <c r="BG179" s="225">
        <f>IF(N179="zákl. přenesená",J179,0)</f>
        <v>0</v>
      </c>
      <c r="BH179" s="225">
        <f>IF(N179="sníž. přenesená",J179,0)</f>
        <v>0</v>
      </c>
      <c r="BI179" s="225">
        <f>IF(N179="nulová",J179,0)</f>
        <v>0</v>
      </c>
      <c r="BJ179" s="18" t="s">
        <v>77</v>
      </c>
      <c r="BK179" s="225">
        <f>ROUND(I179*H179,2)</f>
        <v>0</v>
      </c>
      <c r="BL179" s="18" t="s">
        <v>282</v>
      </c>
      <c r="BM179" s="224" t="s">
        <v>492</v>
      </c>
    </row>
    <row r="180" s="1" customFormat="1" ht="24" customHeight="1">
      <c r="B180" s="39"/>
      <c r="C180" s="213" t="s">
        <v>374</v>
      </c>
      <c r="D180" s="213" t="s">
        <v>211</v>
      </c>
      <c r="E180" s="214" t="s">
        <v>493</v>
      </c>
      <c r="F180" s="215" t="s">
        <v>494</v>
      </c>
      <c r="G180" s="216" t="s">
        <v>291</v>
      </c>
      <c r="H180" s="217">
        <v>12</v>
      </c>
      <c r="I180" s="218"/>
      <c r="J180" s="219">
        <f>ROUND(I180*H180,2)</f>
        <v>0</v>
      </c>
      <c r="K180" s="215" t="s">
        <v>20</v>
      </c>
      <c r="L180" s="44"/>
      <c r="M180" s="220" t="s">
        <v>20</v>
      </c>
      <c r="N180" s="221" t="s">
        <v>41</v>
      </c>
      <c r="O180" s="84"/>
      <c r="P180" s="222">
        <f>O180*H180</f>
        <v>0</v>
      </c>
      <c r="Q180" s="222">
        <v>0</v>
      </c>
      <c r="R180" s="222">
        <f>Q180*H180</f>
        <v>0</v>
      </c>
      <c r="S180" s="222">
        <v>0</v>
      </c>
      <c r="T180" s="223">
        <f>S180*H180</f>
        <v>0</v>
      </c>
      <c r="AR180" s="224" t="s">
        <v>282</v>
      </c>
      <c r="AT180" s="224" t="s">
        <v>211</v>
      </c>
      <c r="AU180" s="224" t="s">
        <v>79</v>
      </c>
      <c r="AY180" s="18" t="s">
        <v>210</v>
      </c>
      <c r="BE180" s="225">
        <f>IF(N180="základní",J180,0)</f>
        <v>0</v>
      </c>
      <c r="BF180" s="225">
        <f>IF(N180="snížená",J180,0)</f>
        <v>0</v>
      </c>
      <c r="BG180" s="225">
        <f>IF(N180="zákl. přenesená",J180,0)</f>
        <v>0</v>
      </c>
      <c r="BH180" s="225">
        <f>IF(N180="sníž. přenesená",J180,0)</f>
        <v>0</v>
      </c>
      <c r="BI180" s="225">
        <f>IF(N180="nulová",J180,0)</f>
        <v>0</v>
      </c>
      <c r="BJ180" s="18" t="s">
        <v>77</v>
      </c>
      <c r="BK180" s="225">
        <f>ROUND(I180*H180,2)</f>
        <v>0</v>
      </c>
      <c r="BL180" s="18" t="s">
        <v>282</v>
      </c>
      <c r="BM180" s="224" t="s">
        <v>495</v>
      </c>
    </row>
    <row r="181" s="1" customFormat="1" ht="16.5" customHeight="1">
      <c r="B181" s="39"/>
      <c r="C181" s="213" t="s">
        <v>496</v>
      </c>
      <c r="D181" s="213" t="s">
        <v>211</v>
      </c>
      <c r="E181" s="214" t="s">
        <v>497</v>
      </c>
      <c r="F181" s="215" t="s">
        <v>498</v>
      </c>
      <c r="G181" s="216" t="s">
        <v>352</v>
      </c>
      <c r="H181" s="217">
        <v>2</v>
      </c>
      <c r="I181" s="218"/>
      <c r="J181" s="219">
        <f>ROUND(I181*H181,2)</f>
        <v>0</v>
      </c>
      <c r="K181" s="215" t="s">
        <v>20</v>
      </c>
      <c r="L181" s="44"/>
      <c r="M181" s="220" t="s">
        <v>20</v>
      </c>
      <c r="N181" s="221" t="s">
        <v>41</v>
      </c>
      <c r="O181" s="84"/>
      <c r="P181" s="222">
        <f>O181*H181</f>
        <v>0</v>
      </c>
      <c r="Q181" s="222">
        <v>0</v>
      </c>
      <c r="R181" s="222">
        <f>Q181*H181</f>
        <v>0</v>
      </c>
      <c r="S181" s="222">
        <v>0</v>
      </c>
      <c r="T181" s="223">
        <f>S181*H181</f>
        <v>0</v>
      </c>
      <c r="AR181" s="224" t="s">
        <v>282</v>
      </c>
      <c r="AT181" s="224" t="s">
        <v>211</v>
      </c>
      <c r="AU181" s="224" t="s">
        <v>79</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282</v>
      </c>
      <c r="BM181" s="224" t="s">
        <v>499</v>
      </c>
    </row>
    <row r="182" s="1" customFormat="1" ht="24" customHeight="1">
      <c r="B182" s="39"/>
      <c r="C182" s="213" t="s">
        <v>377</v>
      </c>
      <c r="D182" s="213" t="s">
        <v>211</v>
      </c>
      <c r="E182" s="214" t="s">
        <v>500</v>
      </c>
      <c r="F182" s="215" t="s">
        <v>501</v>
      </c>
      <c r="G182" s="216" t="s">
        <v>352</v>
      </c>
      <c r="H182" s="217">
        <v>1</v>
      </c>
      <c r="I182" s="218"/>
      <c r="J182" s="219">
        <f>ROUND(I182*H182,2)</f>
        <v>0</v>
      </c>
      <c r="K182" s="215" t="s">
        <v>20</v>
      </c>
      <c r="L182" s="44"/>
      <c r="M182" s="220" t="s">
        <v>20</v>
      </c>
      <c r="N182" s="221" t="s">
        <v>41</v>
      </c>
      <c r="O182" s="84"/>
      <c r="P182" s="222">
        <f>O182*H182</f>
        <v>0</v>
      </c>
      <c r="Q182" s="222">
        <v>0</v>
      </c>
      <c r="R182" s="222">
        <f>Q182*H182</f>
        <v>0</v>
      </c>
      <c r="S182" s="222">
        <v>0</v>
      </c>
      <c r="T182" s="223">
        <f>S182*H182</f>
        <v>0</v>
      </c>
      <c r="AR182" s="224" t="s">
        <v>282</v>
      </c>
      <c r="AT182" s="224" t="s">
        <v>211</v>
      </c>
      <c r="AU182" s="224" t="s">
        <v>79</v>
      </c>
      <c r="AY182" s="18" t="s">
        <v>210</v>
      </c>
      <c r="BE182" s="225">
        <f>IF(N182="základní",J182,0)</f>
        <v>0</v>
      </c>
      <c r="BF182" s="225">
        <f>IF(N182="snížená",J182,0)</f>
        <v>0</v>
      </c>
      <c r="BG182" s="225">
        <f>IF(N182="zákl. přenesená",J182,0)</f>
        <v>0</v>
      </c>
      <c r="BH182" s="225">
        <f>IF(N182="sníž. přenesená",J182,0)</f>
        <v>0</v>
      </c>
      <c r="BI182" s="225">
        <f>IF(N182="nulová",J182,0)</f>
        <v>0</v>
      </c>
      <c r="BJ182" s="18" t="s">
        <v>77</v>
      </c>
      <c r="BK182" s="225">
        <f>ROUND(I182*H182,2)</f>
        <v>0</v>
      </c>
      <c r="BL182" s="18" t="s">
        <v>282</v>
      </c>
      <c r="BM182" s="224" t="s">
        <v>502</v>
      </c>
    </row>
    <row r="183" s="1" customFormat="1" ht="24" customHeight="1">
      <c r="B183" s="39"/>
      <c r="C183" s="213" t="s">
        <v>503</v>
      </c>
      <c r="D183" s="213" t="s">
        <v>211</v>
      </c>
      <c r="E183" s="214" t="s">
        <v>504</v>
      </c>
      <c r="F183" s="215" t="s">
        <v>505</v>
      </c>
      <c r="G183" s="216" t="s">
        <v>352</v>
      </c>
      <c r="H183" s="217">
        <v>2</v>
      </c>
      <c r="I183" s="218"/>
      <c r="J183" s="219">
        <f>ROUND(I183*H183,2)</f>
        <v>0</v>
      </c>
      <c r="K183" s="215" t="s">
        <v>20</v>
      </c>
      <c r="L183" s="44"/>
      <c r="M183" s="220" t="s">
        <v>20</v>
      </c>
      <c r="N183" s="221" t="s">
        <v>41</v>
      </c>
      <c r="O183" s="84"/>
      <c r="P183" s="222">
        <f>O183*H183</f>
        <v>0</v>
      </c>
      <c r="Q183" s="222">
        <v>0</v>
      </c>
      <c r="R183" s="222">
        <f>Q183*H183</f>
        <v>0</v>
      </c>
      <c r="S183" s="222">
        <v>0</v>
      </c>
      <c r="T183" s="223">
        <f>S183*H183</f>
        <v>0</v>
      </c>
      <c r="AR183" s="224" t="s">
        <v>282</v>
      </c>
      <c r="AT183" s="224" t="s">
        <v>211</v>
      </c>
      <c r="AU183" s="224" t="s">
        <v>79</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282</v>
      </c>
      <c r="BM183" s="224" t="s">
        <v>506</v>
      </c>
    </row>
    <row r="184" s="1" customFormat="1" ht="16.5" customHeight="1">
      <c r="B184" s="39"/>
      <c r="C184" s="213" t="s">
        <v>381</v>
      </c>
      <c r="D184" s="213" t="s">
        <v>211</v>
      </c>
      <c r="E184" s="214" t="s">
        <v>507</v>
      </c>
      <c r="F184" s="215" t="s">
        <v>508</v>
      </c>
      <c r="G184" s="216" t="s">
        <v>352</v>
      </c>
      <c r="H184" s="217">
        <v>1</v>
      </c>
      <c r="I184" s="218"/>
      <c r="J184" s="219">
        <f>ROUND(I184*H184,2)</f>
        <v>0</v>
      </c>
      <c r="K184" s="215" t="s">
        <v>20</v>
      </c>
      <c r="L184" s="44"/>
      <c r="M184" s="220" t="s">
        <v>20</v>
      </c>
      <c r="N184" s="221" t="s">
        <v>41</v>
      </c>
      <c r="O184" s="84"/>
      <c r="P184" s="222">
        <f>O184*H184</f>
        <v>0</v>
      </c>
      <c r="Q184" s="222">
        <v>0</v>
      </c>
      <c r="R184" s="222">
        <f>Q184*H184</f>
        <v>0</v>
      </c>
      <c r="S184" s="222">
        <v>0</v>
      </c>
      <c r="T184" s="223">
        <f>S184*H184</f>
        <v>0</v>
      </c>
      <c r="AR184" s="224" t="s">
        <v>282</v>
      </c>
      <c r="AT184" s="224" t="s">
        <v>211</v>
      </c>
      <c r="AU184" s="224" t="s">
        <v>79</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282</v>
      </c>
      <c r="BM184" s="224" t="s">
        <v>509</v>
      </c>
    </row>
    <row r="185" s="1" customFormat="1" ht="24" customHeight="1">
      <c r="B185" s="39"/>
      <c r="C185" s="213" t="s">
        <v>510</v>
      </c>
      <c r="D185" s="213" t="s">
        <v>211</v>
      </c>
      <c r="E185" s="214" t="s">
        <v>511</v>
      </c>
      <c r="F185" s="215" t="s">
        <v>512</v>
      </c>
      <c r="G185" s="216" t="s">
        <v>352</v>
      </c>
      <c r="H185" s="217">
        <v>1</v>
      </c>
      <c r="I185" s="218"/>
      <c r="J185" s="219">
        <f>ROUND(I185*H185,2)</f>
        <v>0</v>
      </c>
      <c r="K185" s="215" t="s">
        <v>20</v>
      </c>
      <c r="L185" s="44"/>
      <c r="M185" s="220" t="s">
        <v>20</v>
      </c>
      <c r="N185" s="221" t="s">
        <v>41</v>
      </c>
      <c r="O185" s="84"/>
      <c r="P185" s="222">
        <f>O185*H185</f>
        <v>0</v>
      </c>
      <c r="Q185" s="222">
        <v>0</v>
      </c>
      <c r="R185" s="222">
        <f>Q185*H185</f>
        <v>0</v>
      </c>
      <c r="S185" s="222">
        <v>0</v>
      </c>
      <c r="T185" s="223">
        <f>S185*H185</f>
        <v>0</v>
      </c>
      <c r="AR185" s="224" t="s">
        <v>282</v>
      </c>
      <c r="AT185" s="224" t="s">
        <v>211</v>
      </c>
      <c r="AU185" s="224" t="s">
        <v>79</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282</v>
      </c>
      <c r="BM185" s="224" t="s">
        <v>513</v>
      </c>
    </row>
    <row r="186" s="1" customFormat="1" ht="24" customHeight="1">
      <c r="B186" s="39"/>
      <c r="C186" s="213" t="s">
        <v>386</v>
      </c>
      <c r="D186" s="213" t="s">
        <v>211</v>
      </c>
      <c r="E186" s="214" t="s">
        <v>514</v>
      </c>
      <c r="F186" s="215" t="s">
        <v>515</v>
      </c>
      <c r="G186" s="216" t="s">
        <v>352</v>
      </c>
      <c r="H186" s="217">
        <v>1</v>
      </c>
      <c r="I186" s="218"/>
      <c r="J186" s="219">
        <f>ROUND(I186*H186,2)</f>
        <v>0</v>
      </c>
      <c r="K186" s="215" t="s">
        <v>20</v>
      </c>
      <c r="L186" s="44"/>
      <c r="M186" s="220" t="s">
        <v>20</v>
      </c>
      <c r="N186" s="221" t="s">
        <v>41</v>
      </c>
      <c r="O186" s="84"/>
      <c r="P186" s="222">
        <f>O186*H186</f>
        <v>0</v>
      </c>
      <c r="Q186" s="222">
        <v>0</v>
      </c>
      <c r="R186" s="222">
        <f>Q186*H186</f>
        <v>0</v>
      </c>
      <c r="S186" s="222">
        <v>0</v>
      </c>
      <c r="T186" s="223">
        <f>S186*H186</f>
        <v>0</v>
      </c>
      <c r="AR186" s="224" t="s">
        <v>282</v>
      </c>
      <c r="AT186" s="224" t="s">
        <v>211</v>
      </c>
      <c r="AU186" s="224" t="s">
        <v>79</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282</v>
      </c>
      <c r="BM186" s="224" t="s">
        <v>516</v>
      </c>
    </row>
    <row r="187" s="10" customFormat="1" ht="22.8" customHeight="1">
      <c r="B187" s="199"/>
      <c r="C187" s="200"/>
      <c r="D187" s="201" t="s">
        <v>69</v>
      </c>
      <c r="E187" s="239" t="s">
        <v>517</v>
      </c>
      <c r="F187" s="239" t="s">
        <v>518</v>
      </c>
      <c r="G187" s="200"/>
      <c r="H187" s="200"/>
      <c r="I187" s="203"/>
      <c r="J187" s="240">
        <f>BK187</f>
        <v>0</v>
      </c>
      <c r="K187" s="200"/>
      <c r="L187" s="205"/>
      <c r="M187" s="206"/>
      <c r="N187" s="207"/>
      <c r="O187" s="207"/>
      <c r="P187" s="208">
        <f>P188</f>
        <v>0</v>
      </c>
      <c r="Q187" s="207"/>
      <c r="R187" s="208">
        <f>R188</f>
        <v>0</v>
      </c>
      <c r="S187" s="207"/>
      <c r="T187" s="209">
        <f>T188</f>
        <v>0</v>
      </c>
      <c r="AR187" s="210" t="s">
        <v>79</v>
      </c>
      <c r="AT187" s="211" t="s">
        <v>69</v>
      </c>
      <c r="AU187" s="211" t="s">
        <v>77</v>
      </c>
      <c r="AY187" s="210" t="s">
        <v>210</v>
      </c>
      <c r="BK187" s="212">
        <f>BK188</f>
        <v>0</v>
      </c>
    </row>
    <row r="188" s="1" customFormat="1" ht="24" customHeight="1">
      <c r="B188" s="39"/>
      <c r="C188" s="213" t="s">
        <v>519</v>
      </c>
      <c r="D188" s="213" t="s">
        <v>211</v>
      </c>
      <c r="E188" s="214" t="s">
        <v>520</v>
      </c>
      <c r="F188" s="215" t="s">
        <v>521</v>
      </c>
      <c r="G188" s="216" t="s">
        <v>429</v>
      </c>
      <c r="H188" s="217">
        <v>1</v>
      </c>
      <c r="I188" s="218"/>
      <c r="J188" s="219">
        <f>ROUND(I188*H188,2)</f>
        <v>0</v>
      </c>
      <c r="K188" s="215" t="s">
        <v>20</v>
      </c>
      <c r="L188" s="44"/>
      <c r="M188" s="220" t="s">
        <v>20</v>
      </c>
      <c r="N188" s="221" t="s">
        <v>41</v>
      </c>
      <c r="O188" s="84"/>
      <c r="P188" s="222">
        <f>O188*H188</f>
        <v>0</v>
      </c>
      <c r="Q188" s="222">
        <v>0</v>
      </c>
      <c r="R188" s="222">
        <f>Q188*H188</f>
        <v>0</v>
      </c>
      <c r="S188" s="222">
        <v>0</v>
      </c>
      <c r="T188" s="223">
        <f>S188*H188</f>
        <v>0</v>
      </c>
      <c r="AR188" s="224" t="s">
        <v>282</v>
      </c>
      <c r="AT188" s="224" t="s">
        <v>211</v>
      </c>
      <c r="AU188" s="224" t="s">
        <v>79</v>
      </c>
      <c r="AY188" s="18" t="s">
        <v>210</v>
      </c>
      <c r="BE188" s="225">
        <f>IF(N188="základní",J188,0)</f>
        <v>0</v>
      </c>
      <c r="BF188" s="225">
        <f>IF(N188="snížená",J188,0)</f>
        <v>0</v>
      </c>
      <c r="BG188" s="225">
        <f>IF(N188="zákl. přenesená",J188,0)</f>
        <v>0</v>
      </c>
      <c r="BH188" s="225">
        <f>IF(N188="sníž. přenesená",J188,0)</f>
        <v>0</v>
      </c>
      <c r="BI188" s="225">
        <f>IF(N188="nulová",J188,0)</f>
        <v>0</v>
      </c>
      <c r="BJ188" s="18" t="s">
        <v>77</v>
      </c>
      <c r="BK188" s="225">
        <f>ROUND(I188*H188,2)</f>
        <v>0</v>
      </c>
      <c r="BL188" s="18" t="s">
        <v>282</v>
      </c>
      <c r="BM188" s="224" t="s">
        <v>522</v>
      </c>
    </row>
    <row r="189" s="10" customFormat="1" ht="22.8" customHeight="1">
      <c r="B189" s="199"/>
      <c r="C189" s="200"/>
      <c r="D189" s="201" t="s">
        <v>69</v>
      </c>
      <c r="E189" s="239" t="s">
        <v>523</v>
      </c>
      <c r="F189" s="239" t="s">
        <v>524</v>
      </c>
      <c r="G189" s="200"/>
      <c r="H189" s="200"/>
      <c r="I189" s="203"/>
      <c r="J189" s="240">
        <f>BK189</f>
        <v>0</v>
      </c>
      <c r="K189" s="200"/>
      <c r="L189" s="205"/>
      <c r="M189" s="206"/>
      <c r="N189" s="207"/>
      <c r="O189" s="207"/>
      <c r="P189" s="208">
        <f>SUM(P190:P210)</f>
        <v>0</v>
      </c>
      <c r="Q189" s="207"/>
      <c r="R189" s="208">
        <f>SUM(R190:R210)</f>
        <v>0</v>
      </c>
      <c r="S189" s="207"/>
      <c r="T189" s="209">
        <f>SUM(T190:T210)</f>
        <v>0</v>
      </c>
      <c r="AR189" s="210" t="s">
        <v>79</v>
      </c>
      <c r="AT189" s="211" t="s">
        <v>69</v>
      </c>
      <c r="AU189" s="211" t="s">
        <v>77</v>
      </c>
      <c r="AY189" s="210" t="s">
        <v>210</v>
      </c>
      <c r="BK189" s="212">
        <f>SUM(BK190:BK210)</f>
        <v>0</v>
      </c>
    </row>
    <row r="190" s="1" customFormat="1" ht="24" customHeight="1">
      <c r="B190" s="39"/>
      <c r="C190" s="213" t="s">
        <v>390</v>
      </c>
      <c r="D190" s="213" t="s">
        <v>211</v>
      </c>
      <c r="E190" s="214" t="s">
        <v>525</v>
      </c>
      <c r="F190" s="215" t="s">
        <v>526</v>
      </c>
      <c r="G190" s="216" t="s">
        <v>429</v>
      </c>
      <c r="H190" s="217">
        <v>17</v>
      </c>
      <c r="I190" s="218"/>
      <c r="J190" s="219">
        <f>ROUND(I190*H190,2)</f>
        <v>0</v>
      </c>
      <c r="K190" s="215" t="s">
        <v>20</v>
      </c>
      <c r="L190" s="44"/>
      <c r="M190" s="220" t="s">
        <v>20</v>
      </c>
      <c r="N190" s="221" t="s">
        <v>41</v>
      </c>
      <c r="O190" s="84"/>
      <c r="P190" s="222">
        <f>O190*H190</f>
        <v>0</v>
      </c>
      <c r="Q190" s="222">
        <v>0</v>
      </c>
      <c r="R190" s="222">
        <f>Q190*H190</f>
        <v>0</v>
      </c>
      <c r="S190" s="222">
        <v>0</v>
      </c>
      <c r="T190" s="223">
        <f>S190*H190</f>
        <v>0</v>
      </c>
      <c r="AR190" s="224" t="s">
        <v>282</v>
      </c>
      <c r="AT190" s="224" t="s">
        <v>211</v>
      </c>
      <c r="AU190" s="224" t="s">
        <v>79</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282</v>
      </c>
      <c r="BM190" s="224" t="s">
        <v>527</v>
      </c>
    </row>
    <row r="191" s="1" customFormat="1" ht="24" customHeight="1">
      <c r="B191" s="39"/>
      <c r="C191" s="213" t="s">
        <v>528</v>
      </c>
      <c r="D191" s="213" t="s">
        <v>211</v>
      </c>
      <c r="E191" s="214" t="s">
        <v>529</v>
      </c>
      <c r="F191" s="215" t="s">
        <v>530</v>
      </c>
      <c r="G191" s="216" t="s">
        <v>429</v>
      </c>
      <c r="H191" s="217">
        <v>3</v>
      </c>
      <c r="I191" s="218"/>
      <c r="J191" s="219">
        <f>ROUND(I191*H191,2)</f>
        <v>0</v>
      </c>
      <c r="K191" s="215" t="s">
        <v>20</v>
      </c>
      <c r="L191" s="44"/>
      <c r="M191" s="220" t="s">
        <v>20</v>
      </c>
      <c r="N191" s="221" t="s">
        <v>41</v>
      </c>
      <c r="O191" s="84"/>
      <c r="P191" s="222">
        <f>O191*H191</f>
        <v>0</v>
      </c>
      <c r="Q191" s="222">
        <v>0</v>
      </c>
      <c r="R191" s="222">
        <f>Q191*H191</f>
        <v>0</v>
      </c>
      <c r="S191" s="222">
        <v>0</v>
      </c>
      <c r="T191" s="223">
        <f>S191*H191</f>
        <v>0</v>
      </c>
      <c r="AR191" s="224" t="s">
        <v>282</v>
      </c>
      <c r="AT191" s="224" t="s">
        <v>211</v>
      </c>
      <c r="AU191" s="224" t="s">
        <v>79</v>
      </c>
      <c r="AY191" s="18" t="s">
        <v>210</v>
      </c>
      <c r="BE191" s="225">
        <f>IF(N191="základní",J191,0)</f>
        <v>0</v>
      </c>
      <c r="BF191" s="225">
        <f>IF(N191="snížená",J191,0)</f>
        <v>0</v>
      </c>
      <c r="BG191" s="225">
        <f>IF(N191="zákl. přenesená",J191,0)</f>
        <v>0</v>
      </c>
      <c r="BH191" s="225">
        <f>IF(N191="sníž. přenesená",J191,0)</f>
        <v>0</v>
      </c>
      <c r="BI191" s="225">
        <f>IF(N191="nulová",J191,0)</f>
        <v>0</v>
      </c>
      <c r="BJ191" s="18" t="s">
        <v>77</v>
      </c>
      <c r="BK191" s="225">
        <f>ROUND(I191*H191,2)</f>
        <v>0</v>
      </c>
      <c r="BL191" s="18" t="s">
        <v>282</v>
      </c>
      <c r="BM191" s="224" t="s">
        <v>531</v>
      </c>
    </row>
    <row r="192" s="1" customFormat="1" ht="24" customHeight="1">
      <c r="B192" s="39"/>
      <c r="C192" s="213" t="s">
        <v>393</v>
      </c>
      <c r="D192" s="213" t="s">
        <v>211</v>
      </c>
      <c r="E192" s="214" t="s">
        <v>532</v>
      </c>
      <c r="F192" s="215" t="s">
        <v>533</v>
      </c>
      <c r="G192" s="216" t="s">
        <v>429</v>
      </c>
      <c r="H192" s="217">
        <v>6</v>
      </c>
      <c r="I192" s="218"/>
      <c r="J192" s="219">
        <f>ROUND(I192*H192,2)</f>
        <v>0</v>
      </c>
      <c r="K192" s="215" t="s">
        <v>20</v>
      </c>
      <c r="L192" s="44"/>
      <c r="M192" s="220" t="s">
        <v>20</v>
      </c>
      <c r="N192" s="221" t="s">
        <v>41</v>
      </c>
      <c r="O192" s="84"/>
      <c r="P192" s="222">
        <f>O192*H192</f>
        <v>0</v>
      </c>
      <c r="Q192" s="222">
        <v>0</v>
      </c>
      <c r="R192" s="222">
        <f>Q192*H192</f>
        <v>0</v>
      </c>
      <c r="S192" s="222">
        <v>0</v>
      </c>
      <c r="T192" s="223">
        <f>S192*H192</f>
        <v>0</v>
      </c>
      <c r="AR192" s="224" t="s">
        <v>282</v>
      </c>
      <c r="AT192" s="224" t="s">
        <v>211</v>
      </c>
      <c r="AU192" s="224" t="s">
        <v>79</v>
      </c>
      <c r="AY192" s="18" t="s">
        <v>210</v>
      </c>
      <c r="BE192" s="225">
        <f>IF(N192="základní",J192,0)</f>
        <v>0</v>
      </c>
      <c r="BF192" s="225">
        <f>IF(N192="snížená",J192,0)</f>
        <v>0</v>
      </c>
      <c r="BG192" s="225">
        <f>IF(N192="zákl. přenesená",J192,0)</f>
        <v>0</v>
      </c>
      <c r="BH192" s="225">
        <f>IF(N192="sníž. přenesená",J192,0)</f>
        <v>0</v>
      </c>
      <c r="BI192" s="225">
        <f>IF(N192="nulová",J192,0)</f>
        <v>0</v>
      </c>
      <c r="BJ192" s="18" t="s">
        <v>77</v>
      </c>
      <c r="BK192" s="225">
        <f>ROUND(I192*H192,2)</f>
        <v>0</v>
      </c>
      <c r="BL192" s="18" t="s">
        <v>282</v>
      </c>
      <c r="BM192" s="224" t="s">
        <v>534</v>
      </c>
    </row>
    <row r="193" s="1" customFormat="1" ht="24" customHeight="1">
      <c r="B193" s="39"/>
      <c r="C193" s="213" t="s">
        <v>535</v>
      </c>
      <c r="D193" s="213" t="s">
        <v>211</v>
      </c>
      <c r="E193" s="214" t="s">
        <v>536</v>
      </c>
      <c r="F193" s="215" t="s">
        <v>537</v>
      </c>
      <c r="G193" s="216" t="s">
        <v>429</v>
      </c>
      <c r="H193" s="217">
        <v>3</v>
      </c>
      <c r="I193" s="218"/>
      <c r="J193" s="219">
        <f>ROUND(I193*H193,2)</f>
        <v>0</v>
      </c>
      <c r="K193" s="215" t="s">
        <v>20</v>
      </c>
      <c r="L193" s="44"/>
      <c r="M193" s="220" t="s">
        <v>20</v>
      </c>
      <c r="N193" s="221" t="s">
        <v>41</v>
      </c>
      <c r="O193" s="84"/>
      <c r="P193" s="222">
        <f>O193*H193</f>
        <v>0</v>
      </c>
      <c r="Q193" s="222">
        <v>0</v>
      </c>
      <c r="R193" s="222">
        <f>Q193*H193</f>
        <v>0</v>
      </c>
      <c r="S193" s="222">
        <v>0</v>
      </c>
      <c r="T193" s="223">
        <f>S193*H193</f>
        <v>0</v>
      </c>
      <c r="AR193" s="224" t="s">
        <v>282</v>
      </c>
      <c r="AT193" s="224" t="s">
        <v>211</v>
      </c>
      <c r="AU193" s="224" t="s">
        <v>79</v>
      </c>
      <c r="AY193" s="18" t="s">
        <v>210</v>
      </c>
      <c r="BE193" s="225">
        <f>IF(N193="základní",J193,0)</f>
        <v>0</v>
      </c>
      <c r="BF193" s="225">
        <f>IF(N193="snížená",J193,0)</f>
        <v>0</v>
      </c>
      <c r="BG193" s="225">
        <f>IF(N193="zákl. přenesená",J193,0)</f>
        <v>0</v>
      </c>
      <c r="BH193" s="225">
        <f>IF(N193="sníž. přenesená",J193,0)</f>
        <v>0</v>
      </c>
      <c r="BI193" s="225">
        <f>IF(N193="nulová",J193,0)</f>
        <v>0</v>
      </c>
      <c r="BJ193" s="18" t="s">
        <v>77</v>
      </c>
      <c r="BK193" s="225">
        <f>ROUND(I193*H193,2)</f>
        <v>0</v>
      </c>
      <c r="BL193" s="18" t="s">
        <v>282</v>
      </c>
      <c r="BM193" s="224" t="s">
        <v>538</v>
      </c>
    </row>
    <row r="194" s="1" customFormat="1" ht="24" customHeight="1">
      <c r="B194" s="39"/>
      <c r="C194" s="213" t="s">
        <v>397</v>
      </c>
      <c r="D194" s="213" t="s">
        <v>211</v>
      </c>
      <c r="E194" s="214" t="s">
        <v>539</v>
      </c>
      <c r="F194" s="215" t="s">
        <v>540</v>
      </c>
      <c r="G194" s="216" t="s">
        <v>429</v>
      </c>
      <c r="H194" s="217">
        <v>2</v>
      </c>
      <c r="I194" s="218"/>
      <c r="J194" s="219">
        <f>ROUND(I194*H194,2)</f>
        <v>0</v>
      </c>
      <c r="K194" s="215" t="s">
        <v>20</v>
      </c>
      <c r="L194" s="44"/>
      <c r="M194" s="220" t="s">
        <v>20</v>
      </c>
      <c r="N194" s="221" t="s">
        <v>41</v>
      </c>
      <c r="O194" s="84"/>
      <c r="P194" s="222">
        <f>O194*H194</f>
        <v>0</v>
      </c>
      <c r="Q194" s="222">
        <v>0</v>
      </c>
      <c r="R194" s="222">
        <f>Q194*H194</f>
        <v>0</v>
      </c>
      <c r="S194" s="222">
        <v>0</v>
      </c>
      <c r="T194" s="223">
        <f>S194*H194</f>
        <v>0</v>
      </c>
      <c r="AR194" s="224" t="s">
        <v>282</v>
      </c>
      <c r="AT194" s="224" t="s">
        <v>211</v>
      </c>
      <c r="AU194" s="224" t="s">
        <v>79</v>
      </c>
      <c r="AY194" s="18" t="s">
        <v>210</v>
      </c>
      <c r="BE194" s="225">
        <f>IF(N194="základní",J194,0)</f>
        <v>0</v>
      </c>
      <c r="BF194" s="225">
        <f>IF(N194="snížená",J194,0)</f>
        <v>0</v>
      </c>
      <c r="BG194" s="225">
        <f>IF(N194="zákl. přenesená",J194,0)</f>
        <v>0</v>
      </c>
      <c r="BH194" s="225">
        <f>IF(N194="sníž. přenesená",J194,0)</f>
        <v>0</v>
      </c>
      <c r="BI194" s="225">
        <f>IF(N194="nulová",J194,0)</f>
        <v>0</v>
      </c>
      <c r="BJ194" s="18" t="s">
        <v>77</v>
      </c>
      <c r="BK194" s="225">
        <f>ROUND(I194*H194,2)</f>
        <v>0</v>
      </c>
      <c r="BL194" s="18" t="s">
        <v>282</v>
      </c>
      <c r="BM194" s="224" t="s">
        <v>541</v>
      </c>
    </row>
    <row r="195" s="1" customFormat="1" ht="24" customHeight="1">
      <c r="B195" s="39"/>
      <c r="C195" s="213" t="s">
        <v>542</v>
      </c>
      <c r="D195" s="213" t="s">
        <v>211</v>
      </c>
      <c r="E195" s="214" t="s">
        <v>543</v>
      </c>
      <c r="F195" s="215" t="s">
        <v>544</v>
      </c>
      <c r="G195" s="216" t="s">
        <v>429</v>
      </c>
      <c r="H195" s="217">
        <v>9</v>
      </c>
      <c r="I195" s="218"/>
      <c r="J195" s="219">
        <f>ROUND(I195*H195,2)</f>
        <v>0</v>
      </c>
      <c r="K195" s="215" t="s">
        <v>20</v>
      </c>
      <c r="L195" s="44"/>
      <c r="M195" s="220" t="s">
        <v>20</v>
      </c>
      <c r="N195" s="221" t="s">
        <v>41</v>
      </c>
      <c r="O195" s="84"/>
      <c r="P195" s="222">
        <f>O195*H195</f>
        <v>0</v>
      </c>
      <c r="Q195" s="222">
        <v>0</v>
      </c>
      <c r="R195" s="222">
        <f>Q195*H195</f>
        <v>0</v>
      </c>
      <c r="S195" s="222">
        <v>0</v>
      </c>
      <c r="T195" s="223">
        <f>S195*H195</f>
        <v>0</v>
      </c>
      <c r="AR195" s="224" t="s">
        <v>282</v>
      </c>
      <c r="AT195" s="224" t="s">
        <v>211</v>
      </c>
      <c r="AU195" s="224" t="s">
        <v>79</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282</v>
      </c>
      <c r="BM195" s="224" t="s">
        <v>545</v>
      </c>
    </row>
    <row r="196" s="1" customFormat="1" ht="24" customHeight="1">
      <c r="B196" s="39"/>
      <c r="C196" s="213" t="s">
        <v>400</v>
      </c>
      <c r="D196" s="213" t="s">
        <v>211</v>
      </c>
      <c r="E196" s="214" t="s">
        <v>546</v>
      </c>
      <c r="F196" s="215" t="s">
        <v>547</v>
      </c>
      <c r="G196" s="216" t="s">
        <v>429</v>
      </c>
      <c r="H196" s="217">
        <v>3</v>
      </c>
      <c r="I196" s="218"/>
      <c r="J196" s="219">
        <f>ROUND(I196*H196,2)</f>
        <v>0</v>
      </c>
      <c r="K196" s="215" t="s">
        <v>20</v>
      </c>
      <c r="L196" s="44"/>
      <c r="M196" s="220" t="s">
        <v>20</v>
      </c>
      <c r="N196" s="221" t="s">
        <v>41</v>
      </c>
      <c r="O196" s="84"/>
      <c r="P196" s="222">
        <f>O196*H196</f>
        <v>0</v>
      </c>
      <c r="Q196" s="222">
        <v>0</v>
      </c>
      <c r="R196" s="222">
        <f>Q196*H196</f>
        <v>0</v>
      </c>
      <c r="S196" s="222">
        <v>0</v>
      </c>
      <c r="T196" s="223">
        <f>S196*H196</f>
        <v>0</v>
      </c>
      <c r="AR196" s="224" t="s">
        <v>282</v>
      </c>
      <c r="AT196" s="224" t="s">
        <v>211</v>
      </c>
      <c r="AU196" s="224" t="s">
        <v>79</v>
      </c>
      <c r="AY196" s="18" t="s">
        <v>210</v>
      </c>
      <c r="BE196" s="225">
        <f>IF(N196="základní",J196,0)</f>
        <v>0</v>
      </c>
      <c r="BF196" s="225">
        <f>IF(N196="snížená",J196,0)</f>
        <v>0</v>
      </c>
      <c r="BG196" s="225">
        <f>IF(N196="zákl. přenesená",J196,0)</f>
        <v>0</v>
      </c>
      <c r="BH196" s="225">
        <f>IF(N196="sníž. přenesená",J196,0)</f>
        <v>0</v>
      </c>
      <c r="BI196" s="225">
        <f>IF(N196="nulová",J196,0)</f>
        <v>0</v>
      </c>
      <c r="BJ196" s="18" t="s">
        <v>77</v>
      </c>
      <c r="BK196" s="225">
        <f>ROUND(I196*H196,2)</f>
        <v>0</v>
      </c>
      <c r="BL196" s="18" t="s">
        <v>282</v>
      </c>
      <c r="BM196" s="224" t="s">
        <v>548</v>
      </c>
    </row>
    <row r="197" s="1" customFormat="1" ht="24" customHeight="1">
      <c r="B197" s="39"/>
      <c r="C197" s="241" t="s">
        <v>549</v>
      </c>
      <c r="D197" s="241" t="s">
        <v>263</v>
      </c>
      <c r="E197" s="242" t="s">
        <v>550</v>
      </c>
      <c r="F197" s="243" t="s">
        <v>551</v>
      </c>
      <c r="G197" s="244" t="s">
        <v>352</v>
      </c>
      <c r="H197" s="245">
        <v>6</v>
      </c>
      <c r="I197" s="246"/>
      <c r="J197" s="247">
        <f>ROUND(I197*H197,2)</f>
        <v>0</v>
      </c>
      <c r="K197" s="243" t="s">
        <v>20</v>
      </c>
      <c r="L197" s="248"/>
      <c r="M197" s="249" t="s">
        <v>20</v>
      </c>
      <c r="N197" s="250" t="s">
        <v>41</v>
      </c>
      <c r="O197" s="84"/>
      <c r="P197" s="222">
        <f>O197*H197</f>
        <v>0</v>
      </c>
      <c r="Q197" s="222">
        <v>0</v>
      </c>
      <c r="R197" s="222">
        <f>Q197*H197</f>
        <v>0</v>
      </c>
      <c r="S197" s="222">
        <v>0</v>
      </c>
      <c r="T197" s="223">
        <f>S197*H197</f>
        <v>0</v>
      </c>
      <c r="AR197" s="224" t="s">
        <v>303</v>
      </c>
      <c r="AT197" s="224" t="s">
        <v>263</v>
      </c>
      <c r="AU197" s="224" t="s">
        <v>79</v>
      </c>
      <c r="AY197" s="18" t="s">
        <v>210</v>
      </c>
      <c r="BE197" s="225">
        <f>IF(N197="základní",J197,0)</f>
        <v>0</v>
      </c>
      <c r="BF197" s="225">
        <f>IF(N197="snížená",J197,0)</f>
        <v>0</v>
      </c>
      <c r="BG197" s="225">
        <f>IF(N197="zákl. přenesená",J197,0)</f>
        <v>0</v>
      </c>
      <c r="BH197" s="225">
        <f>IF(N197="sníž. přenesená",J197,0)</f>
        <v>0</v>
      </c>
      <c r="BI197" s="225">
        <f>IF(N197="nulová",J197,0)</f>
        <v>0</v>
      </c>
      <c r="BJ197" s="18" t="s">
        <v>77</v>
      </c>
      <c r="BK197" s="225">
        <f>ROUND(I197*H197,2)</f>
        <v>0</v>
      </c>
      <c r="BL197" s="18" t="s">
        <v>282</v>
      </c>
      <c r="BM197" s="224" t="s">
        <v>552</v>
      </c>
    </row>
    <row r="198" s="1" customFormat="1" ht="16.5" customHeight="1">
      <c r="B198" s="39"/>
      <c r="C198" s="241" t="s">
        <v>404</v>
      </c>
      <c r="D198" s="241" t="s">
        <v>263</v>
      </c>
      <c r="E198" s="242" t="s">
        <v>553</v>
      </c>
      <c r="F198" s="243" t="s">
        <v>554</v>
      </c>
      <c r="G198" s="244" t="s">
        <v>555</v>
      </c>
      <c r="H198" s="245">
        <v>2</v>
      </c>
      <c r="I198" s="246"/>
      <c r="J198" s="247">
        <f>ROUND(I198*H198,2)</f>
        <v>0</v>
      </c>
      <c r="K198" s="243" t="s">
        <v>20</v>
      </c>
      <c r="L198" s="248"/>
      <c r="M198" s="249" t="s">
        <v>20</v>
      </c>
      <c r="N198" s="250" t="s">
        <v>41</v>
      </c>
      <c r="O198" s="84"/>
      <c r="P198" s="222">
        <f>O198*H198</f>
        <v>0</v>
      </c>
      <c r="Q198" s="222">
        <v>0</v>
      </c>
      <c r="R198" s="222">
        <f>Q198*H198</f>
        <v>0</v>
      </c>
      <c r="S198" s="222">
        <v>0</v>
      </c>
      <c r="T198" s="223">
        <f>S198*H198</f>
        <v>0</v>
      </c>
      <c r="AR198" s="224" t="s">
        <v>303</v>
      </c>
      <c r="AT198" s="224" t="s">
        <v>263</v>
      </c>
      <c r="AU198" s="224" t="s">
        <v>79</v>
      </c>
      <c r="AY198" s="18" t="s">
        <v>210</v>
      </c>
      <c r="BE198" s="225">
        <f>IF(N198="základní",J198,0)</f>
        <v>0</v>
      </c>
      <c r="BF198" s="225">
        <f>IF(N198="snížená",J198,0)</f>
        <v>0</v>
      </c>
      <c r="BG198" s="225">
        <f>IF(N198="zákl. přenesená",J198,0)</f>
        <v>0</v>
      </c>
      <c r="BH198" s="225">
        <f>IF(N198="sníž. přenesená",J198,0)</f>
        <v>0</v>
      </c>
      <c r="BI198" s="225">
        <f>IF(N198="nulová",J198,0)</f>
        <v>0</v>
      </c>
      <c r="BJ198" s="18" t="s">
        <v>77</v>
      </c>
      <c r="BK198" s="225">
        <f>ROUND(I198*H198,2)</f>
        <v>0</v>
      </c>
      <c r="BL198" s="18" t="s">
        <v>282</v>
      </c>
      <c r="BM198" s="224" t="s">
        <v>556</v>
      </c>
    </row>
    <row r="199" s="1" customFormat="1" ht="24" customHeight="1">
      <c r="B199" s="39"/>
      <c r="C199" s="241" t="s">
        <v>557</v>
      </c>
      <c r="D199" s="241" t="s">
        <v>263</v>
      </c>
      <c r="E199" s="242" t="s">
        <v>558</v>
      </c>
      <c r="F199" s="243" t="s">
        <v>559</v>
      </c>
      <c r="G199" s="244" t="s">
        <v>555</v>
      </c>
      <c r="H199" s="245">
        <v>3</v>
      </c>
      <c r="I199" s="246"/>
      <c r="J199" s="247">
        <f>ROUND(I199*H199,2)</f>
        <v>0</v>
      </c>
      <c r="K199" s="243" t="s">
        <v>20</v>
      </c>
      <c r="L199" s="248"/>
      <c r="M199" s="249" t="s">
        <v>20</v>
      </c>
      <c r="N199" s="250" t="s">
        <v>41</v>
      </c>
      <c r="O199" s="84"/>
      <c r="P199" s="222">
        <f>O199*H199</f>
        <v>0</v>
      </c>
      <c r="Q199" s="222">
        <v>0</v>
      </c>
      <c r="R199" s="222">
        <f>Q199*H199</f>
        <v>0</v>
      </c>
      <c r="S199" s="222">
        <v>0</v>
      </c>
      <c r="T199" s="223">
        <f>S199*H199</f>
        <v>0</v>
      </c>
      <c r="AR199" s="224" t="s">
        <v>303</v>
      </c>
      <c r="AT199" s="224" t="s">
        <v>263</v>
      </c>
      <c r="AU199" s="224" t="s">
        <v>79</v>
      </c>
      <c r="AY199" s="18" t="s">
        <v>210</v>
      </c>
      <c r="BE199" s="225">
        <f>IF(N199="základní",J199,0)</f>
        <v>0</v>
      </c>
      <c r="BF199" s="225">
        <f>IF(N199="snížená",J199,0)</f>
        <v>0</v>
      </c>
      <c r="BG199" s="225">
        <f>IF(N199="zákl. přenesená",J199,0)</f>
        <v>0</v>
      </c>
      <c r="BH199" s="225">
        <f>IF(N199="sníž. přenesená",J199,0)</f>
        <v>0</v>
      </c>
      <c r="BI199" s="225">
        <f>IF(N199="nulová",J199,0)</f>
        <v>0</v>
      </c>
      <c r="BJ199" s="18" t="s">
        <v>77</v>
      </c>
      <c r="BK199" s="225">
        <f>ROUND(I199*H199,2)</f>
        <v>0</v>
      </c>
      <c r="BL199" s="18" t="s">
        <v>282</v>
      </c>
      <c r="BM199" s="224" t="s">
        <v>560</v>
      </c>
    </row>
    <row r="200" s="1" customFormat="1" ht="16.5" customHeight="1">
      <c r="B200" s="39"/>
      <c r="C200" s="213" t="s">
        <v>407</v>
      </c>
      <c r="D200" s="213" t="s">
        <v>211</v>
      </c>
      <c r="E200" s="214" t="s">
        <v>561</v>
      </c>
      <c r="F200" s="215" t="s">
        <v>562</v>
      </c>
      <c r="G200" s="216" t="s">
        <v>429</v>
      </c>
      <c r="H200" s="217">
        <v>9</v>
      </c>
      <c r="I200" s="218"/>
      <c r="J200" s="219">
        <f>ROUND(I200*H200,2)</f>
        <v>0</v>
      </c>
      <c r="K200" s="215" t="s">
        <v>20</v>
      </c>
      <c r="L200" s="44"/>
      <c r="M200" s="220" t="s">
        <v>20</v>
      </c>
      <c r="N200" s="221" t="s">
        <v>41</v>
      </c>
      <c r="O200" s="84"/>
      <c r="P200" s="222">
        <f>O200*H200</f>
        <v>0</v>
      </c>
      <c r="Q200" s="222">
        <v>0</v>
      </c>
      <c r="R200" s="222">
        <f>Q200*H200</f>
        <v>0</v>
      </c>
      <c r="S200" s="222">
        <v>0</v>
      </c>
      <c r="T200" s="223">
        <f>S200*H200</f>
        <v>0</v>
      </c>
      <c r="AR200" s="224" t="s">
        <v>282</v>
      </c>
      <c r="AT200" s="224" t="s">
        <v>211</v>
      </c>
      <c r="AU200" s="224" t="s">
        <v>79</v>
      </c>
      <c r="AY200" s="18" t="s">
        <v>210</v>
      </c>
      <c r="BE200" s="225">
        <f>IF(N200="základní",J200,0)</f>
        <v>0</v>
      </c>
      <c r="BF200" s="225">
        <f>IF(N200="snížená",J200,0)</f>
        <v>0</v>
      </c>
      <c r="BG200" s="225">
        <f>IF(N200="zákl. přenesená",J200,0)</f>
        <v>0</v>
      </c>
      <c r="BH200" s="225">
        <f>IF(N200="sníž. přenesená",J200,0)</f>
        <v>0</v>
      </c>
      <c r="BI200" s="225">
        <f>IF(N200="nulová",J200,0)</f>
        <v>0</v>
      </c>
      <c r="BJ200" s="18" t="s">
        <v>77</v>
      </c>
      <c r="BK200" s="225">
        <f>ROUND(I200*H200,2)</f>
        <v>0</v>
      </c>
      <c r="BL200" s="18" t="s">
        <v>282</v>
      </c>
      <c r="BM200" s="224" t="s">
        <v>563</v>
      </c>
    </row>
    <row r="201" s="1" customFormat="1" ht="24" customHeight="1">
      <c r="B201" s="39"/>
      <c r="C201" s="213" t="s">
        <v>564</v>
      </c>
      <c r="D201" s="213" t="s">
        <v>211</v>
      </c>
      <c r="E201" s="214" t="s">
        <v>565</v>
      </c>
      <c r="F201" s="215" t="s">
        <v>566</v>
      </c>
      <c r="G201" s="216" t="s">
        <v>429</v>
      </c>
      <c r="H201" s="217">
        <v>2</v>
      </c>
      <c r="I201" s="218"/>
      <c r="J201" s="219">
        <f>ROUND(I201*H201,2)</f>
        <v>0</v>
      </c>
      <c r="K201" s="215" t="s">
        <v>20</v>
      </c>
      <c r="L201" s="44"/>
      <c r="M201" s="220" t="s">
        <v>20</v>
      </c>
      <c r="N201" s="221" t="s">
        <v>41</v>
      </c>
      <c r="O201" s="84"/>
      <c r="P201" s="222">
        <f>O201*H201</f>
        <v>0</v>
      </c>
      <c r="Q201" s="222">
        <v>0</v>
      </c>
      <c r="R201" s="222">
        <f>Q201*H201</f>
        <v>0</v>
      </c>
      <c r="S201" s="222">
        <v>0</v>
      </c>
      <c r="T201" s="223">
        <f>S201*H201</f>
        <v>0</v>
      </c>
      <c r="AR201" s="224" t="s">
        <v>282</v>
      </c>
      <c r="AT201" s="224" t="s">
        <v>211</v>
      </c>
      <c r="AU201" s="224" t="s">
        <v>79</v>
      </c>
      <c r="AY201" s="18" t="s">
        <v>210</v>
      </c>
      <c r="BE201" s="225">
        <f>IF(N201="základní",J201,0)</f>
        <v>0</v>
      </c>
      <c r="BF201" s="225">
        <f>IF(N201="snížená",J201,0)</f>
        <v>0</v>
      </c>
      <c r="BG201" s="225">
        <f>IF(N201="zákl. přenesená",J201,0)</f>
        <v>0</v>
      </c>
      <c r="BH201" s="225">
        <f>IF(N201="sníž. přenesená",J201,0)</f>
        <v>0</v>
      </c>
      <c r="BI201" s="225">
        <f>IF(N201="nulová",J201,0)</f>
        <v>0</v>
      </c>
      <c r="BJ201" s="18" t="s">
        <v>77</v>
      </c>
      <c r="BK201" s="225">
        <f>ROUND(I201*H201,2)</f>
        <v>0</v>
      </c>
      <c r="BL201" s="18" t="s">
        <v>282</v>
      </c>
      <c r="BM201" s="224" t="s">
        <v>567</v>
      </c>
    </row>
    <row r="202" s="1" customFormat="1" ht="24" customHeight="1">
      <c r="B202" s="39"/>
      <c r="C202" s="213" t="s">
        <v>411</v>
      </c>
      <c r="D202" s="213" t="s">
        <v>211</v>
      </c>
      <c r="E202" s="214" t="s">
        <v>568</v>
      </c>
      <c r="F202" s="215" t="s">
        <v>569</v>
      </c>
      <c r="G202" s="216" t="s">
        <v>429</v>
      </c>
      <c r="H202" s="217">
        <v>1</v>
      </c>
      <c r="I202" s="218"/>
      <c r="J202" s="219">
        <f>ROUND(I202*H202,2)</f>
        <v>0</v>
      </c>
      <c r="K202" s="215" t="s">
        <v>20</v>
      </c>
      <c r="L202" s="44"/>
      <c r="M202" s="220" t="s">
        <v>20</v>
      </c>
      <c r="N202" s="221" t="s">
        <v>41</v>
      </c>
      <c r="O202" s="84"/>
      <c r="P202" s="222">
        <f>O202*H202</f>
        <v>0</v>
      </c>
      <c r="Q202" s="222">
        <v>0</v>
      </c>
      <c r="R202" s="222">
        <f>Q202*H202</f>
        <v>0</v>
      </c>
      <c r="S202" s="222">
        <v>0</v>
      </c>
      <c r="T202" s="223">
        <f>S202*H202</f>
        <v>0</v>
      </c>
      <c r="AR202" s="224" t="s">
        <v>282</v>
      </c>
      <c r="AT202" s="224" t="s">
        <v>211</v>
      </c>
      <c r="AU202" s="224" t="s">
        <v>79</v>
      </c>
      <c r="AY202" s="18" t="s">
        <v>210</v>
      </c>
      <c r="BE202" s="225">
        <f>IF(N202="základní",J202,0)</f>
        <v>0</v>
      </c>
      <c r="BF202" s="225">
        <f>IF(N202="snížená",J202,0)</f>
        <v>0</v>
      </c>
      <c r="BG202" s="225">
        <f>IF(N202="zákl. přenesená",J202,0)</f>
        <v>0</v>
      </c>
      <c r="BH202" s="225">
        <f>IF(N202="sníž. přenesená",J202,0)</f>
        <v>0</v>
      </c>
      <c r="BI202" s="225">
        <f>IF(N202="nulová",J202,0)</f>
        <v>0</v>
      </c>
      <c r="BJ202" s="18" t="s">
        <v>77</v>
      </c>
      <c r="BK202" s="225">
        <f>ROUND(I202*H202,2)</f>
        <v>0</v>
      </c>
      <c r="BL202" s="18" t="s">
        <v>282</v>
      </c>
      <c r="BM202" s="224" t="s">
        <v>570</v>
      </c>
    </row>
    <row r="203" s="1" customFormat="1" ht="24" customHeight="1">
      <c r="B203" s="39"/>
      <c r="C203" s="213" t="s">
        <v>571</v>
      </c>
      <c r="D203" s="213" t="s">
        <v>211</v>
      </c>
      <c r="E203" s="214" t="s">
        <v>572</v>
      </c>
      <c r="F203" s="215" t="s">
        <v>573</v>
      </c>
      <c r="G203" s="216" t="s">
        <v>429</v>
      </c>
      <c r="H203" s="217">
        <v>1</v>
      </c>
      <c r="I203" s="218"/>
      <c r="J203" s="219">
        <f>ROUND(I203*H203,2)</f>
        <v>0</v>
      </c>
      <c r="K203" s="215" t="s">
        <v>20</v>
      </c>
      <c r="L203" s="44"/>
      <c r="M203" s="220" t="s">
        <v>20</v>
      </c>
      <c r="N203" s="221" t="s">
        <v>41</v>
      </c>
      <c r="O203" s="84"/>
      <c r="P203" s="222">
        <f>O203*H203</f>
        <v>0</v>
      </c>
      <c r="Q203" s="222">
        <v>0</v>
      </c>
      <c r="R203" s="222">
        <f>Q203*H203</f>
        <v>0</v>
      </c>
      <c r="S203" s="222">
        <v>0</v>
      </c>
      <c r="T203" s="223">
        <f>S203*H203</f>
        <v>0</v>
      </c>
      <c r="AR203" s="224" t="s">
        <v>282</v>
      </c>
      <c r="AT203" s="224" t="s">
        <v>211</v>
      </c>
      <c r="AU203" s="224" t="s">
        <v>79</v>
      </c>
      <c r="AY203" s="18" t="s">
        <v>210</v>
      </c>
      <c r="BE203" s="225">
        <f>IF(N203="základní",J203,0)</f>
        <v>0</v>
      </c>
      <c r="BF203" s="225">
        <f>IF(N203="snížená",J203,0)</f>
        <v>0</v>
      </c>
      <c r="BG203" s="225">
        <f>IF(N203="zákl. přenesená",J203,0)</f>
        <v>0</v>
      </c>
      <c r="BH203" s="225">
        <f>IF(N203="sníž. přenesená",J203,0)</f>
        <v>0</v>
      </c>
      <c r="BI203" s="225">
        <f>IF(N203="nulová",J203,0)</f>
        <v>0</v>
      </c>
      <c r="BJ203" s="18" t="s">
        <v>77</v>
      </c>
      <c r="BK203" s="225">
        <f>ROUND(I203*H203,2)</f>
        <v>0</v>
      </c>
      <c r="BL203" s="18" t="s">
        <v>282</v>
      </c>
      <c r="BM203" s="224" t="s">
        <v>574</v>
      </c>
    </row>
    <row r="204" s="1" customFormat="1" ht="24" customHeight="1">
      <c r="B204" s="39"/>
      <c r="C204" s="213" t="s">
        <v>414</v>
      </c>
      <c r="D204" s="213" t="s">
        <v>211</v>
      </c>
      <c r="E204" s="214" t="s">
        <v>575</v>
      </c>
      <c r="F204" s="215" t="s">
        <v>576</v>
      </c>
      <c r="G204" s="216" t="s">
        <v>429</v>
      </c>
      <c r="H204" s="217">
        <v>3</v>
      </c>
      <c r="I204" s="218"/>
      <c r="J204" s="219">
        <f>ROUND(I204*H204,2)</f>
        <v>0</v>
      </c>
      <c r="K204" s="215" t="s">
        <v>20</v>
      </c>
      <c r="L204" s="44"/>
      <c r="M204" s="220" t="s">
        <v>20</v>
      </c>
      <c r="N204" s="221" t="s">
        <v>41</v>
      </c>
      <c r="O204" s="84"/>
      <c r="P204" s="222">
        <f>O204*H204</f>
        <v>0</v>
      </c>
      <c r="Q204" s="222">
        <v>0</v>
      </c>
      <c r="R204" s="222">
        <f>Q204*H204</f>
        <v>0</v>
      </c>
      <c r="S204" s="222">
        <v>0</v>
      </c>
      <c r="T204" s="223">
        <f>S204*H204</f>
        <v>0</v>
      </c>
      <c r="AR204" s="224" t="s">
        <v>282</v>
      </c>
      <c r="AT204" s="224" t="s">
        <v>211</v>
      </c>
      <c r="AU204" s="224" t="s">
        <v>79</v>
      </c>
      <c r="AY204" s="18" t="s">
        <v>210</v>
      </c>
      <c r="BE204" s="225">
        <f>IF(N204="základní",J204,0)</f>
        <v>0</v>
      </c>
      <c r="BF204" s="225">
        <f>IF(N204="snížená",J204,0)</f>
        <v>0</v>
      </c>
      <c r="BG204" s="225">
        <f>IF(N204="zákl. přenesená",J204,0)</f>
        <v>0</v>
      </c>
      <c r="BH204" s="225">
        <f>IF(N204="sníž. přenesená",J204,0)</f>
        <v>0</v>
      </c>
      <c r="BI204" s="225">
        <f>IF(N204="nulová",J204,0)</f>
        <v>0</v>
      </c>
      <c r="BJ204" s="18" t="s">
        <v>77</v>
      </c>
      <c r="BK204" s="225">
        <f>ROUND(I204*H204,2)</f>
        <v>0</v>
      </c>
      <c r="BL204" s="18" t="s">
        <v>282</v>
      </c>
      <c r="BM204" s="224" t="s">
        <v>577</v>
      </c>
    </row>
    <row r="205" s="1" customFormat="1" ht="24" customHeight="1">
      <c r="B205" s="39"/>
      <c r="C205" s="213" t="s">
        <v>578</v>
      </c>
      <c r="D205" s="213" t="s">
        <v>211</v>
      </c>
      <c r="E205" s="214" t="s">
        <v>579</v>
      </c>
      <c r="F205" s="215" t="s">
        <v>580</v>
      </c>
      <c r="G205" s="216" t="s">
        <v>429</v>
      </c>
      <c r="H205" s="217">
        <v>3</v>
      </c>
      <c r="I205" s="218"/>
      <c r="J205" s="219">
        <f>ROUND(I205*H205,2)</f>
        <v>0</v>
      </c>
      <c r="K205" s="215" t="s">
        <v>20</v>
      </c>
      <c r="L205" s="44"/>
      <c r="M205" s="220" t="s">
        <v>20</v>
      </c>
      <c r="N205" s="221" t="s">
        <v>41</v>
      </c>
      <c r="O205" s="84"/>
      <c r="P205" s="222">
        <f>O205*H205</f>
        <v>0</v>
      </c>
      <c r="Q205" s="222">
        <v>0</v>
      </c>
      <c r="R205" s="222">
        <f>Q205*H205</f>
        <v>0</v>
      </c>
      <c r="S205" s="222">
        <v>0</v>
      </c>
      <c r="T205" s="223">
        <f>S205*H205</f>
        <v>0</v>
      </c>
      <c r="AR205" s="224" t="s">
        <v>282</v>
      </c>
      <c r="AT205" s="224" t="s">
        <v>211</v>
      </c>
      <c r="AU205" s="224" t="s">
        <v>79</v>
      </c>
      <c r="AY205" s="18" t="s">
        <v>210</v>
      </c>
      <c r="BE205" s="225">
        <f>IF(N205="základní",J205,0)</f>
        <v>0</v>
      </c>
      <c r="BF205" s="225">
        <f>IF(N205="snížená",J205,0)</f>
        <v>0</v>
      </c>
      <c r="BG205" s="225">
        <f>IF(N205="zákl. přenesená",J205,0)</f>
        <v>0</v>
      </c>
      <c r="BH205" s="225">
        <f>IF(N205="sníž. přenesená",J205,0)</f>
        <v>0</v>
      </c>
      <c r="BI205" s="225">
        <f>IF(N205="nulová",J205,0)</f>
        <v>0</v>
      </c>
      <c r="BJ205" s="18" t="s">
        <v>77</v>
      </c>
      <c r="BK205" s="225">
        <f>ROUND(I205*H205,2)</f>
        <v>0</v>
      </c>
      <c r="BL205" s="18" t="s">
        <v>282</v>
      </c>
      <c r="BM205" s="224" t="s">
        <v>581</v>
      </c>
    </row>
    <row r="206" s="1" customFormat="1" ht="24" customHeight="1">
      <c r="B206" s="39"/>
      <c r="C206" s="213" t="s">
        <v>418</v>
      </c>
      <c r="D206" s="213" t="s">
        <v>211</v>
      </c>
      <c r="E206" s="214" t="s">
        <v>582</v>
      </c>
      <c r="F206" s="215" t="s">
        <v>583</v>
      </c>
      <c r="G206" s="216" t="s">
        <v>429</v>
      </c>
      <c r="H206" s="217">
        <v>7</v>
      </c>
      <c r="I206" s="218"/>
      <c r="J206" s="219">
        <f>ROUND(I206*H206,2)</f>
        <v>0</v>
      </c>
      <c r="K206" s="215" t="s">
        <v>20</v>
      </c>
      <c r="L206" s="44"/>
      <c r="M206" s="220" t="s">
        <v>20</v>
      </c>
      <c r="N206" s="221" t="s">
        <v>41</v>
      </c>
      <c r="O206" s="84"/>
      <c r="P206" s="222">
        <f>O206*H206</f>
        <v>0</v>
      </c>
      <c r="Q206" s="222">
        <v>0</v>
      </c>
      <c r="R206" s="222">
        <f>Q206*H206</f>
        <v>0</v>
      </c>
      <c r="S206" s="222">
        <v>0</v>
      </c>
      <c r="T206" s="223">
        <f>S206*H206</f>
        <v>0</v>
      </c>
      <c r="AR206" s="224" t="s">
        <v>282</v>
      </c>
      <c r="AT206" s="224" t="s">
        <v>211</v>
      </c>
      <c r="AU206" s="224" t="s">
        <v>79</v>
      </c>
      <c r="AY206" s="18" t="s">
        <v>210</v>
      </c>
      <c r="BE206" s="225">
        <f>IF(N206="základní",J206,0)</f>
        <v>0</v>
      </c>
      <c r="BF206" s="225">
        <f>IF(N206="snížená",J206,0)</f>
        <v>0</v>
      </c>
      <c r="BG206" s="225">
        <f>IF(N206="zákl. přenesená",J206,0)</f>
        <v>0</v>
      </c>
      <c r="BH206" s="225">
        <f>IF(N206="sníž. přenesená",J206,0)</f>
        <v>0</v>
      </c>
      <c r="BI206" s="225">
        <f>IF(N206="nulová",J206,0)</f>
        <v>0</v>
      </c>
      <c r="BJ206" s="18" t="s">
        <v>77</v>
      </c>
      <c r="BK206" s="225">
        <f>ROUND(I206*H206,2)</f>
        <v>0</v>
      </c>
      <c r="BL206" s="18" t="s">
        <v>282</v>
      </c>
      <c r="BM206" s="224" t="s">
        <v>584</v>
      </c>
    </row>
    <row r="207" s="1" customFormat="1" ht="16.5" customHeight="1">
      <c r="B207" s="39"/>
      <c r="C207" s="213" t="s">
        <v>585</v>
      </c>
      <c r="D207" s="213" t="s">
        <v>211</v>
      </c>
      <c r="E207" s="214" t="s">
        <v>586</v>
      </c>
      <c r="F207" s="215" t="s">
        <v>587</v>
      </c>
      <c r="G207" s="216" t="s">
        <v>429</v>
      </c>
      <c r="H207" s="217">
        <v>14</v>
      </c>
      <c r="I207" s="218"/>
      <c r="J207" s="219">
        <f>ROUND(I207*H207,2)</f>
        <v>0</v>
      </c>
      <c r="K207" s="215" t="s">
        <v>20</v>
      </c>
      <c r="L207" s="44"/>
      <c r="M207" s="220" t="s">
        <v>20</v>
      </c>
      <c r="N207" s="221" t="s">
        <v>41</v>
      </c>
      <c r="O207" s="84"/>
      <c r="P207" s="222">
        <f>O207*H207</f>
        <v>0</v>
      </c>
      <c r="Q207" s="222">
        <v>0</v>
      </c>
      <c r="R207" s="222">
        <f>Q207*H207</f>
        <v>0</v>
      </c>
      <c r="S207" s="222">
        <v>0</v>
      </c>
      <c r="T207" s="223">
        <f>S207*H207</f>
        <v>0</v>
      </c>
      <c r="AR207" s="224" t="s">
        <v>282</v>
      </c>
      <c r="AT207" s="224" t="s">
        <v>211</v>
      </c>
      <c r="AU207" s="224" t="s">
        <v>79</v>
      </c>
      <c r="AY207" s="18" t="s">
        <v>210</v>
      </c>
      <c r="BE207" s="225">
        <f>IF(N207="základní",J207,0)</f>
        <v>0</v>
      </c>
      <c r="BF207" s="225">
        <f>IF(N207="snížená",J207,0)</f>
        <v>0</v>
      </c>
      <c r="BG207" s="225">
        <f>IF(N207="zákl. přenesená",J207,0)</f>
        <v>0</v>
      </c>
      <c r="BH207" s="225">
        <f>IF(N207="sníž. přenesená",J207,0)</f>
        <v>0</v>
      </c>
      <c r="BI207" s="225">
        <f>IF(N207="nulová",J207,0)</f>
        <v>0</v>
      </c>
      <c r="BJ207" s="18" t="s">
        <v>77</v>
      </c>
      <c r="BK207" s="225">
        <f>ROUND(I207*H207,2)</f>
        <v>0</v>
      </c>
      <c r="BL207" s="18" t="s">
        <v>282</v>
      </c>
      <c r="BM207" s="224" t="s">
        <v>588</v>
      </c>
    </row>
    <row r="208" s="1" customFormat="1" ht="24" customHeight="1">
      <c r="B208" s="39"/>
      <c r="C208" s="213" t="s">
        <v>421</v>
      </c>
      <c r="D208" s="213" t="s">
        <v>211</v>
      </c>
      <c r="E208" s="214" t="s">
        <v>589</v>
      </c>
      <c r="F208" s="215" t="s">
        <v>590</v>
      </c>
      <c r="G208" s="216" t="s">
        <v>429</v>
      </c>
      <c r="H208" s="217">
        <v>3</v>
      </c>
      <c r="I208" s="218"/>
      <c r="J208" s="219">
        <f>ROUND(I208*H208,2)</f>
        <v>0</v>
      </c>
      <c r="K208" s="215" t="s">
        <v>20</v>
      </c>
      <c r="L208" s="44"/>
      <c r="M208" s="220" t="s">
        <v>20</v>
      </c>
      <c r="N208" s="221" t="s">
        <v>41</v>
      </c>
      <c r="O208" s="84"/>
      <c r="P208" s="222">
        <f>O208*H208</f>
        <v>0</v>
      </c>
      <c r="Q208" s="222">
        <v>0</v>
      </c>
      <c r="R208" s="222">
        <f>Q208*H208</f>
        <v>0</v>
      </c>
      <c r="S208" s="222">
        <v>0</v>
      </c>
      <c r="T208" s="223">
        <f>S208*H208</f>
        <v>0</v>
      </c>
      <c r="AR208" s="224" t="s">
        <v>282</v>
      </c>
      <c r="AT208" s="224" t="s">
        <v>211</v>
      </c>
      <c r="AU208" s="224" t="s">
        <v>79</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282</v>
      </c>
      <c r="BM208" s="224" t="s">
        <v>591</v>
      </c>
    </row>
    <row r="209" s="1" customFormat="1" ht="16.5" customHeight="1">
      <c r="B209" s="39"/>
      <c r="C209" s="213" t="s">
        <v>592</v>
      </c>
      <c r="D209" s="213" t="s">
        <v>211</v>
      </c>
      <c r="E209" s="214" t="s">
        <v>593</v>
      </c>
      <c r="F209" s="215" t="s">
        <v>594</v>
      </c>
      <c r="G209" s="216" t="s">
        <v>429</v>
      </c>
      <c r="H209" s="217">
        <v>1</v>
      </c>
      <c r="I209" s="218"/>
      <c r="J209" s="219">
        <f>ROUND(I209*H209,2)</f>
        <v>0</v>
      </c>
      <c r="K209" s="215" t="s">
        <v>20</v>
      </c>
      <c r="L209" s="44"/>
      <c r="M209" s="220" t="s">
        <v>20</v>
      </c>
      <c r="N209" s="221" t="s">
        <v>41</v>
      </c>
      <c r="O209" s="84"/>
      <c r="P209" s="222">
        <f>O209*H209</f>
        <v>0</v>
      </c>
      <c r="Q209" s="222">
        <v>0</v>
      </c>
      <c r="R209" s="222">
        <f>Q209*H209</f>
        <v>0</v>
      </c>
      <c r="S209" s="222">
        <v>0</v>
      </c>
      <c r="T209" s="223">
        <f>S209*H209</f>
        <v>0</v>
      </c>
      <c r="AR209" s="224" t="s">
        <v>282</v>
      </c>
      <c r="AT209" s="224" t="s">
        <v>211</v>
      </c>
      <c r="AU209" s="224" t="s">
        <v>79</v>
      </c>
      <c r="AY209" s="18" t="s">
        <v>210</v>
      </c>
      <c r="BE209" s="225">
        <f>IF(N209="základní",J209,0)</f>
        <v>0</v>
      </c>
      <c r="BF209" s="225">
        <f>IF(N209="snížená",J209,0)</f>
        <v>0</v>
      </c>
      <c r="BG209" s="225">
        <f>IF(N209="zákl. přenesená",J209,0)</f>
        <v>0</v>
      </c>
      <c r="BH209" s="225">
        <f>IF(N209="sníž. přenesená",J209,0)</f>
        <v>0</v>
      </c>
      <c r="BI209" s="225">
        <f>IF(N209="nulová",J209,0)</f>
        <v>0</v>
      </c>
      <c r="BJ209" s="18" t="s">
        <v>77</v>
      </c>
      <c r="BK209" s="225">
        <f>ROUND(I209*H209,2)</f>
        <v>0</v>
      </c>
      <c r="BL209" s="18" t="s">
        <v>282</v>
      </c>
      <c r="BM209" s="224" t="s">
        <v>595</v>
      </c>
    </row>
    <row r="210" s="1" customFormat="1" ht="16.5" customHeight="1">
      <c r="B210" s="39"/>
      <c r="C210" s="213" t="s">
        <v>426</v>
      </c>
      <c r="D210" s="213" t="s">
        <v>211</v>
      </c>
      <c r="E210" s="214" t="s">
        <v>596</v>
      </c>
      <c r="F210" s="215" t="s">
        <v>597</v>
      </c>
      <c r="G210" s="216" t="s">
        <v>352</v>
      </c>
      <c r="H210" s="217">
        <v>7</v>
      </c>
      <c r="I210" s="218"/>
      <c r="J210" s="219">
        <f>ROUND(I210*H210,2)</f>
        <v>0</v>
      </c>
      <c r="K210" s="215" t="s">
        <v>20</v>
      </c>
      <c r="L210" s="44"/>
      <c r="M210" s="220" t="s">
        <v>20</v>
      </c>
      <c r="N210" s="221" t="s">
        <v>41</v>
      </c>
      <c r="O210" s="84"/>
      <c r="P210" s="222">
        <f>O210*H210</f>
        <v>0</v>
      </c>
      <c r="Q210" s="222">
        <v>0</v>
      </c>
      <c r="R210" s="222">
        <f>Q210*H210</f>
        <v>0</v>
      </c>
      <c r="S210" s="222">
        <v>0</v>
      </c>
      <c r="T210" s="223">
        <f>S210*H210</f>
        <v>0</v>
      </c>
      <c r="AR210" s="224" t="s">
        <v>282</v>
      </c>
      <c r="AT210" s="224" t="s">
        <v>211</v>
      </c>
      <c r="AU210" s="224" t="s">
        <v>79</v>
      </c>
      <c r="AY210" s="18" t="s">
        <v>210</v>
      </c>
      <c r="BE210" s="225">
        <f>IF(N210="základní",J210,0)</f>
        <v>0</v>
      </c>
      <c r="BF210" s="225">
        <f>IF(N210="snížená",J210,0)</f>
        <v>0</v>
      </c>
      <c r="BG210" s="225">
        <f>IF(N210="zákl. přenesená",J210,0)</f>
        <v>0</v>
      </c>
      <c r="BH210" s="225">
        <f>IF(N210="sníž. přenesená",J210,0)</f>
        <v>0</v>
      </c>
      <c r="BI210" s="225">
        <f>IF(N210="nulová",J210,0)</f>
        <v>0</v>
      </c>
      <c r="BJ210" s="18" t="s">
        <v>77</v>
      </c>
      <c r="BK210" s="225">
        <f>ROUND(I210*H210,2)</f>
        <v>0</v>
      </c>
      <c r="BL210" s="18" t="s">
        <v>282</v>
      </c>
      <c r="BM210" s="224" t="s">
        <v>598</v>
      </c>
    </row>
    <row r="211" s="10" customFormat="1" ht="22.8" customHeight="1">
      <c r="B211" s="199"/>
      <c r="C211" s="200"/>
      <c r="D211" s="201" t="s">
        <v>69</v>
      </c>
      <c r="E211" s="239" t="s">
        <v>599</v>
      </c>
      <c r="F211" s="239" t="s">
        <v>600</v>
      </c>
      <c r="G211" s="200"/>
      <c r="H211" s="200"/>
      <c r="I211" s="203"/>
      <c r="J211" s="240">
        <f>BK211</f>
        <v>0</v>
      </c>
      <c r="K211" s="200"/>
      <c r="L211" s="205"/>
      <c r="M211" s="206"/>
      <c r="N211" s="207"/>
      <c r="O211" s="207"/>
      <c r="P211" s="208">
        <f>SUM(P212:P213)</f>
        <v>0</v>
      </c>
      <c r="Q211" s="207"/>
      <c r="R211" s="208">
        <f>SUM(R212:R213)</f>
        <v>0</v>
      </c>
      <c r="S211" s="207"/>
      <c r="T211" s="209">
        <f>SUM(T212:T213)</f>
        <v>0</v>
      </c>
      <c r="AR211" s="210" t="s">
        <v>79</v>
      </c>
      <c r="AT211" s="211" t="s">
        <v>69</v>
      </c>
      <c r="AU211" s="211" t="s">
        <v>77</v>
      </c>
      <c r="AY211" s="210" t="s">
        <v>210</v>
      </c>
      <c r="BK211" s="212">
        <f>SUM(BK212:BK213)</f>
        <v>0</v>
      </c>
    </row>
    <row r="212" s="1" customFormat="1" ht="24" customHeight="1">
      <c r="B212" s="39"/>
      <c r="C212" s="213" t="s">
        <v>601</v>
      </c>
      <c r="D212" s="213" t="s">
        <v>211</v>
      </c>
      <c r="E212" s="214" t="s">
        <v>602</v>
      </c>
      <c r="F212" s="215" t="s">
        <v>603</v>
      </c>
      <c r="G212" s="216" t="s">
        <v>429</v>
      </c>
      <c r="H212" s="217">
        <v>17</v>
      </c>
      <c r="I212" s="218"/>
      <c r="J212" s="219">
        <f>ROUND(I212*H212,2)</f>
        <v>0</v>
      </c>
      <c r="K212" s="215" t="s">
        <v>20</v>
      </c>
      <c r="L212" s="44"/>
      <c r="M212" s="220" t="s">
        <v>20</v>
      </c>
      <c r="N212" s="221" t="s">
        <v>41</v>
      </c>
      <c r="O212" s="84"/>
      <c r="P212" s="222">
        <f>O212*H212</f>
        <v>0</v>
      </c>
      <c r="Q212" s="222">
        <v>0</v>
      </c>
      <c r="R212" s="222">
        <f>Q212*H212</f>
        <v>0</v>
      </c>
      <c r="S212" s="222">
        <v>0</v>
      </c>
      <c r="T212" s="223">
        <f>S212*H212</f>
        <v>0</v>
      </c>
      <c r="AR212" s="224" t="s">
        <v>282</v>
      </c>
      <c r="AT212" s="224" t="s">
        <v>211</v>
      </c>
      <c r="AU212" s="224" t="s">
        <v>79</v>
      </c>
      <c r="AY212" s="18" t="s">
        <v>210</v>
      </c>
      <c r="BE212" s="225">
        <f>IF(N212="základní",J212,0)</f>
        <v>0</v>
      </c>
      <c r="BF212" s="225">
        <f>IF(N212="snížená",J212,0)</f>
        <v>0</v>
      </c>
      <c r="BG212" s="225">
        <f>IF(N212="zákl. přenesená",J212,0)</f>
        <v>0</v>
      </c>
      <c r="BH212" s="225">
        <f>IF(N212="sníž. přenesená",J212,0)</f>
        <v>0</v>
      </c>
      <c r="BI212" s="225">
        <f>IF(N212="nulová",J212,0)</f>
        <v>0</v>
      </c>
      <c r="BJ212" s="18" t="s">
        <v>77</v>
      </c>
      <c r="BK212" s="225">
        <f>ROUND(I212*H212,2)</f>
        <v>0</v>
      </c>
      <c r="BL212" s="18" t="s">
        <v>282</v>
      </c>
      <c r="BM212" s="224" t="s">
        <v>604</v>
      </c>
    </row>
    <row r="213" s="1" customFormat="1" ht="36" customHeight="1">
      <c r="B213" s="39"/>
      <c r="C213" s="213" t="s">
        <v>430</v>
      </c>
      <c r="D213" s="213" t="s">
        <v>211</v>
      </c>
      <c r="E213" s="214" t="s">
        <v>605</v>
      </c>
      <c r="F213" s="215" t="s">
        <v>606</v>
      </c>
      <c r="G213" s="216" t="s">
        <v>429</v>
      </c>
      <c r="H213" s="217">
        <v>3</v>
      </c>
      <c r="I213" s="218"/>
      <c r="J213" s="219">
        <f>ROUND(I213*H213,2)</f>
        <v>0</v>
      </c>
      <c r="K213" s="215" t="s">
        <v>20</v>
      </c>
      <c r="L213" s="44"/>
      <c r="M213" s="220" t="s">
        <v>20</v>
      </c>
      <c r="N213" s="221" t="s">
        <v>41</v>
      </c>
      <c r="O213" s="84"/>
      <c r="P213" s="222">
        <f>O213*H213</f>
        <v>0</v>
      </c>
      <c r="Q213" s="222">
        <v>0</v>
      </c>
      <c r="R213" s="222">
        <f>Q213*H213</f>
        <v>0</v>
      </c>
      <c r="S213" s="222">
        <v>0</v>
      </c>
      <c r="T213" s="223">
        <f>S213*H213</f>
        <v>0</v>
      </c>
      <c r="AR213" s="224" t="s">
        <v>282</v>
      </c>
      <c r="AT213" s="224" t="s">
        <v>211</v>
      </c>
      <c r="AU213" s="224" t="s">
        <v>79</v>
      </c>
      <c r="AY213" s="18" t="s">
        <v>210</v>
      </c>
      <c r="BE213" s="225">
        <f>IF(N213="základní",J213,0)</f>
        <v>0</v>
      </c>
      <c r="BF213" s="225">
        <f>IF(N213="snížená",J213,0)</f>
        <v>0</v>
      </c>
      <c r="BG213" s="225">
        <f>IF(N213="zákl. přenesená",J213,0)</f>
        <v>0</v>
      </c>
      <c r="BH213" s="225">
        <f>IF(N213="sníž. přenesená",J213,0)</f>
        <v>0</v>
      </c>
      <c r="BI213" s="225">
        <f>IF(N213="nulová",J213,0)</f>
        <v>0</v>
      </c>
      <c r="BJ213" s="18" t="s">
        <v>77</v>
      </c>
      <c r="BK213" s="225">
        <f>ROUND(I213*H213,2)</f>
        <v>0</v>
      </c>
      <c r="BL213" s="18" t="s">
        <v>282</v>
      </c>
      <c r="BM213" s="224" t="s">
        <v>607</v>
      </c>
    </row>
    <row r="214" s="10" customFormat="1" ht="22.8" customHeight="1">
      <c r="B214" s="199"/>
      <c r="C214" s="200"/>
      <c r="D214" s="201" t="s">
        <v>69</v>
      </c>
      <c r="E214" s="239" t="s">
        <v>608</v>
      </c>
      <c r="F214" s="239" t="s">
        <v>609</v>
      </c>
      <c r="G214" s="200"/>
      <c r="H214" s="200"/>
      <c r="I214" s="203"/>
      <c r="J214" s="240">
        <f>BK214</f>
        <v>0</v>
      </c>
      <c r="K214" s="200"/>
      <c r="L214" s="205"/>
      <c r="M214" s="206"/>
      <c r="N214" s="207"/>
      <c r="O214" s="207"/>
      <c r="P214" s="208">
        <f>P215</f>
        <v>0</v>
      </c>
      <c r="Q214" s="207"/>
      <c r="R214" s="208">
        <f>R215</f>
        <v>0</v>
      </c>
      <c r="S214" s="207"/>
      <c r="T214" s="209">
        <f>T215</f>
        <v>0</v>
      </c>
      <c r="AR214" s="210" t="s">
        <v>79</v>
      </c>
      <c r="AT214" s="211" t="s">
        <v>69</v>
      </c>
      <c r="AU214" s="211" t="s">
        <v>77</v>
      </c>
      <c r="AY214" s="210" t="s">
        <v>210</v>
      </c>
      <c r="BK214" s="212">
        <f>BK215</f>
        <v>0</v>
      </c>
    </row>
    <row r="215" s="1" customFormat="1" ht="24" customHeight="1">
      <c r="B215" s="39"/>
      <c r="C215" s="213" t="s">
        <v>610</v>
      </c>
      <c r="D215" s="213" t="s">
        <v>211</v>
      </c>
      <c r="E215" s="214" t="s">
        <v>611</v>
      </c>
      <c r="F215" s="215" t="s">
        <v>612</v>
      </c>
      <c r="G215" s="216" t="s">
        <v>429</v>
      </c>
      <c r="H215" s="217">
        <v>1</v>
      </c>
      <c r="I215" s="218"/>
      <c r="J215" s="219">
        <f>ROUND(I215*H215,2)</f>
        <v>0</v>
      </c>
      <c r="K215" s="215" t="s">
        <v>20</v>
      </c>
      <c r="L215" s="44"/>
      <c r="M215" s="220" t="s">
        <v>20</v>
      </c>
      <c r="N215" s="221" t="s">
        <v>41</v>
      </c>
      <c r="O215" s="84"/>
      <c r="P215" s="222">
        <f>O215*H215</f>
        <v>0</v>
      </c>
      <c r="Q215" s="222">
        <v>0</v>
      </c>
      <c r="R215" s="222">
        <f>Q215*H215</f>
        <v>0</v>
      </c>
      <c r="S215" s="222">
        <v>0</v>
      </c>
      <c r="T215" s="223">
        <f>S215*H215</f>
        <v>0</v>
      </c>
      <c r="AR215" s="224" t="s">
        <v>282</v>
      </c>
      <c r="AT215" s="224" t="s">
        <v>211</v>
      </c>
      <c r="AU215" s="224" t="s">
        <v>79</v>
      </c>
      <c r="AY215" s="18" t="s">
        <v>210</v>
      </c>
      <c r="BE215" s="225">
        <f>IF(N215="základní",J215,0)</f>
        <v>0</v>
      </c>
      <c r="BF215" s="225">
        <f>IF(N215="snížená",J215,0)</f>
        <v>0</v>
      </c>
      <c r="BG215" s="225">
        <f>IF(N215="zákl. přenesená",J215,0)</f>
        <v>0</v>
      </c>
      <c r="BH215" s="225">
        <f>IF(N215="sníž. přenesená",J215,0)</f>
        <v>0</v>
      </c>
      <c r="BI215" s="225">
        <f>IF(N215="nulová",J215,0)</f>
        <v>0</v>
      </c>
      <c r="BJ215" s="18" t="s">
        <v>77</v>
      </c>
      <c r="BK215" s="225">
        <f>ROUND(I215*H215,2)</f>
        <v>0</v>
      </c>
      <c r="BL215" s="18" t="s">
        <v>282</v>
      </c>
      <c r="BM215" s="224" t="s">
        <v>613</v>
      </c>
    </row>
    <row r="216" s="10" customFormat="1" ht="22.8" customHeight="1">
      <c r="B216" s="199"/>
      <c r="C216" s="200"/>
      <c r="D216" s="201" t="s">
        <v>69</v>
      </c>
      <c r="E216" s="239" t="s">
        <v>614</v>
      </c>
      <c r="F216" s="239" t="s">
        <v>615</v>
      </c>
      <c r="G216" s="200"/>
      <c r="H216" s="200"/>
      <c r="I216" s="203"/>
      <c r="J216" s="240">
        <f>BK216</f>
        <v>0</v>
      </c>
      <c r="K216" s="200"/>
      <c r="L216" s="205"/>
      <c r="M216" s="206"/>
      <c r="N216" s="207"/>
      <c r="O216" s="207"/>
      <c r="P216" s="208">
        <f>P217</f>
        <v>0</v>
      </c>
      <c r="Q216" s="207"/>
      <c r="R216" s="208">
        <f>R217</f>
        <v>0</v>
      </c>
      <c r="S216" s="207"/>
      <c r="T216" s="209">
        <f>T217</f>
        <v>0</v>
      </c>
      <c r="AR216" s="210" t="s">
        <v>79</v>
      </c>
      <c r="AT216" s="211" t="s">
        <v>69</v>
      </c>
      <c r="AU216" s="211" t="s">
        <v>77</v>
      </c>
      <c r="AY216" s="210" t="s">
        <v>210</v>
      </c>
      <c r="BK216" s="212">
        <f>BK217</f>
        <v>0</v>
      </c>
    </row>
    <row r="217" s="1" customFormat="1" ht="24" customHeight="1">
      <c r="B217" s="39"/>
      <c r="C217" s="213" t="s">
        <v>434</v>
      </c>
      <c r="D217" s="213" t="s">
        <v>211</v>
      </c>
      <c r="E217" s="214" t="s">
        <v>616</v>
      </c>
      <c r="F217" s="215" t="s">
        <v>617</v>
      </c>
      <c r="G217" s="216" t="s">
        <v>352</v>
      </c>
      <c r="H217" s="217">
        <v>2</v>
      </c>
      <c r="I217" s="218"/>
      <c r="J217" s="219">
        <f>ROUND(I217*H217,2)</f>
        <v>0</v>
      </c>
      <c r="K217" s="215" t="s">
        <v>20</v>
      </c>
      <c r="L217" s="44"/>
      <c r="M217" s="220" t="s">
        <v>20</v>
      </c>
      <c r="N217" s="221" t="s">
        <v>41</v>
      </c>
      <c r="O217" s="84"/>
      <c r="P217" s="222">
        <f>O217*H217</f>
        <v>0</v>
      </c>
      <c r="Q217" s="222">
        <v>0</v>
      </c>
      <c r="R217" s="222">
        <f>Q217*H217</f>
        <v>0</v>
      </c>
      <c r="S217" s="222">
        <v>0</v>
      </c>
      <c r="T217" s="223">
        <f>S217*H217</f>
        <v>0</v>
      </c>
      <c r="AR217" s="224" t="s">
        <v>282</v>
      </c>
      <c r="AT217" s="224" t="s">
        <v>211</v>
      </c>
      <c r="AU217" s="224" t="s">
        <v>79</v>
      </c>
      <c r="AY217" s="18" t="s">
        <v>210</v>
      </c>
      <c r="BE217" s="225">
        <f>IF(N217="základní",J217,0)</f>
        <v>0</v>
      </c>
      <c r="BF217" s="225">
        <f>IF(N217="snížená",J217,0)</f>
        <v>0</v>
      </c>
      <c r="BG217" s="225">
        <f>IF(N217="zákl. přenesená",J217,0)</f>
        <v>0</v>
      </c>
      <c r="BH217" s="225">
        <f>IF(N217="sníž. přenesená",J217,0)</f>
        <v>0</v>
      </c>
      <c r="BI217" s="225">
        <f>IF(N217="nulová",J217,0)</f>
        <v>0</v>
      </c>
      <c r="BJ217" s="18" t="s">
        <v>77</v>
      </c>
      <c r="BK217" s="225">
        <f>ROUND(I217*H217,2)</f>
        <v>0</v>
      </c>
      <c r="BL217" s="18" t="s">
        <v>282</v>
      </c>
      <c r="BM217" s="224" t="s">
        <v>618</v>
      </c>
    </row>
    <row r="218" s="10" customFormat="1" ht="22.8" customHeight="1">
      <c r="B218" s="199"/>
      <c r="C218" s="200"/>
      <c r="D218" s="201" t="s">
        <v>69</v>
      </c>
      <c r="E218" s="239" t="s">
        <v>619</v>
      </c>
      <c r="F218" s="239" t="s">
        <v>620</v>
      </c>
      <c r="G218" s="200"/>
      <c r="H218" s="200"/>
      <c r="I218" s="203"/>
      <c r="J218" s="240">
        <f>BK218</f>
        <v>0</v>
      </c>
      <c r="K218" s="200"/>
      <c r="L218" s="205"/>
      <c r="M218" s="206"/>
      <c r="N218" s="207"/>
      <c r="O218" s="207"/>
      <c r="P218" s="208">
        <f>SUM(P219:P222)</f>
        <v>0</v>
      </c>
      <c r="Q218" s="207"/>
      <c r="R218" s="208">
        <f>SUM(R219:R222)</f>
        <v>0</v>
      </c>
      <c r="S218" s="207"/>
      <c r="T218" s="209">
        <f>SUM(T219:T222)</f>
        <v>0</v>
      </c>
      <c r="AR218" s="210" t="s">
        <v>79</v>
      </c>
      <c r="AT218" s="211" t="s">
        <v>69</v>
      </c>
      <c r="AU218" s="211" t="s">
        <v>77</v>
      </c>
      <c r="AY218" s="210" t="s">
        <v>210</v>
      </c>
      <c r="BK218" s="212">
        <f>SUM(BK219:BK222)</f>
        <v>0</v>
      </c>
    </row>
    <row r="219" s="1" customFormat="1" ht="24" customHeight="1">
      <c r="B219" s="39"/>
      <c r="C219" s="213" t="s">
        <v>621</v>
      </c>
      <c r="D219" s="213" t="s">
        <v>211</v>
      </c>
      <c r="E219" s="214" t="s">
        <v>622</v>
      </c>
      <c r="F219" s="215" t="s">
        <v>623</v>
      </c>
      <c r="G219" s="216" t="s">
        <v>291</v>
      </c>
      <c r="H219" s="217">
        <v>14</v>
      </c>
      <c r="I219" s="218"/>
      <c r="J219" s="219">
        <f>ROUND(I219*H219,2)</f>
        <v>0</v>
      </c>
      <c r="K219" s="215" t="s">
        <v>20</v>
      </c>
      <c r="L219" s="44"/>
      <c r="M219" s="220" t="s">
        <v>20</v>
      </c>
      <c r="N219" s="221" t="s">
        <v>41</v>
      </c>
      <c r="O219" s="84"/>
      <c r="P219" s="222">
        <f>O219*H219</f>
        <v>0</v>
      </c>
      <c r="Q219" s="222">
        <v>0</v>
      </c>
      <c r="R219" s="222">
        <f>Q219*H219</f>
        <v>0</v>
      </c>
      <c r="S219" s="222">
        <v>0</v>
      </c>
      <c r="T219" s="223">
        <f>S219*H219</f>
        <v>0</v>
      </c>
      <c r="AR219" s="224" t="s">
        <v>282</v>
      </c>
      <c r="AT219" s="224" t="s">
        <v>211</v>
      </c>
      <c r="AU219" s="224" t="s">
        <v>79</v>
      </c>
      <c r="AY219" s="18" t="s">
        <v>210</v>
      </c>
      <c r="BE219" s="225">
        <f>IF(N219="základní",J219,0)</f>
        <v>0</v>
      </c>
      <c r="BF219" s="225">
        <f>IF(N219="snížená",J219,0)</f>
        <v>0</v>
      </c>
      <c r="BG219" s="225">
        <f>IF(N219="zákl. přenesená",J219,0)</f>
        <v>0</v>
      </c>
      <c r="BH219" s="225">
        <f>IF(N219="sníž. přenesená",J219,0)</f>
        <v>0</v>
      </c>
      <c r="BI219" s="225">
        <f>IF(N219="nulová",J219,0)</f>
        <v>0</v>
      </c>
      <c r="BJ219" s="18" t="s">
        <v>77</v>
      </c>
      <c r="BK219" s="225">
        <f>ROUND(I219*H219,2)</f>
        <v>0</v>
      </c>
      <c r="BL219" s="18" t="s">
        <v>282</v>
      </c>
      <c r="BM219" s="224" t="s">
        <v>624</v>
      </c>
    </row>
    <row r="220" s="1" customFormat="1" ht="24" customHeight="1">
      <c r="B220" s="39"/>
      <c r="C220" s="213" t="s">
        <v>437</v>
      </c>
      <c r="D220" s="213" t="s">
        <v>211</v>
      </c>
      <c r="E220" s="214" t="s">
        <v>625</v>
      </c>
      <c r="F220" s="215" t="s">
        <v>626</v>
      </c>
      <c r="G220" s="216" t="s">
        <v>291</v>
      </c>
      <c r="H220" s="217">
        <v>14</v>
      </c>
      <c r="I220" s="218"/>
      <c r="J220" s="219">
        <f>ROUND(I220*H220,2)</f>
        <v>0</v>
      </c>
      <c r="K220" s="215" t="s">
        <v>20</v>
      </c>
      <c r="L220" s="44"/>
      <c r="M220" s="220" t="s">
        <v>20</v>
      </c>
      <c r="N220" s="221" t="s">
        <v>41</v>
      </c>
      <c r="O220" s="84"/>
      <c r="P220" s="222">
        <f>O220*H220</f>
        <v>0</v>
      </c>
      <c r="Q220" s="222">
        <v>0</v>
      </c>
      <c r="R220" s="222">
        <f>Q220*H220</f>
        <v>0</v>
      </c>
      <c r="S220" s="222">
        <v>0</v>
      </c>
      <c r="T220" s="223">
        <f>S220*H220</f>
        <v>0</v>
      </c>
      <c r="AR220" s="224" t="s">
        <v>282</v>
      </c>
      <c r="AT220" s="224" t="s">
        <v>211</v>
      </c>
      <c r="AU220" s="224" t="s">
        <v>79</v>
      </c>
      <c r="AY220" s="18" t="s">
        <v>210</v>
      </c>
      <c r="BE220" s="225">
        <f>IF(N220="základní",J220,0)</f>
        <v>0</v>
      </c>
      <c r="BF220" s="225">
        <f>IF(N220="snížená",J220,0)</f>
        <v>0</v>
      </c>
      <c r="BG220" s="225">
        <f>IF(N220="zákl. přenesená",J220,0)</f>
        <v>0</v>
      </c>
      <c r="BH220" s="225">
        <f>IF(N220="sníž. přenesená",J220,0)</f>
        <v>0</v>
      </c>
      <c r="BI220" s="225">
        <f>IF(N220="nulová",J220,0)</f>
        <v>0</v>
      </c>
      <c r="BJ220" s="18" t="s">
        <v>77</v>
      </c>
      <c r="BK220" s="225">
        <f>ROUND(I220*H220,2)</f>
        <v>0</v>
      </c>
      <c r="BL220" s="18" t="s">
        <v>282</v>
      </c>
      <c r="BM220" s="224" t="s">
        <v>627</v>
      </c>
    </row>
    <row r="221" s="1" customFormat="1" ht="24" customHeight="1">
      <c r="B221" s="39"/>
      <c r="C221" s="213" t="s">
        <v>628</v>
      </c>
      <c r="D221" s="213" t="s">
        <v>211</v>
      </c>
      <c r="E221" s="214" t="s">
        <v>629</v>
      </c>
      <c r="F221" s="215" t="s">
        <v>630</v>
      </c>
      <c r="G221" s="216" t="s">
        <v>291</v>
      </c>
      <c r="H221" s="217">
        <v>14</v>
      </c>
      <c r="I221" s="218"/>
      <c r="J221" s="219">
        <f>ROUND(I221*H221,2)</f>
        <v>0</v>
      </c>
      <c r="K221" s="215" t="s">
        <v>20</v>
      </c>
      <c r="L221" s="44"/>
      <c r="M221" s="220" t="s">
        <v>20</v>
      </c>
      <c r="N221" s="221" t="s">
        <v>41</v>
      </c>
      <c r="O221" s="84"/>
      <c r="P221" s="222">
        <f>O221*H221</f>
        <v>0</v>
      </c>
      <c r="Q221" s="222">
        <v>0</v>
      </c>
      <c r="R221" s="222">
        <f>Q221*H221</f>
        <v>0</v>
      </c>
      <c r="S221" s="222">
        <v>0</v>
      </c>
      <c r="T221" s="223">
        <f>S221*H221</f>
        <v>0</v>
      </c>
      <c r="AR221" s="224" t="s">
        <v>282</v>
      </c>
      <c r="AT221" s="224" t="s">
        <v>211</v>
      </c>
      <c r="AU221" s="224" t="s">
        <v>79</v>
      </c>
      <c r="AY221" s="18" t="s">
        <v>210</v>
      </c>
      <c r="BE221" s="225">
        <f>IF(N221="základní",J221,0)</f>
        <v>0</v>
      </c>
      <c r="BF221" s="225">
        <f>IF(N221="snížená",J221,0)</f>
        <v>0</v>
      </c>
      <c r="BG221" s="225">
        <f>IF(N221="zákl. přenesená",J221,0)</f>
        <v>0</v>
      </c>
      <c r="BH221" s="225">
        <f>IF(N221="sníž. přenesená",J221,0)</f>
        <v>0</v>
      </c>
      <c r="BI221" s="225">
        <f>IF(N221="nulová",J221,0)</f>
        <v>0</v>
      </c>
      <c r="BJ221" s="18" t="s">
        <v>77</v>
      </c>
      <c r="BK221" s="225">
        <f>ROUND(I221*H221,2)</f>
        <v>0</v>
      </c>
      <c r="BL221" s="18" t="s">
        <v>282</v>
      </c>
      <c r="BM221" s="224" t="s">
        <v>631</v>
      </c>
    </row>
    <row r="222" s="1" customFormat="1" ht="24" customHeight="1">
      <c r="B222" s="39"/>
      <c r="C222" s="213" t="s">
        <v>441</v>
      </c>
      <c r="D222" s="213" t="s">
        <v>211</v>
      </c>
      <c r="E222" s="214" t="s">
        <v>632</v>
      </c>
      <c r="F222" s="215" t="s">
        <v>633</v>
      </c>
      <c r="G222" s="216" t="s">
        <v>291</v>
      </c>
      <c r="H222" s="217">
        <v>14</v>
      </c>
      <c r="I222" s="218"/>
      <c r="J222" s="219">
        <f>ROUND(I222*H222,2)</f>
        <v>0</v>
      </c>
      <c r="K222" s="215" t="s">
        <v>20</v>
      </c>
      <c r="L222" s="44"/>
      <c r="M222" s="220" t="s">
        <v>20</v>
      </c>
      <c r="N222" s="221" t="s">
        <v>41</v>
      </c>
      <c r="O222" s="84"/>
      <c r="P222" s="222">
        <f>O222*H222</f>
        <v>0</v>
      </c>
      <c r="Q222" s="222">
        <v>0</v>
      </c>
      <c r="R222" s="222">
        <f>Q222*H222</f>
        <v>0</v>
      </c>
      <c r="S222" s="222">
        <v>0</v>
      </c>
      <c r="T222" s="223">
        <f>S222*H222</f>
        <v>0</v>
      </c>
      <c r="AR222" s="224" t="s">
        <v>282</v>
      </c>
      <c r="AT222" s="224" t="s">
        <v>211</v>
      </c>
      <c r="AU222" s="224" t="s">
        <v>79</v>
      </c>
      <c r="AY222" s="18" t="s">
        <v>210</v>
      </c>
      <c r="BE222" s="225">
        <f>IF(N222="základní",J222,0)</f>
        <v>0</v>
      </c>
      <c r="BF222" s="225">
        <f>IF(N222="snížená",J222,0)</f>
        <v>0</v>
      </c>
      <c r="BG222" s="225">
        <f>IF(N222="zákl. přenesená",J222,0)</f>
        <v>0</v>
      </c>
      <c r="BH222" s="225">
        <f>IF(N222="sníž. přenesená",J222,0)</f>
        <v>0</v>
      </c>
      <c r="BI222" s="225">
        <f>IF(N222="nulová",J222,0)</f>
        <v>0</v>
      </c>
      <c r="BJ222" s="18" t="s">
        <v>77</v>
      </c>
      <c r="BK222" s="225">
        <f>ROUND(I222*H222,2)</f>
        <v>0</v>
      </c>
      <c r="BL222" s="18" t="s">
        <v>282</v>
      </c>
      <c r="BM222" s="224" t="s">
        <v>634</v>
      </c>
    </row>
    <row r="223" s="10" customFormat="1" ht="25.92" customHeight="1">
      <c r="B223" s="199"/>
      <c r="C223" s="200"/>
      <c r="D223" s="201" t="s">
        <v>69</v>
      </c>
      <c r="E223" s="202" t="s">
        <v>635</v>
      </c>
      <c r="F223" s="202" t="s">
        <v>636</v>
      </c>
      <c r="G223" s="200"/>
      <c r="H223" s="200"/>
      <c r="I223" s="203"/>
      <c r="J223" s="204">
        <f>BK223</f>
        <v>0</v>
      </c>
      <c r="K223" s="200"/>
      <c r="L223" s="205"/>
      <c r="M223" s="206"/>
      <c r="N223" s="207"/>
      <c r="O223" s="207"/>
      <c r="P223" s="208">
        <f>SUM(P224:P228)</f>
        <v>0</v>
      </c>
      <c r="Q223" s="207"/>
      <c r="R223" s="208">
        <f>SUM(R224:R228)</f>
        <v>0</v>
      </c>
      <c r="S223" s="207"/>
      <c r="T223" s="209">
        <f>SUM(T224:T228)</f>
        <v>0</v>
      </c>
      <c r="AR223" s="210" t="s">
        <v>215</v>
      </c>
      <c r="AT223" s="211" t="s">
        <v>69</v>
      </c>
      <c r="AU223" s="211" t="s">
        <v>16</v>
      </c>
      <c r="AY223" s="210" t="s">
        <v>210</v>
      </c>
      <c r="BK223" s="212">
        <f>SUM(BK224:BK228)</f>
        <v>0</v>
      </c>
    </row>
    <row r="224" s="1" customFormat="1" ht="36" customHeight="1">
      <c r="B224" s="39"/>
      <c r="C224" s="213" t="s">
        <v>637</v>
      </c>
      <c r="D224" s="213" t="s">
        <v>211</v>
      </c>
      <c r="E224" s="214" t="s">
        <v>638</v>
      </c>
      <c r="F224" s="215" t="s">
        <v>639</v>
      </c>
      <c r="G224" s="216" t="s">
        <v>640</v>
      </c>
      <c r="H224" s="217">
        <v>40</v>
      </c>
      <c r="I224" s="218"/>
      <c r="J224" s="219">
        <f>ROUND(I224*H224,2)</f>
        <v>0</v>
      </c>
      <c r="K224" s="215" t="s">
        <v>20</v>
      </c>
      <c r="L224" s="44"/>
      <c r="M224" s="220" t="s">
        <v>20</v>
      </c>
      <c r="N224" s="221" t="s">
        <v>41</v>
      </c>
      <c r="O224" s="84"/>
      <c r="P224" s="222">
        <f>O224*H224</f>
        <v>0</v>
      </c>
      <c r="Q224" s="222">
        <v>0</v>
      </c>
      <c r="R224" s="222">
        <f>Q224*H224</f>
        <v>0</v>
      </c>
      <c r="S224" s="222">
        <v>0</v>
      </c>
      <c r="T224" s="223">
        <f>S224*H224</f>
        <v>0</v>
      </c>
      <c r="AR224" s="224" t="s">
        <v>641</v>
      </c>
      <c r="AT224" s="224" t="s">
        <v>211</v>
      </c>
      <c r="AU224" s="224" t="s">
        <v>77</v>
      </c>
      <c r="AY224" s="18" t="s">
        <v>210</v>
      </c>
      <c r="BE224" s="225">
        <f>IF(N224="základní",J224,0)</f>
        <v>0</v>
      </c>
      <c r="BF224" s="225">
        <f>IF(N224="snížená",J224,0)</f>
        <v>0</v>
      </c>
      <c r="BG224" s="225">
        <f>IF(N224="zákl. přenesená",J224,0)</f>
        <v>0</v>
      </c>
      <c r="BH224" s="225">
        <f>IF(N224="sníž. přenesená",J224,0)</f>
        <v>0</v>
      </c>
      <c r="BI224" s="225">
        <f>IF(N224="nulová",J224,0)</f>
        <v>0</v>
      </c>
      <c r="BJ224" s="18" t="s">
        <v>77</v>
      </c>
      <c r="BK224" s="225">
        <f>ROUND(I224*H224,2)</f>
        <v>0</v>
      </c>
      <c r="BL224" s="18" t="s">
        <v>641</v>
      </c>
      <c r="BM224" s="224" t="s">
        <v>642</v>
      </c>
    </row>
    <row r="225" s="1" customFormat="1" ht="24" customHeight="1">
      <c r="B225" s="39"/>
      <c r="C225" s="213" t="s">
        <v>444</v>
      </c>
      <c r="D225" s="213" t="s">
        <v>211</v>
      </c>
      <c r="E225" s="214" t="s">
        <v>643</v>
      </c>
      <c r="F225" s="215" t="s">
        <v>644</v>
      </c>
      <c r="G225" s="216" t="s">
        <v>640</v>
      </c>
      <c r="H225" s="217">
        <v>80</v>
      </c>
      <c r="I225" s="218"/>
      <c r="J225" s="219">
        <f>ROUND(I225*H225,2)</f>
        <v>0</v>
      </c>
      <c r="K225" s="215" t="s">
        <v>20</v>
      </c>
      <c r="L225" s="44"/>
      <c r="M225" s="220" t="s">
        <v>20</v>
      </c>
      <c r="N225" s="221" t="s">
        <v>41</v>
      </c>
      <c r="O225" s="84"/>
      <c r="P225" s="222">
        <f>O225*H225</f>
        <v>0</v>
      </c>
      <c r="Q225" s="222">
        <v>0</v>
      </c>
      <c r="R225" s="222">
        <f>Q225*H225</f>
        <v>0</v>
      </c>
      <c r="S225" s="222">
        <v>0</v>
      </c>
      <c r="T225" s="223">
        <f>S225*H225</f>
        <v>0</v>
      </c>
      <c r="AR225" s="224" t="s">
        <v>641</v>
      </c>
      <c r="AT225" s="224" t="s">
        <v>211</v>
      </c>
      <c r="AU225" s="224" t="s">
        <v>77</v>
      </c>
      <c r="AY225" s="18" t="s">
        <v>210</v>
      </c>
      <c r="BE225" s="225">
        <f>IF(N225="základní",J225,0)</f>
        <v>0</v>
      </c>
      <c r="BF225" s="225">
        <f>IF(N225="snížená",J225,0)</f>
        <v>0</v>
      </c>
      <c r="BG225" s="225">
        <f>IF(N225="zákl. přenesená",J225,0)</f>
        <v>0</v>
      </c>
      <c r="BH225" s="225">
        <f>IF(N225="sníž. přenesená",J225,0)</f>
        <v>0</v>
      </c>
      <c r="BI225" s="225">
        <f>IF(N225="nulová",J225,0)</f>
        <v>0</v>
      </c>
      <c r="BJ225" s="18" t="s">
        <v>77</v>
      </c>
      <c r="BK225" s="225">
        <f>ROUND(I225*H225,2)</f>
        <v>0</v>
      </c>
      <c r="BL225" s="18" t="s">
        <v>641</v>
      </c>
      <c r="BM225" s="224" t="s">
        <v>645</v>
      </c>
    </row>
    <row r="226" s="1" customFormat="1" ht="24" customHeight="1">
      <c r="B226" s="39"/>
      <c r="C226" s="213" t="s">
        <v>646</v>
      </c>
      <c r="D226" s="213" t="s">
        <v>211</v>
      </c>
      <c r="E226" s="214" t="s">
        <v>647</v>
      </c>
      <c r="F226" s="215" t="s">
        <v>648</v>
      </c>
      <c r="G226" s="216" t="s">
        <v>640</v>
      </c>
      <c r="H226" s="217">
        <v>180</v>
      </c>
      <c r="I226" s="218"/>
      <c r="J226" s="219">
        <f>ROUND(I226*H226,2)</f>
        <v>0</v>
      </c>
      <c r="K226" s="215" t="s">
        <v>20</v>
      </c>
      <c r="L226" s="44"/>
      <c r="M226" s="220" t="s">
        <v>20</v>
      </c>
      <c r="N226" s="221" t="s">
        <v>41</v>
      </c>
      <c r="O226" s="84"/>
      <c r="P226" s="222">
        <f>O226*H226</f>
        <v>0</v>
      </c>
      <c r="Q226" s="222">
        <v>0</v>
      </c>
      <c r="R226" s="222">
        <f>Q226*H226</f>
        <v>0</v>
      </c>
      <c r="S226" s="222">
        <v>0</v>
      </c>
      <c r="T226" s="223">
        <f>S226*H226</f>
        <v>0</v>
      </c>
      <c r="AR226" s="224" t="s">
        <v>641</v>
      </c>
      <c r="AT226" s="224" t="s">
        <v>211</v>
      </c>
      <c r="AU226" s="224" t="s">
        <v>77</v>
      </c>
      <c r="AY226" s="18" t="s">
        <v>210</v>
      </c>
      <c r="BE226" s="225">
        <f>IF(N226="základní",J226,0)</f>
        <v>0</v>
      </c>
      <c r="BF226" s="225">
        <f>IF(N226="snížená",J226,0)</f>
        <v>0</v>
      </c>
      <c r="BG226" s="225">
        <f>IF(N226="zákl. přenesená",J226,0)</f>
        <v>0</v>
      </c>
      <c r="BH226" s="225">
        <f>IF(N226="sníž. přenesená",J226,0)</f>
        <v>0</v>
      </c>
      <c r="BI226" s="225">
        <f>IF(N226="nulová",J226,0)</f>
        <v>0</v>
      </c>
      <c r="BJ226" s="18" t="s">
        <v>77</v>
      </c>
      <c r="BK226" s="225">
        <f>ROUND(I226*H226,2)</f>
        <v>0</v>
      </c>
      <c r="BL226" s="18" t="s">
        <v>641</v>
      </c>
      <c r="BM226" s="224" t="s">
        <v>649</v>
      </c>
    </row>
    <row r="227" s="1" customFormat="1" ht="36" customHeight="1">
      <c r="B227" s="39"/>
      <c r="C227" s="213" t="s">
        <v>448</v>
      </c>
      <c r="D227" s="213" t="s">
        <v>211</v>
      </c>
      <c r="E227" s="214" t="s">
        <v>650</v>
      </c>
      <c r="F227" s="215" t="s">
        <v>651</v>
      </c>
      <c r="G227" s="216" t="s">
        <v>640</v>
      </c>
      <c r="H227" s="217">
        <v>48</v>
      </c>
      <c r="I227" s="218"/>
      <c r="J227" s="219">
        <f>ROUND(I227*H227,2)</f>
        <v>0</v>
      </c>
      <c r="K227" s="215" t="s">
        <v>20</v>
      </c>
      <c r="L227" s="44"/>
      <c r="M227" s="220" t="s">
        <v>20</v>
      </c>
      <c r="N227" s="221" t="s">
        <v>41</v>
      </c>
      <c r="O227" s="84"/>
      <c r="P227" s="222">
        <f>O227*H227</f>
        <v>0</v>
      </c>
      <c r="Q227" s="222">
        <v>0</v>
      </c>
      <c r="R227" s="222">
        <f>Q227*H227</f>
        <v>0</v>
      </c>
      <c r="S227" s="222">
        <v>0</v>
      </c>
      <c r="T227" s="223">
        <f>S227*H227</f>
        <v>0</v>
      </c>
      <c r="AR227" s="224" t="s">
        <v>641</v>
      </c>
      <c r="AT227" s="224" t="s">
        <v>211</v>
      </c>
      <c r="AU227" s="224" t="s">
        <v>77</v>
      </c>
      <c r="AY227" s="18" t="s">
        <v>210</v>
      </c>
      <c r="BE227" s="225">
        <f>IF(N227="základní",J227,0)</f>
        <v>0</v>
      </c>
      <c r="BF227" s="225">
        <f>IF(N227="snížená",J227,0)</f>
        <v>0</v>
      </c>
      <c r="BG227" s="225">
        <f>IF(N227="zákl. přenesená",J227,0)</f>
        <v>0</v>
      </c>
      <c r="BH227" s="225">
        <f>IF(N227="sníž. přenesená",J227,0)</f>
        <v>0</v>
      </c>
      <c r="BI227" s="225">
        <f>IF(N227="nulová",J227,0)</f>
        <v>0</v>
      </c>
      <c r="BJ227" s="18" t="s">
        <v>77</v>
      </c>
      <c r="BK227" s="225">
        <f>ROUND(I227*H227,2)</f>
        <v>0</v>
      </c>
      <c r="BL227" s="18" t="s">
        <v>641</v>
      </c>
      <c r="BM227" s="224" t="s">
        <v>652</v>
      </c>
    </row>
    <row r="228" s="1" customFormat="1" ht="36" customHeight="1">
      <c r="B228" s="39"/>
      <c r="C228" s="213" t="s">
        <v>653</v>
      </c>
      <c r="D228" s="213" t="s">
        <v>211</v>
      </c>
      <c r="E228" s="214" t="s">
        <v>654</v>
      </c>
      <c r="F228" s="215" t="s">
        <v>655</v>
      </c>
      <c r="G228" s="216" t="s">
        <v>640</v>
      </c>
      <c r="H228" s="217">
        <v>30</v>
      </c>
      <c r="I228" s="218"/>
      <c r="J228" s="219">
        <f>ROUND(I228*H228,2)</f>
        <v>0</v>
      </c>
      <c r="K228" s="215" t="s">
        <v>20</v>
      </c>
      <c r="L228" s="44"/>
      <c r="M228" s="251" t="s">
        <v>20</v>
      </c>
      <c r="N228" s="252" t="s">
        <v>41</v>
      </c>
      <c r="O228" s="229"/>
      <c r="P228" s="253">
        <f>O228*H228</f>
        <v>0</v>
      </c>
      <c r="Q228" s="253">
        <v>0</v>
      </c>
      <c r="R228" s="253">
        <f>Q228*H228</f>
        <v>0</v>
      </c>
      <c r="S228" s="253">
        <v>0</v>
      </c>
      <c r="T228" s="254">
        <f>S228*H228</f>
        <v>0</v>
      </c>
      <c r="AR228" s="224" t="s">
        <v>641</v>
      </c>
      <c r="AT228" s="224" t="s">
        <v>211</v>
      </c>
      <c r="AU228" s="224" t="s">
        <v>77</v>
      </c>
      <c r="AY228" s="18" t="s">
        <v>210</v>
      </c>
      <c r="BE228" s="225">
        <f>IF(N228="základní",J228,0)</f>
        <v>0</v>
      </c>
      <c r="BF228" s="225">
        <f>IF(N228="snížená",J228,0)</f>
        <v>0</v>
      </c>
      <c r="BG228" s="225">
        <f>IF(N228="zákl. přenesená",J228,0)</f>
        <v>0</v>
      </c>
      <c r="BH228" s="225">
        <f>IF(N228="sníž. přenesená",J228,0)</f>
        <v>0</v>
      </c>
      <c r="BI228" s="225">
        <f>IF(N228="nulová",J228,0)</f>
        <v>0</v>
      </c>
      <c r="BJ228" s="18" t="s">
        <v>77</v>
      </c>
      <c r="BK228" s="225">
        <f>ROUND(I228*H228,2)</f>
        <v>0</v>
      </c>
      <c r="BL228" s="18" t="s">
        <v>641</v>
      </c>
      <c r="BM228" s="224" t="s">
        <v>656</v>
      </c>
    </row>
    <row r="229" s="1" customFormat="1" ht="6.96" customHeight="1">
      <c r="B229" s="59"/>
      <c r="C229" s="60"/>
      <c r="D229" s="60"/>
      <c r="E229" s="60"/>
      <c r="F229" s="60"/>
      <c r="G229" s="60"/>
      <c r="H229" s="60"/>
      <c r="I229" s="172"/>
      <c r="J229" s="60"/>
      <c r="K229" s="60"/>
      <c r="L229" s="44"/>
    </row>
  </sheetData>
  <sheetProtection sheet="1" autoFilter="0" formatColumns="0" formatRows="0" objects="1" scenarios="1" spinCount="100000" saltValue="9Va0Au8zcN8qFNwUiRlXpRd2VhCfVML6NveovsPkNqY1vUi1MnRDMld/rVD4GVrdQPQnjlfmtcMGMywO/O5/vQ==" hashValue="Ve0wDXT/CqouvGQjkNG5tkhHsyq76tjriQTm7joPVBltyVT2G7hr5FkFG/FZ7gfBDdpZwVu2l9CNpYbFbDjKSg==" algorithmName="SHA-512" password="CC35"/>
  <autoFilter ref="C105:K228"/>
  <mergeCells count="15">
    <mergeCell ref="E7:H7"/>
    <mergeCell ref="E11:H11"/>
    <mergeCell ref="E9:H9"/>
    <mergeCell ref="E13:H13"/>
    <mergeCell ref="E22:H22"/>
    <mergeCell ref="E31:H31"/>
    <mergeCell ref="E52:H52"/>
    <mergeCell ref="E56:H56"/>
    <mergeCell ref="E54:H54"/>
    <mergeCell ref="E58:H58"/>
    <mergeCell ref="E92:H92"/>
    <mergeCell ref="E96:H96"/>
    <mergeCell ref="E94:H94"/>
    <mergeCell ref="E98:H98"/>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96</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657</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ROUNDUP(J100,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ROUNDUP((SUM(BE100:BE211)),  2)</f>
        <v>0</v>
      </c>
      <c r="I37" s="161">
        <v>0.20999999999999999</v>
      </c>
      <c r="J37" s="160">
        <f>ROUNDUP(((SUM(BE100:BE211))*I37),  2)</f>
        <v>0</v>
      </c>
      <c r="L37" s="44"/>
    </row>
    <row r="38" s="1" customFormat="1" ht="14.4" customHeight="1">
      <c r="B38" s="44"/>
      <c r="E38" s="145" t="s">
        <v>42</v>
      </c>
      <c r="F38" s="160">
        <f>ROUNDUP((SUM(BF100:BF211)),  2)</f>
        <v>0</v>
      </c>
      <c r="I38" s="161">
        <v>0.14999999999999999</v>
      </c>
      <c r="J38" s="160">
        <f>ROUNDUP(((SUM(BF100:BF211))*I38),  2)</f>
        <v>0</v>
      </c>
      <c r="L38" s="44"/>
    </row>
    <row r="39" hidden="1" s="1" customFormat="1" ht="14.4" customHeight="1">
      <c r="B39" s="44"/>
      <c r="E39" s="145" t="s">
        <v>43</v>
      </c>
      <c r="F39" s="160">
        <f>ROUNDUP((SUM(BG100:BG211)),  2)</f>
        <v>0</v>
      </c>
      <c r="I39" s="161">
        <v>0.20999999999999999</v>
      </c>
      <c r="J39" s="160">
        <f>0</f>
        <v>0</v>
      </c>
      <c r="L39" s="44"/>
    </row>
    <row r="40" hidden="1" s="1" customFormat="1" ht="14.4" customHeight="1">
      <c r="B40" s="44"/>
      <c r="E40" s="145" t="s">
        <v>44</v>
      </c>
      <c r="F40" s="160">
        <f>ROUNDUP((SUM(BH100:BH211)),  2)</f>
        <v>0</v>
      </c>
      <c r="I40" s="161">
        <v>0.14999999999999999</v>
      </c>
      <c r="J40" s="160">
        <f>0</f>
        <v>0</v>
      </c>
      <c r="L40" s="44"/>
    </row>
    <row r="41" hidden="1" s="1" customFormat="1" ht="14.4" customHeight="1">
      <c r="B41" s="44"/>
      <c r="E41" s="145" t="s">
        <v>45</v>
      </c>
      <c r="F41" s="160">
        <f>ROUNDUP((SUM(BI100:BI211)),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ZN-Vytápění - ZN-Vyt - ZN-Vytápění - ZN-Vytápění</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J100</f>
        <v>0</v>
      </c>
      <c r="K67" s="40"/>
      <c r="L67" s="44"/>
      <c r="AU67" s="18" t="s">
        <v>193</v>
      </c>
    </row>
    <row r="68" s="8" customFormat="1" ht="24.96" customHeight="1">
      <c r="B68" s="182"/>
      <c r="C68" s="183"/>
      <c r="D68" s="184" t="s">
        <v>243</v>
      </c>
      <c r="E68" s="185"/>
      <c r="F68" s="185"/>
      <c r="G68" s="185"/>
      <c r="H68" s="185"/>
      <c r="I68" s="186"/>
      <c r="J68" s="187">
        <f>J101</f>
        <v>0</v>
      </c>
      <c r="K68" s="183"/>
      <c r="L68" s="188"/>
    </row>
    <row r="69" s="11" customFormat="1" ht="19.92" customHeight="1">
      <c r="B69" s="233"/>
      <c r="C69" s="125"/>
      <c r="D69" s="234" t="s">
        <v>244</v>
      </c>
      <c r="E69" s="235"/>
      <c r="F69" s="235"/>
      <c r="G69" s="235"/>
      <c r="H69" s="235"/>
      <c r="I69" s="236"/>
      <c r="J69" s="237">
        <f>J102</f>
        <v>0</v>
      </c>
      <c r="K69" s="125"/>
      <c r="L69" s="238"/>
    </row>
    <row r="70" s="11" customFormat="1" ht="19.92" customHeight="1">
      <c r="B70" s="233"/>
      <c r="C70" s="125"/>
      <c r="D70" s="234" t="s">
        <v>658</v>
      </c>
      <c r="E70" s="235"/>
      <c r="F70" s="235"/>
      <c r="G70" s="235"/>
      <c r="H70" s="235"/>
      <c r="I70" s="236"/>
      <c r="J70" s="237">
        <f>J115</f>
        <v>0</v>
      </c>
      <c r="K70" s="125"/>
      <c r="L70" s="238"/>
    </row>
    <row r="71" s="11" customFormat="1" ht="19.92" customHeight="1">
      <c r="B71" s="233"/>
      <c r="C71" s="125"/>
      <c r="D71" s="234" t="s">
        <v>251</v>
      </c>
      <c r="E71" s="235"/>
      <c r="F71" s="235"/>
      <c r="G71" s="235"/>
      <c r="H71" s="235"/>
      <c r="I71" s="236"/>
      <c r="J71" s="237">
        <f>J127</f>
        <v>0</v>
      </c>
      <c r="K71" s="125"/>
      <c r="L71" s="238"/>
    </row>
    <row r="72" s="11" customFormat="1" ht="19.92" customHeight="1">
      <c r="B72" s="233"/>
      <c r="C72" s="125"/>
      <c r="D72" s="234" t="s">
        <v>659</v>
      </c>
      <c r="E72" s="235"/>
      <c r="F72" s="235"/>
      <c r="G72" s="235"/>
      <c r="H72" s="235"/>
      <c r="I72" s="236"/>
      <c r="J72" s="237">
        <f>J141</f>
        <v>0</v>
      </c>
      <c r="K72" s="125"/>
      <c r="L72" s="238"/>
    </row>
    <row r="73" s="11" customFormat="1" ht="19.92" customHeight="1">
      <c r="B73" s="233"/>
      <c r="C73" s="125"/>
      <c r="D73" s="234" t="s">
        <v>252</v>
      </c>
      <c r="E73" s="235"/>
      <c r="F73" s="235"/>
      <c r="G73" s="235"/>
      <c r="H73" s="235"/>
      <c r="I73" s="236"/>
      <c r="J73" s="237">
        <f>J156</f>
        <v>0</v>
      </c>
      <c r="K73" s="125"/>
      <c r="L73" s="238"/>
    </row>
    <row r="74" s="11" customFormat="1" ht="19.92" customHeight="1">
      <c r="B74" s="233"/>
      <c r="C74" s="125"/>
      <c r="D74" s="234" t="s">
        <v>660</v>
      </c>
      <c r="E74" s="235"/>
      <c r="F74" s="235"/>
      <c r="G74" s="235"/>
      <c r="H74" s="235"/>
      <c r="I74" s="236"/>
      <c r="J74" s="237">
        <f>J180</f>
        <v>0</v>
      </c>
      <c r="K74" s="125"/>
      <c r="L74" s="238"/>
    </row>
    <row r="75" s="11" customFormat="1" ht="19.92" customHeight="1">
      <c r="B75" s="233"/>
      <c r="C75" s="125"/>
      <c r="D75" s="234" t="s">
        <v>253</v>
      </c>
      <c r="E75" s="235"/>
      <c r="F75" s="235"/>
      <c r="G75" s="235"/>
      <c r="H75" s="235"/>
      <c r="I75" s="236"/>
      <c r="J75" s="237">
        <f>J195</f>
        <v>0</v>
      </c>
      <c r="K75" s="125"/>
      <c r="L75" s="238"/>
    </row>
    <row r="76" s="8" customFormat="1" ht="24.96" customHeight="1">
      <c r="B76" s="182"/>
      <c r="C76" s="183"/>
      <c r="D76" s="184" t="s">
        <v>254</v>
      </c>
      <c r="E76" s="185"/>
      <c r="F76" s="185"/>
      <c r="G76" s="185"/>
      <c r="H76" s="185"/>
      <c r="I76" s="186"/>
      <c r="J76" s="187">
        <f>J199</f>
        <v>0</v>
      </c>
      <c r="K76" s="183"/>
      <c r="L76" s="188"/>
    </row>
    <row r="77" s="1" customFormat="1" ht="21.84" customHeight="1">
      <c r="B77" s="39"/>
      <c r="C77" s="40"/>
      <c r="D77" s="40"/>
      <c r="E77" s="40"/>
      <c r="F77" s="40"/>
      <c r="G77" s="40"/>
      <c r="H77" s="40"/>
      <c r="I77" s="147"/>
      <c r="J77" s="40"/>
      <c r="K77" s="40"/>
      <c r="L77" s="44"/>
    </row>
    <row r="78" s="1" customFormat="1" ht="6.96" customHeight="1">
      <c r="B78" s="59"/>
      <c r="C78" s="60"/>
      <c r="D78" s="60"/>
      <c r="E78" s="60"/>
      <c r="F78" s="60"/>
      <c r="G78" s="60"/>
      <c r="H78" s="60"/>
      <c r="I78" s="172"/>
      <c r="J78" s="60"/>
      <c r="K78" s="60"/>
      <c r="L78" s="44"/>
    </row>
    <row r="82" s="1" customFormat="1" ht="6.96" customHeight="1">
      <c r="B82" s="61"/>
      <c r="C82" s="62"/>
      <c r="D82" s="62"/>
      <c r="E82" s="62"/>
      <c r="F82" s="62"/>
      <c r="G82" s="62"/>
      <c r="H82" s="62"/>
      <c r="I82" s="175"/>
      <c r="J82" s="62"/>
      <c r="K82" s="62"/>
      <c r="L82" s="44"/>
    </row>
    <row r="83" s="1" customFormat="1" ht="24.96" customHeight="1">
      <c r="B83" s="39"/>
      <c r="C83" s="24" t="s">
        <v>195</v>
      </c>
      <c r="D83" s="40"/>
      <c r="E83" s="40"/>
      <c r="F83" s="40"/>
      <c r="G83" s="40"/>
      <c r="H83" s="40"/>
      <c r="I83" s="147"/>
      <c r="J83" s="40"/>
      <c r="K83" s="40"/>
      <c r="L83" s="44"/>
    </row>
    <row r="84" s="1" customFormat="1" ht="6.96" customHeight="1">
      <c r="B84" s="39"/>
      <c r="C84" s="40"/>
      <c r="D84" s="40"/>
      <c r="E84" s="40"/>
      <c r="F84" s="40"/>
      <c r="G84" s="40"/>
      <c r="H84" s="40"/>
      <c r="I84" s="147"/>
      <c r="J84" s="40"/>
      <c r="K84" s="40"/>
      <c r="L84" s="44"/>
    </row>
    <row r="85" s="1" customFormat="1" ht="12" customHeight="1">
      <c r="B85" s="39"/>
      <c r="C85" s="33" t="s">
        <v>17</v>
      </c>
      <c r="D85" s="40"/>
      <c r="E85" s="40"/>
      <c r="F85" s="40"/>
      <c r="G85" s="40"/>
      <c r="H85" s="40"/>
      <c r="I85" s="147"/>
      <c r="J85" s="40"/>
      <c r="K85" s="40"/>
      <c r="L85" s="44"/>
    </row>
    <row r="86" s="1" customFormat="1" ht="16.5" customHeight="1">
      <c r="B86" s="39"/>
      <c r="C86" s="40"/>
      <c r="D86" s="40"/>
      <c r="E86" s="176" t="str">
        <f>E7</f>
        <v>Multifunkční centrum sociálních služeb</v>
      </c>
      <c r="F86" s="33"/>
      <c r="G86" s="33"/>
      <c r="H86" s="33"/>
      <c r="I86" s="147"/>
      <c r="J86" s="40"/>
      <c r="K86" s="40"/>
      <c r="L86" s="44"/>
    </row>
    <row r="87" ht="12" customHeight="1">
      <c r="B87" s="22"/>
      <c r="C87" s="33" t="s">
        <v>188</v>
      </c>
      <c r="D87" s="23"/>
      <c r="E87" s="23"/>
      <c r="F87" s="23"/>
      <c r="G87" s="23"/>
      <c r="H87" s="23"/>
      <c r="I87" s="139"/>
      <c r="J87" s="23"/>
      <c r="K87" s="23"/>
      <c r="L87" s="21"/>
    </row>
    <row r="88" ht="16.5" customHeight="1">
      <c r="B88" s="22"/>
      <c r="C88" s="23"/>
      <c r="D88" s="23"/>
      <c r="E88" s="176" t="s">
        <v>235</v>
      </c>
      <c r="F88" s="23"/>
      <c r="G88" s="23"/>
      <c r="H88" s="23"/>
      <c r="I88" s="139"/>
      <c r="J88" s="23"/>
      <c r="K88" s="23"/>
      <c r="L88" s="21"/>
    </row>
    <row r="89" ht="12" customHeight="1">
      <c r="B89" s="22"/>
      <c r="C89" s="33" t="s">
        <v>236</v>
      </c>
      <c r="D89" s="23"/>
      <c r="E89" s="23"/>
      <c r="F89" s="23"/>
      <c r="G89" s="23"/>
      <c r="H89" s="23"/>
      <c r="I89" s="139"/>
      <c r="J89" s="23"/>
      <c r="K89" s="23"/>
      <c r="L89" s="21"/>
    </row>
    <row r="90" s="1" customFormat="1" ht="16.5" customHeight="1">
      <c r="B90" s="39"/>
      <c r="C90" s="40"/>
      <c r="D90" s="40"/>
      <c r="E90" s="232" t="s">
        <v>237</v>
      </c>
      <c r="F90" s="40"/>
      <c r="G90" s="40"/>
      <c r="H90" s="40"/>
      <c r="I90" s="147"/>
      <c r="J90" s="40"/>
      <c r="K90" s="40"/>
      <c r="L90" s="44"/>
    </row>
    <row r="91" s="1" customFormat="1" ht="12" customHeight="1">
      <c r="B91" s="39"/>
      <c r="C91" s="33" t="s">
        <v>238</v>
      </c>
      <c r="D91" s="40"/>
      <c r="E91" s="40"/>
      <c r="F91" s="40"/>
      <c r="G91" s="40"/>
      <c r="H91" s="40"/>
      <c r="I91" s="147"/>
      <c r="J91" s="40"/>
      <c r="K91" s="40"/>
      <c r="L91" s="44"/>
    </row>
    <row r="92" s="1" customFormat="1" ht="16.5" customHeight="1">
      <c r="B92" s="39"/>
      <c r="C92" s="40"/>
      <c r="D92" s="40"/>
      <c r="E92" s="69" t="str">
        <f>E13</f>
        <v>ZN-Vytápění - ZN-Vyt - ZN-Vytápění - ZN-Vytápění</v>
      </c>
      <c r="F92" s="40"/>
      <c r="G92" s="40"/>
      <c r="H92" s="40"/>
      <c r="I92" s="147"/>
      <c r="J92" s="40"/>
      <c r="K92" s="40"/>
      <c r="L92" s="44"/>
    </row>
    <row r="93" s="1" customFormat="1" ht="6.96" customHeight="1">
      <c r="B93" s="39"/>
      <c r="C93" s="40"/>
      <c r="D93" s="40"/>
      <c r="E93" s="40"/>
      <c r="F93" s="40"/>
      <c r="G93" s="40"/>
      <c r="H93" s="40"/>
      <c r="I93" s="147"/>
      <c r="J93" s="40"/>
      <c r="K93" s="40"/>
      <c r="L93" s="44"/>
    </row>
    <row r="94" s="1" customFormat="1" ht="12" customHeight="1">
      <c r="B94" s="39"/>
      <c r="C94" s="33" t="s">
        <v>22</v>
      </c>
      <c r="D94" s="40"/>
      <c r="E94" s="40"/>
      <c r="F94" s="28" t="str">
        <f>F16</f>
        <v xml:space="preserve"> </v>
      </c>
      <c r="G94" s="40"/>
      <c r="H94" s="40"/>
      <c r="I94" s="149" t="s">
        <v>24</v>
      </c>
      <c r="J94" s="72" t="str">
        <f>IF(J16="","",J16)</f>
        <v>11.2.2019</v>
      </c>
      <c r="K94" s="40"/>
      <c r="L94" s="44"/>
    </row>
    <row r="95" s="1" customFormat="1" ht="6.96" customHeight="1">
      <c r="B95" s="39"/>
      <c r="C95" s="40"/>
      <c r="D95" s="40"/>
      <c r="E95" s="40"/>
      <c r="F95" s="40"/>
      <c r="G95" s="40"/>
      <c r="H95" s="40"/>
      <c r="I95" s="147"/>
      <c r="J95" s="40"/>
      <c r="K95" s="40"/>
      <c r="L95" s="44"/>
    </row>
    <row r="96" s="1" customFormat="1" ht="15.15" customHeight="1">
      <c r="B96" s="39"/>
      <c r="C96" s="33" t="s">
        <v>26</v>
      </c>
      <c r="D96" s="40"/>
      <c r="E96" s="40"/>
      <c r="F96" s="28" t="str">
        <f>E19</f>
        <v xml:space="preserve"> </v>
      </c>
      <c r="G96" s="40"/>
      <c r="H96" s="40"/>
      <c r="I96" s="149" t="s">
        <v>31</v>
      </c>
      <c r="J96" s="37" t="str">
        <f>E25</f>
        <v xml:space="preserve"> </v>
      </c>
      <c r="K96" s="40"/>
      <c r="L96" s="44"/>
    </row>
    <row r="97" s="1" customFormat="1" ht="15.15" customHeight="1">
      <c r="B97" s="39"/>
      <c r="C97" s="33" t="s">
        <v>29</v>
      </c>
      <c r="D97" s="40"/>
      <c r="E97" s="40"/>
      <c r="F97" s="28" t="str">
        <f>IF(E22="","",E22)</f>
        <v>Vyplň údaj</v>
      </c>
      <c r="G97" s="40"/>
      <c r="H97" s="40"/>
      <c r="I97" s="149" t="s">
        <v>32</v>
      </c>
      <c r="J97" s="37" t="str">
        <f>E28</f>
        <v xml:space="preserve"> </v>
      </c>
      <c r="K97" s="40"/>
      <c r="L97" s="44"/>
    </row>
    <row r="98" s="1" customFormat="1" ht="10.32" customHeight="1">
      <c r="B98" s="39"/>
      <c r="C98" s="40"/>
      <c r="D98" s="40"/>
      <c r="E98" s="40"/>
      <c r="F98" s="40"/>
      <c r="G98" s="40"/>
      <c r="H98" s="40"/>
      <c r="I98" s="147"/>
      <c r="J98" s="40"/>
      <c r="K98" s="40"/>
      <c r="L98" s="44"/>
    </row>
    <row r="99" s="9" customFormat="1" ht="29.28" customHeight="1">
      <c r="B99" s="189"/>
      <c r="C99" s="190" t="s">
        <v>196</v>
      </c>
      <c r="D99" s="191" t="s">
        <v>55</v>
      </c>
      <c r="E99" s="191" t="s">
        <v>51</v>
      </c>
      <c r="F99" s="191" t="s">
        <v>52</v>
      </c>
      <c r="G99" s="191" t="s">
        <v>197</v>
      </c>
      <c r="H99" s="191" t="s">
        <v>198</v>
      </c>
      <c r="I99" s="192" t="s">
        <v>199</v>
      </c>
      <c r="J99" s="191" t="s">
        <v>192</v>
      </c>
      <c r="K99" s="193" t="s">
        <v>200</v>
      </c>
      <c r="L99" s="194"/>
      <c r="M99" s="92" t="s">
        <v>20</v>
      </c>
      <c r="N99" s="93" t="s">
        <v>40</v>
      </c>
      <c r="O99" s="93" t="s">
        <v>201</v>
      </c>
      <c r="P99" s="93" t="s">
        <v>202</v>
      </c>
      <c r="Q99" s="93" t="s">
        <v>203</v>
      </c>
      <c r="R99" s="93" t="s">
        <v>204</v>
      </c>
      <c r="S99" s="93" t="s">
        <v>205</v>
      </c>
      <c r="T99" s="94" t="s">
        <v>206</v>
      </c>
    </row>
    <row r="100" s="1" customFormat="1" ht="22.8" customHeight="1">
      <c r="B100" s="39"/>
      <c r="C100" s="99" t="s">
        <v>207</v>
      </c>
      <c r="D100" s="40"/>
      <c r="E100" s="40"/>
      <c r="F100" s="40"/>
      <c r="G100" s="40"/>
      <c r="H100" s="40"/>
      <c r="I100" s="147"/>
      <c r="J100" s="195">
        <f>BK100</f>
        <v>0</v>
      </c>
      <c r="K100" s="40"/>
      <c r="L100" s="44"/>
      <c r="M100" s="95"/>
      <c r="N100" s="96"/>
      <c r="O100" s="96"/>
      <c r="P100" s="196">
        <f>P101+P199</f>
        <v>0</v>
      </c>
      <c r="Q100" s="96"/>
      <c r="R100" s="196">
        <f>R101+R199</f>
        <v>0</v>
      </c>
      <c r="S100" s="96"/>
      <c r="T100" s="197">
        <f>T101+T199</f>
        <v>0</v>
      </c>
      <c r="AT100" s="18" t="s">
        <v>69</v>
      </c>
      <c r="AU100" s="18" t="s">
        <v>193</v>
      </c>
      <c r="BK100" s="198">
        <f>BK101+BK199</f>
        <v>0</v>
      </c>
    </row>
    <row r="101" s="10" customFormat="1" ht="25.92" customHeight="1">
      <c r="B101" s="199"/>
      <c r="C101" s="200"/>
      <c r="D101" s="201" t="s">
        <v>69</v>
      </c>
      <c r="E101" s="202" t="s">
        <v>296</v>
      </c>
      <c r="F101" s="202" t="s">
        <v>297</v>
      </c>
      <c r="G101" s="200"/>
      <c r="H101" s="200"/>
      <c r="I101" s="203"/>
      <c r="J101" s="204">
        <f>BK101</f>
        <v>0</v>
      </c>
      <c r="K101" s="200"/>
      <c r="L101" s="205"/>
      <c r="M101" s="206"/>
      <c r="N101" s="207"/>
      <c r="O101" s="207"/>
      <c r="P101" s="208">
        <f>P102+P115+P127+P141+P156+P180+P195</f>
        <v>0</v>
      </c>
      <c r="Q101" s="207"/>
      <c r="R101" s="208">
        <f>R102+R115+R127+R141+R156+R180+R195</f>
        <v>0</v>
      </c>
      <c r="S101" s="207"/>
      <c r="T101" s="209">
        <f>T102+T115+T127+T141+T156+T180+T195</f>
        <v>0</v>
      </c>
      <c r="AR101" s="210" t="s">
        <v>79</v>
      </c>
      <c r="AT101" s="211" t="s">
        <v>69</v>
      </c>
      <c r="AU101" s="211" t="s">
        <v>16</v>
      </c>
      <c r="AY101" s="210" t="s">
        <v>210</v>
      </c>
      <c r="BK101" s="212">
        <f>BK102+BK115+BK127+BK141+BK156+BK180+BK195</f>
        <v>0</v>
      </c>
    </row>
    <row r="102" s="10" customFormat="1" ht="22.8" customHeight="1">
      <c r="B102" s="199"/>
      <c r="C102" s="200"/>
      <c r="D102" s="201" t="s">
        <v>69</v>
      </c>
      <c r="E102" s="239" t="s">
        <v>298</v>
      </c>
      <c r="F102" s="239" t="s">
        <v>299</v>
      </c>
      <c r="G102" s="200"/>
      <c r="H102" s="200"/>
      <c r="I102" s="203"/>
      <c r="J102" s="240">
        <f>BK102</f>
        <v>0</v>
      </c>
      <c r="K102" s="200"/>
      <c r="L102" s="205"/>
      <c r="M102" s="206"/>
      <c r="N102" s="207"/>
      <c r="O102" s="207"/>
      <c r="P102" s="208">
        <f>SUM(P103:P114)</f>
        <v>0</v>
      </c>
      <c r="Q102" s="207"/>
      <c r="R102" s="208">
        <f>SUM(R103:R114)</f>
        <v>0</v>
      </c>
      <c r="S102" s="207"/>
      <c r="T102" s="209">
        <f>SUM(T103:T114)</f>
        <v>0</v>
      </c>
      <c r="AR102" s="210" t="s">
        <v>79</v>
      </c>
      <c r="AT102" s="211" t="s">
        <v>69</v>
      </c>
      <c r="AU102" s="211" t="s">
        <v>77</v>
      </c>
      <c r="AY102" s="210" t="s">
        <v>210</v>
      </c>
      <c r="BK102" s="212">
        <f>SUM(BK103:BK114)</f>
        <v>0</v>
      </c>
    </row>
    <row r="103" s="1" customFormat="1" ht="24" customHeight="1">
      <c r="B103" s="39"/>
      <c r="C103" s="213" t="s">
        <v>77</v>
      </c>
      <c r="D103" s="213" t="s">
        <v>211</v>
      </c>
      <c r="E103" s="214" t="s">
        <v>314</v>
      </c>
      <c r="F103" s="215" t="s">
        <v>315</v>
      </c>
      <c r="G103" s="216" t="s">
        <v>291</v>
      </c>
      <c r="H103" s="217">
        <v>1245</v>
      </c>
      <c r="I103" s="218"/>
      <c r="J103" s="219">
        <f>ROUND(I103*H103,2)</f>
        <v>0</v>
      </c>
      <c r="K103" s="215" t="s">
        <v>20</v>
      </c>
      <c r="L103" s="44"/>
      <c r="M103" s="220" t="s">
        <v>20</v>
      </c>
      <c r="N103" s="221" t="s">
        <v>41</v>
      </c>
      <c r="O103" s="84"/>
      <c r="P103" s="222">
        <f>O103*H103</f>
        <v>0</v>
      </c>
      <c r="Q103" s="222">
        <v>0</v>
      </c>
      <c r="R103" s="222">
        <f>Q103*H103</f>
        <v>0</v>
      </c>
      <c r="S103" s="222">
        <v>0</v>
      </c>
      <c r="T103" s="223">
        <f>S103*H103</f>
        <v>0</v>
      </c>
      <c r="AR103" s="224" t="s">
        <v>282</v>
      </c>
      <c r="AT103" s="224" t="s">
        <v>211</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282</v>
      </c>
      <c r="BM103" s="224" t="s">
        <v>79</v>
      </c>
    </row>
    <row r="104" s="1" customFormat="1" ht="24" customHeight="1">
      <c r="B104" s="39"/>
      <c r="C104" s="213" t="s">
        <v>79</v>
      </c>
      <c r="D104" s="213" t="s">
        <v>211</v>
      </c>
      <c r="E104" s="214" t="s">
        <v>317</v>
      </c>
      <c r="F104" s="215" t="s">
        <v>318</v>
      </c>
      <c r="G104" s="216" t="s">
        <v>291</v>
      </c>
      <c r="H104" s="217">
        <v>10</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282</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282</v>
      </c>
      <c r="BM104" s="224" t="s">
        <v>215</v>
      </c>
    </row>
    <row r="105" s="1" customFormat="1" ht="16.5" customHeight="1">
      <c r="B105" s="39"/>
      <c r="C105" s="241" t="s">
        <v>92</v>
      </c>
      <c r="D105" s="241" t="s">
        <v>263</v>
      </c>
      <c r="E105" s="242" t="s">
        <v>661</v>
      </c>
      <c r="F105" s="243" t="s">
        <v>662</v>
      </c>
      <c r="G105" s="244" t="s">
        <v>291</v>
      </c>
      <c r="H105" s="245">
        <v>494</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303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282</v>
      </c>
      <c r="BM105" s="224" t="s">
        <v>229</v>
      </c>
    </row>
    <row r="106" s="1" customFormat="1" ht="16.5" customHeight="1">
      <c r="B106" s="39"/>
      <c r="C106" s="241" t="s">
        <v>215</v>
      </c>
      <c r="D106" s="241" t="s">
        <v>263</v>
      </c>
      <c r="E106" s="242" t="s">
        <v>663</v>
      </c>
      <c r="F106" s="243" t="s">
        <v>664</v>
      </c>
      <c r="G106" s="244" t="s">
        <v>291</v>
      </c>
      <c r="H106" s="245">
        <v>130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303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282</v>
      </c>
      <c r="BM106" s="224" t="s">
        <v>233</v>
      </c>
    </row>
    <row r="107" s="1" customFormat="1" ht="16.5" customHeight="1">
      <c r="B107" s="39"/>
      <c r="C107" s="241" t="s">
        <v>269</v>
      </c>
      <c r="D107" s="241" t="s">
        <v>263</v>
      </c>
      <c r="E107" s="242" t="s">
        <v>665</v>
      </c>
      <c r="F107" s="243" t="s">
        <v>666</v>
      </c>
      <c r="G107" s="244" t="s">
        <v>291</v>
      </c>
      <c r="H107" s="245">
        <v>300</v>
      </c>
      <c r="I107" s="246"/>
      <c r="J107" s="247">
        <f>ROUND(I107*H107,2)</f>
        <v>0</v>
      </c>
      <c r="K107" s="243" t="s">
        <v>20</v>
      </c>
      <c r="L107" s="248"/>
      <c r="M107" s="249" t="s">
        <v>20</v>
      </c>
      <c r="N107" s="250" t="s">
        <v>41</v>
      </c>
      <c r="O107" s="84"/>
      <c r="P107" s="222">
        <f>O107*H107</f>
        <v>0</v>
      </c>
      <c r="Q107" s="222">
        <v>0</v>
      </c>
      <c r="R107" s="222">
        <f>Q107*H107</f>
        <v>0</v>
      </c>
      <c r="S107" s="222">
        <v>0</v>
      </c>
      <c r="T107" s="223">
        <f>S107*H107</f>
        <v>0</v>
      </c>
      <c r="AR107" s="224" t="s">
        <v>303</v>
      </c>
      <c r="AT107" s="224" t="s">
        <v>263</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282</v>
      </c>
      <c r="BM107" s="224" t="s">
        <v>272</v>
      </c>
    </row>
    <row r="108" s="1" customFormat="1" ht="16.5" customHeight="1">
      <c r="B108" s="39"/>
      <c r="C108" s="241" t="s">
        <v>229</v>
      </c>
      <c r="D108" s="241" t="s">
        <v>263</v>
      </c>
      <c r="E108" s="242" t="s">
        <v>667</v>
      </c>
      <c r="F108" s="243" t="s">
        <v>668</v>
      </c>
      <c r="G108" s="244" t="s">
        <v>291</v>
      </c>
      <c r="H108" s="245">
        <v>250</v>
      </c>
      <c r="I108" s="246"/>
      <c r="J108" s="247">
        <f>ROUND(I108*H108,2)</f>
        <v>0</v>
      </c>
      <c r="K108" s="243" t="s">
        <v>20</v>
      </c>
      <c r="L108" s="248"/>
      <c r="M108" s="249" t="s">
        <v>20</v>
      </c>
      <c r="N108" s="250" t="s">
        <v>41</v>
      </c>
      <c r="O108" s="84"/>
      <c r="P108" s="222">
        <f>O108*H108</f>
        <v>0</v>
      </c>
      <c r="Q108" s="222">
        <v>0</v>
      </c>
      <c r="R108" s="222">
        <f>Q108*H108</f>
        <v>0</v>
      </c>
      <c r="S108" s="222">
        <v>0</v>
      </c>
      <c r="T108" s="223">
        <f>S108*H108</f>
        <v>0</v>
      </c>
      <c r="AR108" s="224" t="s">
        <v>303</v>
      </c>
      <c r="AT108" s="224" t="s">
        <v>263</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282</v>
      </c>
      <c r="BM108" s="224" t="s">
        <v>275</v>
      </c>
    </row>
    <row r="109" s="1" customFormat="1" ht="16.5" customHeight="1">
      <c r="B109" s="39"/>
      <c r="C109" s="241" t="s">
        <v>276</v>
      </c>
      <c r="D109" s="241" t="s">
        <v>263</v>
      </c>
      <c r="E109" s="242" t="s">
        <v>669</v>
      </c>
      <c r="F109" s="243" t="s">
        <v>670</v>
      </c>
      <c r="G109" s="244" t="s">
        <v>291</v>
      </c>
      <c r="H109" s="245">
        <v>45</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303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282</v>
      </c>
      <c r="BM109" s="224" t="s">
        <v>279</v>
      </c>
    </row>
    <row r="110" s="1" customFormat="1" ht="16.5" customHeight="1">
      <c r="B110" s="39"/>
      <c r="C110" s="241" t="s">
        <v>233</v>
      </c>
      <c r="D110" s="241" t="s">
        <v>263</v>
      </c>
      <c r="E110" s="242" t="s">
        <v>671</v>
      </c>
      <c r="F110" s="243" t="s">
        <v>672</v>
      </c>
      <c r="G110" s="244" t="s">
        <v>291</v>
      </c>
      <c r="H110" s="245">
        <v>8</v>
      </c>
      <c r="I110" s="246"/>
      <c r="J110" s="247">
        <f>ROUND(I110*H110,2)</f>
        <v>0</v>
      </c>
      <c r="K110" s="243" t="s">
        <v>20</v>
      </c>
      <c r="L110" s="248"/>
      <c r="M110" s="249" t="s">
        <v>20</v>
      </c>
      <c r="N110" s="250" t="s">
        <v>41</v>
      </c>
      <c r="O110" s="84"/>
      <c r="P110" s="222">
        <f>O110*H110</f>
        <v>0</v>
      </c>
      <c r="Q110" s="222">
        <v>0</v>
      </c>
      <c r="R110" s="222">
        <f>Q110*H110</f>
        <v>0</v>
      </c>
      <c r="S110" s="222">
        <v>0</v>
      </c>
      <c r="T110" s="223">
        <f>S110*H110</f>
        <v>0</v>
      </c>
      <c r="AR110" s="224" t="s">
        <v>303</v>
      </c>
      <c r="AT110" s="224" t="s">
        <v>263</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282</v>
      </c>
      <c r="BM110" s="224" t="s">
        <v>282</v>
      </c>
    </row>
    <row r="111" s="1" customFormat="1" ht="16.5" customHeight="1">
      <c r="B111" s="39"/>
      <c r="C111" s="241" t="s">
        <v>283</v>
      </c>
      <c r="D111" s="241" t="s">
        <v>263</v>
      </c>
      <c r="E111" s="242" t="s">
        <v>673</v>
      </c>
      <c r="F111" s="243" t="s">
        <v>674</v>
      </c>
      <c r="G111" s="244" t="s">
        <v>291</v>
      </c>
      <c r="H111" s="245">
        <v>8</v>
      </c>
      <c r="I111" s="246"/>
      <c r="J111" s="247">
        <f>ROUND(I111*H111,2)</f>
        <v>0</v>
      </c>
      <c r="K111" s="243" t="s">
        <v>20</v>
      </c>
      <c r="L111" s="248"/>
      <c r="M111" s="249" t="s">
        <v>20</v>
      </c>
      <c r="N111" s="250" t="s">
        <v>41</v>
      </c>
      <c r="O111" s="84"/>
      <c r="P111" s="222">
        <f>O111*H111</f>
        <v>0</v>
      </c>
      <c r="Q111" s="222">
        <v>0</v>
      </c>
      <c r="R111" s="222">
        <f>Q111*H111</f>
        <v>0</v>
      </c>
      <c r="S111" s="222">
        <v>0</v>
      </c>
      <c r="T111" s="223">
        <f>S111*H111</f>
        <v>0</v>
      </c>
      <c r="AR111" s="224" t="s">
        <v>303</v>
      </c>
      <c r="AT111" s="224" t="s">
        <v>263</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282</v>
      </c>
      <c r="BM111" s="224" t="s">
        <v>285</v>
      </c>
    </row>
    <row r="112" s="1" customFormat="1" ht="16.5" customHeight="1">
      <c r="B112" s="39"/>
      <c r="C112" s="241" t="s">
        <v>272</v>
      </c>
      <c r="D112" s="241" t="s">
        <v>263</v>
      </c>
      <c r="E112" s="242" t="s">
        <v>675</v>
      </c>
      <c r="F112" s="243" t="s">
        <v>676</v>
      </c>
      <c r="G112" s="244" t="s">
        <v>291</v>
      </c>
      <c r="H112" s="245">
        <v>10</v>
      </c>
      <c r="I112" s="246"/>
      <c r="J112" s="247">
        <f>ROUND(I112*H112,2)</f>
        <v>0</v>
      </c>
      <c r="K112" s="243" t="s">
        <v>20</v>
      </c>
      <c r="L112" s="248"/>
      <c r="M112" s="249" t="s">
        <v>20</v>
      </c>
      <c r="N112" s="250" t="s">
        <v>41</v>
      </c>
      <c r="O112" s="84"/>
      <c r="P112" s="222">
        <f>O112*H112</f>
        <v>0</v>
      </c>
      <c r="Q112" s="222">
        <v>0</v>
      </c>
      <c r="R112" s="222">
        <f>Q112*H112</f>
        <v>0</v>
      </c>
      <c r="S112" s="222">
        <v>0</v>
      </c>
      <c r="T112" s="223">
        <f>S112*H112</f>
        <v>0</v>
      </c>
      <c r="AR112" s="224" t="s">
        <v>303</v>
      </c>
      <c r="AT112" s="224" t="s">
        <v>263</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282</v>
      </c>
      <c r="BM112" s="224" t="s">
        <v>286</v>
      </c>
    </row>
    <row r="113" s="1" customFormat="1" ht="16.5" customHeight="1">
      <c r="B113" s="39"/>
      <c r="C113" s="241" t="s">
        <v>288</v>
      </c>
      <c r="D113" s="241" t="s">
        <v>263</v>
      </c>
      <c r="E113" s="242" t="s">
        <v>677</v>
      </c>
      <c r="F113" s="243" t="s">
        <v>678</v>
      </c>
      <c r="G113" s="244" t="s">
        <v>291</v>
      </c>
      <c r="H113" s="245">
        <v>10</v>
      </c>
      <c r="I113" s="246"/>
      <c r="J113" s="247">
        <f>ROUND(I113*H113,2)</f>
        <v>0</v>
      </c>
      <c r="K113" s="243" t="s">
        <v>20</v>
      </c>
      <c r="L113" s="248"/>
      <c r="M113" s="249" t="s">
        <v>20</v>
      </c>
      <c r="N113" s="250" t="s">
        <v>41</v>
      </c>
      <c r="O113" s="84"/>
      <c r="P113" s="222">
        <f>O113*H113</f>
        <v>0</v>
      </c>
      <c r="Q113" s="222">
        <v>0</v>
      </c>
      <c r="R113" s="222">
        <f>Q113*H113</f>
        <v>0</v>
      </c>
      <c r="S113" s="222">
        <v>0</v>
      </c>
      <c r="T113" s="223">
        <f>S113*H113</f>
        <v>0</v>
      </c>
      <c r="AR113" s="224" t="s">
        <v>303</v>
      </c>
      <c r="AT113" s="224" t="s">
        <v>263</v>
      </c>
      <c r="AU113" s="224" t="s">
        <v>79</v>
      </c>
      <c r="AY113" s="18" t="s">
        <v>210</v>
      </c>
      <c r="BE113" s="225">
        <f>IF(N113="základní",J113,0)</f>
        <v>0</v>
      </c>
      <c r="BF113" s="225">
        <f>IF(N113="snížená",J113,0)</f>
        <v>0</v>
      </c>
      <c r="BG113" s="225">
        <f>IF(N113="zákl. přenesená",J113,0)</f>
        <v>0</v>
      </c>
      <c r="BH113" s="225">
        <f>IF(N113="sníž. přenesená",J113,0)</f>
        <v>0</v>
      </c>
      <c r="BI113" s="225">
        <f>IF(N113="nulová",J113,0)</f>
        <v>0</v>
      </c>
      <c r="BJ113" s="18" t="s">
        <v>77</v>
      </c>
      <c r="BK113" s="225">
        <f>ROUND(I113*H113,2)</f>
        <v>0</v>
      </c>
      <c r="BL113" s="18" t="s">
        <v>282</v>
      </c>
      <c r="BM113" s="224" t="s">
        <v>292</v>
      </c>
    </row>
    <row r="114" s="1" customFormat="1" ht="16.5" customHeight="1">
      <c r="B114" s="39"/>
      <c r="C114" s="241" t="s">
        <v>275</v>
      </c>
      <c r="D114" s="241" t="s">
        <v>263</v>
      </c>
      <c r="E114" s="242" t="s">
        <v>679</v>
      </c>
      <c r="F114" s="243" t="s">
        <v>680</v>
      </c>
      <c r="G114" s="244" t="s">
        <v>352</v>
      </c>
      <c r="H114" s="245">
        <v>70</v>
      </c>
      <c r="I114" s="246"/>
      <c r="J114" s="247">
        <f>ROUND(I114*H114,2)</f>
        <v>0</v>
      </c>
      <c r="K114" s="243" t="s">
        <v>20</v>
      </c>
      <c r="L114" s="248"/>
      <c r="M114" s="249" t="s">
        <v>20</v>
      </c>
      <c r="N114" s="250" t="s">
        <v>41</v>
      </c>
      <c r="O114" s="84"/>
      <c r="P114" s="222">
        <f>O114*H114</f>
        <v>0</v>
      </c>
      <c r="Q114" s="222">
        <v>0</v>
      </c>
      <c r="R114" s="222">
        <f>Q114*H114</f>
        <v>0</v>
      </c>
      <c r="S114" s="222">
        <v>0</v>
      </c>
      <c r="T114" s="223">
        <f>S114*H114</f>
        <v>0</v>
      </c>
      <c r="AR114" s="224" t="s">
        <v>303</v>
      </c>
      <c r="AT114" s="224" t="s">
        <v>263</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282</v>
      </c>
      <c r="BM114" s="224" t="s">
        <v>295</v>
      </c>
    </row>
    <row r="115" s="10" customFormat="1" ht="22.8" customHeight="1">
      <c r="B115" s="199"/>
      <c r="C115" s="200"/>
      <c r="D115" s="201" t="s">
        <v>69</v>
      </c>
      <c r="E115" s="239" t="s">
        <v>681</v>
      </c>
      <c r="F115" s="239" t="s">
        <v>682</v>
      </c>
      <c r="G115" s="200"/>
      <c r="H115" s="200"/>
      <c r="I115" s="203"/>
      <c r="J115" s="240">
        <f>BK115</f>
        <v>0</v>
      </c>
      <c r="K115" s="200"/>
      <c r="L115" s="205"/>
      <c r="M115" s="206"/>
      <c r="N115" s="207"/>
      <c r="O115" s="207"/>
      <c r="P115" s="208">
        <f>SUM(P116:P126)</f>
        <v>0</v>
      </c>
      <c r="Q115" s="207"/>
      <c r="R115" s="208">
        <f>SUM(R116:R126)</f>
        <v>0</v>
      </c>
      <c r="S115" s="207"/>
      <c r="T115" s="209">
        <f>SUM(T116:T126)</f>
        <v>0</v>
      </c>
      <c r="AR115" s="210" t="s">
        <v>79</v>
      </c>
      <c r="AT115" s="211" t="s">
        <v>69</v>
      </c>
      <c r="AU115" s="211" t="s">
        <v>77</v>
      </c>
      <c r="AY115" s="210" t="s">
        <v>210</v>
      </c>
      <c r="BK115" s="212">
        <f>SUM(BK116:BK126)</f>
        <v>0</v>
      </c>
    </row>
    <row r="116" s="1" customFormat="1" ht="24" customHeight="1">
      <c r="B116" s="39"/>
      <c r="C116" s="241" t="s">
        <v>300</v>
      </c>
      <c r="D116" s="241" t="s">
        <v>263</v>
      </c>
      <c r="E116" s="242" t="s">
        <v>683</v>
      </c>
      <c r="F116" s="243" t="s">
        <v>684</v>
      </c>
      <c r="G116" s="244" t="s">
        <v>352</v>
      </c>
      <c r="H116" s="245">
        <v>2</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303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282</v>
      </c>
      <c r="BM116" s="224" t="s">
        <v>304</v>
      </c>
    </row>
    <row r="117" s="1" customFormat="1" ht="24" customHeight="1">
      <c r="B117" s="39"/>
      <c r="C117" s="241" t="s">
        <v>279</v>
      </c>
      <c r="D117" s="241" t="s">
        <v>263</v>
      </c>
      <c r="E117" s="242" t="s">
        <v>685</v>
      </c>
      <c r="F117" s="243" t="s">
        <v>686</v>
      </c>
      <c r="G117" s="244" t="s">
        <v>352</v>
      </c>
      <c r="H117" s="245">
        <v>1</v>
      </c>
      <c r="I117" s="246"/>
      <c r="J117" s="247">
        <f>ROUND(I117*H117,2)</f>
        <v>0</v>
      </c>
      <c r="K117" s="243" t="s">
        <v>20</v>
      </c>
      <c r="L117" s="248"/>
      <c r="M117" s="249" t="s">
        <v>20</v>
      </c>
      <c r="N117" s="250" t="s">
        <v>41</v>
      </c>
      <c r="O117" s="84"/>
      <c r="P117" s="222">
        <f>O117*H117</f>
        <v>0</v>
      </c>
      <c r="Q117" s="222">
        <v>0</v>
      </c>
      <c r="R117" s="222">
        <f>Q117*H117</f>
        <v>0</v>
      </c>
      <c r="S117" s="222">
        <v>0</v>
      </c>
      <c r="T117" s="223">
        <f>S117*H117</f>
        <v>0</v>
      </c>
      <c r="AR117" s="224" t="s">
        <v>303</v>
      </c>
      <c r="AT117" s="224" t="s">
        <v>263</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282</v>
      </c>
      <c r="BM117" s="224" t="s">
        <v>307</v>
      </c>
    </row>
    <row r="118" s="1" customFormat="1" ht="24" customHeight="1">
      <c r="B118" s="39"/>
      <c r="C118" s="241" t="s">
        <v>9</v>
      </c>
      <c r="D118" s="241" t="s">
        <v>263</v>
      </c>
      <c r="E118" s="242" t="s">
        <v>687</v>
      </c>
      <c r="F118" s="243" t="s">
        <v>688</v>
      </c>
      <c r="G118" s="244" t="s">
        <v>352</v>
      </c>
      <c r="H118" s="245">
        <v>2</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303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282</v>
      </c>
      <c r="BM118" s="224" t="s">
        <v>310</v>
      </c>
    </row>
    <row r="119" s="1" customFormat="1" ht="24" customHeight="1">
      <c r="B119" s="39"/>
      <c r="C119" s="241" t="s">
        <v>282</v>
      </c>
      <c r="D119" s="241" t="s">
        <v>263</v>
      </c>
      <c r="E119" s="242" t="s">
        <v>689</v>
      </c>
      <c r="F119" s="243" t="s">
        <v>690</v>
      </c>
      <c r="G119" s="244" t="s">
        <v>352</v>
      </c>
      <c r="H119" s="245">
        <v>1</v>
      </c>
      <c r="I119" s="246"/>
      <c r="J119" s="247">
        <f>ROUND(I119*H119,2)</f>
        <v>0</v>
      </c>
      <c r="K119" s="243" t="s">
        <v>20</v>
      </c>
      <c r="L119" s="248"/>
      <c r="M119" s="249" t="s">
        <v>20</v>
      </c>
      <c r="N119" s="250" t="s">
        <v>41</v>
      </c>
      <c r="O119" s="84"/>
      <c r="P119" s="222">
        <f>O119*H119</f>
        <v>0</v>
      </c>
      <c r="Q119" s="222">
        <v>0</v>
      </c>
      <c r="R119" s="222">
        <f>Q119*H119</f>
        <v>0</v>
      </c>
      <c r="S119" s="222">
        <v>0</v>
      </c>
      <c r="T119" s="223">
        <f>S119*H119</f>
        <v>0</v>
      </c>
      <c r="AR119" s="224" t="s">
        <v>303</v>
      </c>
      <c r="AT119" s="224" t="s">
        <v>263</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282</v>
      </c>
      <c r="BM119" s="224" t="s">
        <v>303</v>
      </c>
    </row>
    <row r="120" s="1" customFormat="1" ht="24" customHeight="1">
      <c r="B120" s="39"/>
      <c r="C120" s="241" t="s">
        <v>313</v>
      </c>
      <c r="D120" s="241" t="s">
        <v>263</v>
      </c>
      <c r="E120" s="242" t="s">
        <v>691</v>
      </c>
      <c r="F120" s="243" t="s">
        <v>692</v>
      </c>
      <c r="G120" s="244" t="s">
        <v>352</v>
      </c>
      <c r="H120" s="245">
        <v>1</v>
      </c>
      <c r="I120" s="246"/>
      <c r="J120" s="247">
        <f>ROUND(I120*H120,2)</f>
        <v>0</v>
      </c>
      <c r="K120" s="243" t="s">
        <v>20</v>
      </c>
      <c r="L120" s="248"/>
      <c r="M120" s="249" t="s">
        <v>20</v>
      </c>
      <c r="N120" s="250" t="s">
        <v>41</v>
      </c>
      <c r="O120" s="84"/>
      <c r="P120" s="222">
        <f>O120*H120</f>
        <v>0</v>
      </c>
      <c r="Q120" s="222">
        <v>0</v>
      </c>
      <c r="R120" s="222">
        <f>Q120*H120</f>
        <v>0</v>
      </c>
      <c r="S120" s="222">
        <v>0</v>
      </c>
      <c r="T120" s="223">
        <f>S120*H120</f>
        <v>0</v>
      </c>
      <c r="AR120" s="224" t="s">
        <v>303</v>
      </c>
      <c r="AT120" s="224" t="s">
        <v>263</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282</v>
      </c>
      <c r="BM120" s="224" t="s">
        <v>316</v>
      </c>
    </row>
    <row r="121" s="1" customFormat="1" ht="24" customHeight="1">
      <c r="B121" s="39"/>
      <c r="C121" s="241" t="s">
        <v>285</v>
      </c>
      <c r="D121" s="241" t="s">
        <v>263</v>
      </c>
      <c r="E121" s="242" t="s">
        <v>693</v>
      </c>
      <c r="F121" s="243" t="s">
        <v>694</v>
      </c>
      <c r="G121" s="244" t="s">
        <v>352</v>
      </c>
      <c r="H121" s="245">
        <v>1</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303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282</v>
      </c>
      <c r="BM121" s="224" t="s">
        <v>319</v>
      </c>
    </row>
    <row r="122" s="1" customFormat="1" ht="24" customHeight="1">
      <c r="B122" s="39"/>
      <c r="C122" s="241" t="s">
        <v>322</v>
      </c>
      <c r="D122" s="241" t="s">
        <v>263</v>
      </c>
      <c r="E122" s="242" t="s">
        <v>695</v>
      </c>
      <c r="F122" s="243" t="s">
        <v>696</v>
      </c>
      <c r="G122" s="244" t="s">
        <v>352</v>
      </c>
      <c r="H122" s="245">
        <v>8</v>
      </c>
      <c r="I122" s="246"/>
      <c r="J122" s="247">
        <f>ROUND(I122*H122,2)</f>
        <v>0</v>
      </c>
      <c r="K122" s="243" t="s">
        <v>20</v>
      </c>
      <c r="L122" s="248"/>
      <c r="M122" s="249" t="s">
        <v>20</v>
      </c>
      <c r="N122" s="250" t="s">
        <v>41</v>
      </c>
      <c r="O122" s="84"/>
      <c r="P122" s="222">
        <f>O122*H122</f>
        <v>0</v>
      </c>
      <c r="Q122" s="222">
        <v>0</v>
      </c>
      <c r="R122" s="222">
        <f>Q122*H122</f>
        <v>0</v>
      </c>
      <c r="S122" s="222">
        <v>0</v>
      </c>
      <c r="T122" s="223">
        <f>S122*H122</f>
        <v>0</v>
      </c>
      <c r="AR122" s="224" t="s">
        <v>303</v>
      </c>
      <c r="AT122" s="224" t="s">
        <v>263</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282</v>
      </c>
      <c r="BM122" s="224" t="s">
        <v>325</v>
      </c>
    </row>
    <row r="123" s="1" customFormat="1" ht="24" customHeight="1">
      <c r="B123" s="39"/>
      <c r="C123" s="241" t="s">
        <v>286</v>
      </c>
      <c r="D123" s="241" t="s">
        <v>263</v>
      </c>
      <c r="E123" s="242" t="s">
        <v>697</v>
      </c>
      <c r="F123" s="243" t="s">
        <v>698</v>
      </c>
      <c r="G123" s="244" t="s">
        <v>352</v>
      </c>
      <c r="H123" s="245">
        <v>4</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303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282</v>
      </c>
      <c r="BM123" s="224" t="s">
        <v>328</v>
      </c>
    </row>
    <row r="124" s="1" customFormat="1" ht="16.5" customHeight="1">
      <c r="B124" s="39"/>
      <c r="C124" s="241" t="s">
        <v>7</v>
      </c>
      <c r="D124" s="241" t="s">
        <v>263</v>
      </c>
      <c r="E124" s="242" t="s">
        <v>699</v>
      </c>
      <c r="F124" s="243" t="s">
        <v>700</v>
      </c>
      <c r="G124" s="244" t="s">
        <v>352</v>
      </c>
      <c r="H124" s="245">
        <v>2</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303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282</v>
      </c>
      <c r="BM124" s="224" t="s">
        <v>331</v>
      </c>
    </row>
    <row r="125" s="1" customFormat="1" ht="24" customHeight="1">
      <c r="B125" s="39"/>
      <c r="C125" s="241" t="s">
        <v>292</v>
      </c>
      <c r="D125" s="241" t="s">
        <v>263</v>
      </c>
      <c r="E125" s="242" t="s">
        <v>701</v>
      </c>
      <c r="F125" s="243" t="s">
        <v>702</v>
      </c>
      <c r="G125" s="244" t="s">
        <v>429</v>
      </c>
      <c r="H125" s="245">
        <v>1</v>
      </c>
      <c r="I125" s="246"/>
      <c r="J125" s="247">
        <f>ROUND(I125*H125,2)</f>
        <v>0</v>
      </c>
      <c r="K125" s="243" t="s">
        <v>20</v>
      </c>
      <c r="L125" s="248"/>
      <c r="M125" s="249" t="s">
        <v>20</v>
      </c>
      <c r="N125" s="250" t="s">
        <v>41</v>
      </c>
      <c r="O125" s="84"/>
      <c r="P125" s="222">
        <f>O125*H125</f>
        <v>0</v>
      </c>
      <c r="Q125" s="222">
        <v>0</v>
      </c>
      <c r="R125" s="222">
        <f>Q125*H125</f>
        <v>0</v>
      </c>
      <c r="S125" s="222">
        <v>0</v>
      </c>
      <c r="T125" s="223">
        <f>S125*H125</f>
        <v>0</v>
      </c>
      <c r="AR125" s="224" t="s">
        <v>303</v>
      </c>
      <c r="AT125" s="224" t="s">
        <v>263</v>
      </c>
      <c r="AU125" s="224" t="s">
        <v>79</v>
      </c>
      <c r="AY125" s="18" t="s">
        <v>210</v>
      </c>
      <c r="BE125" s="225">
        <f>IF(N125="základní",J125,0)</f>
        <v>0</v>
      </c>
      <c r="BF125" s="225">
        <f>IF(N125="snížená",J125,0)</f>
        <v>0</v>
      </c>
      <c r="BG125" s="225">
        <f>IF(N125="zákl. přenesená",J125,0)</f>
        <v>0</v>
      </c>
      <c r="BH125" s="225">
        <f>IF(N125="sníž. přenesená",J125,0)</f>
        <v>0</v>
      </c>
      <c r="BI125" s="225">
        <f>IF(N125="nulová",J125,0)</f>
        <v>0</v>
      </c>
      <c r="BJ125" s="18" t="s">
        <v>77</v>
      </c>
      <c r="BK125" s="225">
        <f>ROUND(I125*H125,2)</f>
        <v>0</v>
      </c>
      <c r="BL125" s="18" t="s">
        <v>282</v>
      </c>
      <c r="BM125" s="224" t="s">
        <v>334</v>
      </c>
    </row>
    <row r="126" s="1" customFormat="1" ht="24" customHeight="1">
      <c r="B126" s="39"/>
      <c r="C126" s="213" t="s">
        <v>335</v>
      </c>
      <c r="D126" s="213" t="s">
        <v>211</v>
      </c>
      <c r="E126" s="214" t="s">
        <v>703</v>
      </c>
      <c r="F126" s="215" t="s">
        <v>704</v>
      </c>
      <c r="G126" s="216" t="s">
        <v>429</v>
      </c>
      <c r="H126" s="217">
        <v>2</v>
      </c>
      <c r="I126" s="218"/>
      <c r="J126" s="219">
        <f>ROUND(I126*H126,2)</f>
        <v>0</v>
      </c>
      <c r="K126" s="215" t="s">
        <v>20</v>
      </c>
      <c r="L126" s="44"/>
      <c r="M126" s="220" t="s">
        <v>20</v>
      </c>
      <c r="N126" s="221" t="s">
        <v>41</v>
      </c>
      <c r="O126" s="84"/>
      <c r="P126" s="222">
        <f>O126*H126</f>
        <v>0</v>
      </c>
      <c r="Q126" s="222">
        <v>0</v>
      </c>
      <c r="R126" s="222">
        <f>Q126*H126</f>
        <v>0</v>
      </c>
      <c r="S126" s="222">
        <v>0</v>
      </c>
      <c r="T126" s="223">
        <f>S126*H126</f>
        <v>0</v>
      </c>
      <c r="AR126" s="224" t="s">
        <v>282</v>
      </c>
      <c r="AT126" s="224" t="s">
        <v>211</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282</v>
      </c>
      <c r="BM126" s="224" t="s">
        <v>338</v>
      </c>
    </row>
    <row r="127" s="10" customFormat="1" ht="22.8" customHeight="1">
      <c r="B127" s="199"/>
      <c r="C127" s="200"/>
      <c r="D127" s="201" t="s">
        <v>69</v>
      </c>
      <c r="E127" s="239" t="s">
        <v>608</v>
      </c>
      <c r="F127" s="239" t="s">
        <v>609</v>
      </c>
      <c r="G127" s="200"/>
      <c r="H127" s="200"/>
      <c r="I127" s="203"/>
      <c r="J127" s="240">
        <f>BK127</f>
        <v>0</v>
      </c>
      <c r="K127" s="200"/>
      <c r="L127" s="205"/>
      <c r="M127" s="206"/>
      <c r="N127" s="207"/>
      <c r="O127" s="207"/>
      <c r="P127" s="208">
        <f>SUM(P128:P140)</f>
        <v>0</v>
      </c>
      <c r="Q127" s="207"/>
      <c r="R127" s="208">
        <f>SUM(R128:R140)</f>
        <v>0</v>
      </c>
      <c r="S127" s="207"/>
      <c r="T127" s="209">
        <f>SUM(T128:T140)</f>
        <v>0</v>
      </c>
      <c r="AR127" s="210" t="s">
        <v>79</v>
      </c>
      <c r="AT127" s="211" t="s">
        <v>69</v>
      </c>
      <c r="AU127" s="211" t="s">
        <v>77</v>
      </c>
      <c r="AY127" s="210" t="s">
        <v>210</v>
      </c>
      <c r="BK127" s="212">
        <f>SUM(BK128:BK140)</f>
        <v>0</v>
      </c>
    </row>
    <row r="128" s="1" customFormat="1" ht="24" customHeight="1">
      <c r="B128" s="39"/>
      <c r="C128" s="213" t="s">
        <v>295</v>
      </c>
      <c r="D128" s="213" t="s">
        <v>211</v>
      </c>
      <c r="E128" s="214" t="s">
        <v>705</v>
      </c>
      <c r="F128" s="215" t="s">
        <v>706</v>
      </c>
      <c r="G128" s="216" t="s">
        <v>352</v>
      </c>
      <c r="H128" s="217">
        <v>10</v>
      </c>
      <c r="I128" s="218"/>
      <c r="J128" s="219">
        <f>ROUND(I128*H128,2)</f>
        <v>0</v>
      </c>
      <c r="K128" s="215" t="s">
        <v>20</v>
      </c>
      <c r="L128" s="44"/>
      <c r="M128" s="220" t="s">
        <v>20</v>
      </c>
      <c r="N128" s="221" t="s">
        <v>41</v>
      </c>
      <c r="O128" s="84"/>
      <c r="P128" s="222">
        <f>O128*H128</f>
        <v>0</v>
      </c>
      <c r="Q128" s="222">
        <v>0</v>
      </c>
      <c r="R128" s="222">
        <f>Q128*H128</f>
        <v>0</v>
      </c>
      <c r="S128" s="222">
        <v>0</v>
      </c>
      <c r="T128" s="223">
        <f>S128*H128</f>
        <v>0</v>
      </c>
      <c r="AR128" s="224" t="s">
        <v>282</v>
      </c>
      <c r="AT128" s="224" t="s">
        <v>211</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282</v>
      </c>
      <c r="BM128" s="224" t="s">
        <v>341</v>
      </c>
    </row>
    <row r="129" s="1" customFormat="1" ht="24" customHeight="1">
      <c r="B129" s="39"/>
      <c r="C129" s="213" t="s">
        <v>342</v>
      </c>
      <c r="D129" s="213" t="s">
        <v>211</v>
      </c>
      <c r="E129" s="214" t="s">
        <v>707</v>
      </c>
      <c r="F129" s="215" t="s">
        <v>708</v>
      </c>
      <c r="G129" s="216" t="s">
        <v>352</v>
      </c>
      <c r="H129" s="217">
        <v>2</v>
      </c>
      <c r="I129" s="218"/>
      <c r="J129" s="219">
        <f>ROUND(I129*H129,2)</f>
        <v>0</v>
      </c>
      <c r="K129" s="215" t="s">
        <v>20</v>
      </c>
      <c r="L129" s="44"/>
      <c r="M129" s="220" t="s">
        <v>20</v>
      </c>
      <c r="N129" s="221" t="s">
        <v>41</v>
      </c>
      <c r="O129" s="84"/>
      <c r="P129" s="222">
        <f>O129*H129</f>
        <v>0</v>
      </c>
      <c r="Q129" s="222">
        <v>0</v>
      </c>
      <c r="R129" s="222">
        <f>Q129*H129</f>
        <v>0</v>
      </c>
      <c r="S129" s="222">
        <v>0</v>
      </c>
      <c r="T129" s="223">
        <f>S129*H129</f>
        <v>0</v>
      </c>
      <c r="AR129" s="224" t="s">
        <v>282</v>
      </c>
      <c r="AT129" s="224" t="s">
        <v>211</v>
      </c>
      <c r="AU129" s="224" t="s">
        <v>79</v>
      </c>
      <c r="AY129" s="18" t="s">
        <v>210</v>
      </c>
      <c r="BE129" s="225">
        <f>IF(N129="základní",J129,0)</f>
        <v>0</v>
      </c>
      <c r="BF129" s="225">
        <f>IF(N129="snížená",J129,0)</f>
        <v>0</v>
      </c>
      <c r="BG129" s="225">
        <f>IF(N129="zákl. přenesená",J129,0)</f>
        <v>0</v>
      </c>
      <c r="BH129" s="225">
        <f>IF(N129="sníž. přenesená",J129,0)</f>
        <v>0</v>
      </c>
      <c r="BI129" s="225">
        <f>IF(N129="nulová",J129,0)</f>
        <v>0</v>
      </c>
      <c r="BJ129" s="18" t="s">
        <v>77</v>
      </c>
      <c r="BK129" s="225">
        <f>ROUND(I129*H129,2)</f>
        <v>0</v>
      </c>
      <c r="BL129" s="18" t="s">
        <v>282</v>
      </c>
      <c r="BM129" s="224" t="s">
        <v>345</v>
      </c>
    </row>
    <row r="130" s="1" customFormat="1" ht="16.5" customHeight="1">
      <c r="B130" s="39"/>
      <c r="C130" s="213" t="s">
        <v>304</v>
      </c>
      <c r="D130" s="213" t="s">
        <v>211</v>
      </c>
      <c r="E130" s="214" t="s">
        <v>709</v>
      </c>
      <c r="F130" s="215" t="s">
        <v>710</v>
      </c>
      <c r="G130" s="216" t="s">
        <v>352</v>
      </c>
      <c r="H130" s="217">
        <v>1.8500000000000001</v>
      </c>
      <c r="I130" s="218"/>
      <c r="J130" s="219">
        <f>ROUND(I130*H130,2)</f>
        <v>0</v>
      </c>
      <c r="K130" s="215" t="s">
        <v>20</v>
      </c>
      <c r="L130" s="44"/>
      <c r="M130" s="220" t="s">
        <v>20</v>
      </c>
      <c r="N130" s="221" t="s">
        <v>41</v>
      </c>
      <c r="O130" s="84"/>
      <c r="P130" s="222">
        <f>O130*H130</f>
        <v>0</v>
      </c>
      <c r="Q130" s="222">
        <v>0</v>
      </c>
      <c r="R130" s="222">
        <f>Q130*H130</f>
        <v>0</v>
      </c>
      <c r="S130" s="222">
        <v>0</v>
      </c>
      <c r="T130" s="223">
        <f>S130*H130</f>
        <v>0</v>
      </c>
      <c r="AR130" s="224" t="s">
        <v>282</v>
      </c>
      <c r="AT130" s="224" t="s">
        <v>211</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282</v>
      </c>
      <c r="BM130" s="224" t="s">
        <v>348</v>
      </c>
    </row>
    <row r="131" s="1" customFormat="1" ht="24" customHeight="1">
      <c r="B131" s="39"/>
      <c r="C131" s="213" t="s">
        <v>349</v>
      </c>
      <c r="D131" s="213" t="s">
        <v>211</v>
      </c>
      <c r="E131" s="214" t="s">
        <v>711</v>
      </c>
      <c r="F131" s="215" t="s">
        <v>712</v>
      </c>
      <c r="G131" s="216" t="s">
        <v>352</v>
      </c>
      <c r="H131" s="217">
        <v>1</v>
      </c>
      <c r="I131" s="218"/>
      <c r="J131" s="219">
        <f>ROUND(I131*H131,2)</f>
        <v>0</v>
      </c>
      <c r="K131" s="215" t="s">
        <v>20</v>
      </c>
      <c r="L131" s="44"/>
      <c r="M131" s="220" t="s">
        <v>20</v>
      </c>
      <c r="N131" s="221" t="s">
        <v>41</v>
      </c>
      <c r="O131" s="84"/>
      <c r="P131" s="222">
        <f>O131*H131</f>
        <v>0</v>
      </c>
      <c r="Q131" s="222">
        <v>0</v>
      </c>
      <c r="R131" s="222">
        <f>Q131*H131</f>
        <v>0</v>
      </c>
      <c r="S131" s="222">
        <v>0</v>
      </c>
      <c r="T131" s="223">
        <f>S131*H131</f>
        <v>0</v>
      </c>
      <c r="AR131" s="224" t="s">
        <v>282</v>
      </c>
      <c r="AT131" s="224" t="s">
        <v>211</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282</v>
      </c>
      <c r="BM131" s="224" t="s">
        <v>353</v>
      </c>
    </row>
    <row r="132" s="1" customFormat="1" ht="24" customHeight="1">
      <c r="B132" s="39"/>
      <c r="C132" s="213" t="s">
        <v>307</v>
      </c>
      <c r="D132" s="213" t="s">
        <v>211</v>
      </c>
      <c r="E132" s="214" t="s">
        <v>713</v>
      </c>
      <c r="F132" s="215" t="s">
        <v>714</v>
      </c>
      <c r="G132" s="216" t="s">
        <v>429</v>
      </c>
      <c r="H132" s="217">
        <v>1</v>
      </c>
      <c r="I132" s="218"/>
      <c r="J132" s="219">
        <f>ROUND(I132*H132,2)</f>
        <v>0</v>
      </c>
      <c r="K132" s="215" t="s">
        <v>20</v>
      </c>
      <c r="L132" s="44"/>
      <c r="M132" s="220" t="s">
        <v>20</v>
      </c>
      <c r="N132" s="221" t="s">
        <v>41</v>
      </c>
      <c r="O132" s="84"/>
      <c r="P132" s="222">
        <f>O132*H132</f>
        <v>0</v>
      </c>
      <c r="Q132" s="222">
        <v>0</v>
      </c>
      <c r="R132" s="222">
        <f>Q132*H132</f>
        <v>0</v>
      </c>
      <c r="S132" s="222">
        <v>0</v>
      </c>
      <c r="T132" s="223">
        <f>S132*H132</f>
        <v>0</v>
      </c>
      <c r="AR132" s="224" t="s">
        <v>282</v>
      </c>
      <c r="AT132" s="224" t="s">
        <v>211</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282</v>
      </c>
      <c r="BM132" s="224" t="s">
        <v>356</v>
      </c>
    </row>
    <row r="133" s="1" customFormat="1" ht="24" customHeight="1">
      <c r="B133" s="39"/>
      <c r="C133" s="213" t="s">
        <v>357</v>
      </c>
      <c r="D133" s="213" t="s">
        <v>211</v>
      </c>
      <c r="E133" s="214" t="s">
        <v>715</v>
      </c>
      <c r="F133" s="215" t="s">
        <v>716</v>
      </c>
      <c r="G133" s="216" t="s">
        <v>429</v>
      </c>
      <c r="H133" s="217">
        <v>1</v>
      </c>
      <c r="I133" s="218"/>
      <c r="J133" s="219">
        <f>ROUND(I133*H133,2)</f>
        <v>0</v>
      </c>
      <c r="K133" s="215" t="s">
        <v>20</v>
      </c>
      <c r="L133" s="44"/>
      <c r="M133" s="220" t="s">
        <v>20</v>
      </c>
      <c r="N133" s="221" t="s">
        <v>41</v>
      </c>
      <c r="O133" s="84"/>
      <c r="P133" s="222">
        <f>O133*H133</f>
        <v>0</v>
      </c>
      <c r="Q133" s="222">
        <v>0</v>
      </c>
      <c r="R133" s="222">
        <f>Q133*H133</f>
        <v>0</v>
      </c>
      <c r="S133" s="222">
        <v>0</v>
      </c>
      <c r="T133" s="223">
        <f>S133*H133</f>
        <v>0</v>
      </c>
      <c r="AR133" s="224" t="s">
        <v>282</v>
      </c>
      <c r="AT133" s="224" t="s">
        <v>211</v>
      </c>
      <c r="AU133" s="224" t="s">
        <v>79</v>
      </c>
      <c r="AY133" s="18" t="s">
        <v>210</v>
      </c>
      <c r="BE133" s="225">
        <f>IF(N133="základní",J133,0)</f>
        <v>0</v>
      </c>
      <c r="BF133" s="225">
        <f>IF(N133="snížená",J133,0)</f>
        <v>0</v>
      </c>
      <c r="BG133" s="225">
        <f>IF(N133="zákl. přenesená",J133,0)</f>
        <v>0</v>
      </c>
      <c r="BH133" s="225">
        <f>IF(N133="sníž. přenesená",J133,0)</f>
        <v>0</v>
      </c>
      <c r="BI133" s="225">
        <f>IF(N133="nulová",J133,0)</f>
        <v>0</v>
      </c>
      <c r="BJ133" s="18" t="s">
        <v>77</v>
      </c>
      <c r="BK133" s="225">
        <f>ROUND(I133*H133,2)</f>
        <v>0</v>
      </c>
      <c r="BL133" s="18" t="s">
        <v>282</v>
      </c>
      <c r="BM133" s="224" t="s">
        <v>360</v>
      </c>
    </row>
    <row r="134" s="1" customFormat="1" ht="24" customHeight="1">
      <c r="B134" s="39"/>
      <c r="C134" s="213" t="s">
        <v>310</v>
      </c>
      <c r="D134" s="213" t="s">
        <v>211</v>
      </c>
      <c r="E134" s="214" t="s">
        <v>717</v>
      </c>
      <c r="F134" s="215" t="s">
        <v>718</v>
      </c>
      <c r="G134" s="216" t="s">
        <v>352</v>
      </c>
      <c r="H134" s="217">
        <v>1</v>
      </c>
      <c r="I134" s="218"/>
      <c r="J134" s="219">
        <f>ROUND(I134*H134,2)</f>
        <v>0</v>
      </c>
      <c r="K134" s="215" t="s">
        <v>20</v>
      </c>
      <c r="L134" s="44"/>
      <c r="M134" s="220" t="s">
        <v>20</v>
      </c>
      <c r="N134" s="221" t="s">
        <v>41</v>
      </c>
      <c r="O134" s="84"/>
      <c r="P134" s="222">
        <f>O134*H134</f>
        <v>0</v>
      </c>
      <c r="Q134" s="222">
        <v>0</v>
      </c>
      <c r="R134" s="222">
        <f>Q134*H134</f>
        <v>0</v>
      </c>
      <c r="S134" s="222">
        <v>0</v>
      </c>
      <c r="T134" s="223">
        <f>S134*H134</f>
        <v>0</v>
      </c>
      <c r="AR134" s="224" t="s">
        <v>282</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282</v>
      </c>
      <c r="BM134" s="224" t="s">
        <v>363</v>
      </c>
    </row>
    <row r="135" s="1" customFormat="1" ht="24" customHeight="1">
      <c r="B135" s="39"/>
      <c r="C135" s="213" t="s">
        <v>364</v>
      </c>
      <c r="D135" s="213" t="s">
        <v>211</v>
      </c>
      <c r="E135" s="214" t="s">
        <v>719</v>
      </c>
      <c r="F135" s="215" t="s">
        <v>720</v>
      </c>
      <c r="G135" s="216" t="s">
        <v>429</v>
      </c>
      <c r="H135" s="217">
        <v>1</v>
      </c>
      <c r="I135" s="218"/>
      <c r="J135" s="219">
        <f>ROUND(I135*H135,2)</f>
        <v>0</v>
      </c>
      <c r="K135" s="215" t="s">
        <v>20</v>
      </c>
      <c r="L135" s="44"/>
      <c r="M135" s="220" t="s">
        <v>20</v>
      </c>
      <c r="N135" s="221" t="s">
        <v>41</v>
      </c>
      <c r="O135" s="84"/>
      <c r="P135" s="222">
        <f>O135*H135</f>
        <v>0</v>
      </c>
      <c r="Q135" s="222">
        <v>0</v>
      </c>
      <c r="R135" s="222">
        <f>Q135*H135</f>
        <v>0</v>
      </c>
      <c r="S135" s="222">
        <v>0</v>
      </c>
      <c r="T135" s="223">
        <f>S135*H135</f>
        <v>0</v>
      </c>
      <c r="AR135" s="224" t="s">
        <v>282</v>
      </c>
      <c r="AT135" s="224" t="s">
        <v>211</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282</v>
      </c>
      <c r="BM135" s="224" t="s">
        <v>367</v>
      </c>
    </row>
    <row r="136" s="1" customFormat="1" ht="24" customHeight="1">
      <c r="B136" s="39"/>
      <c r="C136" s="213" t="s">
        <v>303</v>
      </c>
      <c r="D136" s="213" t="s">
        <v>211</v>
      </c>
      <c r="E136" s="214" t="s">
        <v>721</v>
      </c>
      <c r="F136" s="215" t="s">
        <v>722</v>
      </c>
      <c r="G136" s="216" t="s">
        <v>429</v>
      </c>
      <c r="H136" s="217">
        <v>3</v>
      </c>
      <c r="I136" s="218"/>
      <c r="J136" s="219">
        <f>ROUND(I136*H136,2)</f>
        <v>0</v>
      </c>
      <c r="K136" s="215" t="s">
        <v>20</v>
      </c>
      <c r="L136" s="44"/>
      <c r="M136" s="220" t="s">
        <v>20</v>
      </c>
      <c r="N136" s="221" t="s">
        <v>41</v>
      </c>
      <c r="O136" s="84"/>
      <c r="P136" s="222">
        <f>O136*H136</f>
        <v>0</v>
      </c>
      <c r="Q136" s="222">
        <v>0</v>
      </c>
      <c r="R136" s="222">
        <f>Q136*H136</f>
        <v>0</v>
      </c>
      <c r="S136" s="222">
        <v>0</v>
      </c>
      <c r="T136" s="223">
        <f>S136*H136</f>
        <v>0</v>
      </c>
      <c r="AR136" s="224" t="s">
        <v>282</v>
      </c>
      <c r="AT136" s="224" t="s">
        <v>211</v>
      </c>
      <c r="AU136" s="224" t="s">
        <v>79</v>
      </c>
      <c r="AY136" s="18" t="s">
        <v>210</v>
      </c>
      <c r="BE136" s="225">
        <f>IF(N136="základní",J136,0)</f>
        <v>0</v>
      </c>
      <c r="BF136" s="225">
        <f>IF(N136="snížená",J136,0)</f>
        <v>0</v>
      </c>
      <c r="BG136" s="225">
        <f>IF(N136="zákl. přenesená",J136,0)</f>
        <v>0</v>
      </c>
      <c r="BH136" s="225">
        <f>IF(N136="sníž. přenesená",J136,0)</f>
        <v>0</v>
      </c>
      <c r="BI136" s="225">
        <f>IF(N136="nulová",J136,0)</f>
        <v>0</v>
      </c>
      <c r="BJ136" s="18" t="s">
        <v>77</v>
      </c>
      <c r="BK136" s="225">
        <f>ROUND(I136*H136,2)</f>
        <v>0</v>
      </c>
      <c r="BL136" s="18" t="s">
        <v>282</v>
      </c>
      <c r="BM136" s="224" t="s">
        <v>370</v>
      </c>
    </row>
    <row r="137" s="1" customFormat="1" ht="24" customHeight="1">
      <c r="B137" s="39"/>
      <c r="C137" s="213" t="s">
        <v>371</v>
      </c>
      <c r="D137" s="213" t="s">
        <v>211</v>
      </c>
      <c r="E137" s="214" t="s">
        <v>723</v>
      </c>
      <c r="F137" s="215" t="s">
        <v>724</v>
      </c>
      <c r="G137" s="216" t="s">
        <v>429</v>
      </c>
      <c r="H137" s="217">
        <v>1</v>
      </c>
      <c r="I137" s="218"/>
      <c r="J137" s="219">
        <f>ROUND(I137*H137,2)</f>
        <v>0</v>
      </c>
      <c r="K137" s="215" t="s">
        <v>20</v>
      </c>
      <c r="L137" s="44"/>
      <c r="M137" s="220" t="s">
        <v>20</v>
      </c>
      <c r="N137" s="221" t="s">
        <v>41</v>
      </c>
      <c r="O137" s="84"/>
      <c r="P137" s="222">
        <f>O137*H137</f>
        <v>0</v>
      </c>
      <c r="Q137" s="222">
        <v>0</v>
      </c>
      <c r="R137" s="222">
        <f>Q137*H137</f>
        <v>0</v>
      </c>
      <c r="S137" s="222">
        <v>0</v>
      </c>
      <c r="T137" s="223">
        <f>S137*H137</f>
        <v>0</v>
      </c>
      <c r="AR137" s="224" t="s">
        <v>282</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282</v>
      </c>
      <c r="BM137" s="224" t="s">
        <v>374</v>
      </c>
    </row>
    <row r="138" s="1" customFormat="1" ht="24" customHeight="1">
      <c r="B138" s="39"/>
      <c r="C138" s="213" t="s">
        <v>316</v>
      </c>
      <c r="D138" s="213" t="s">
        <v>211</v>
      </c>
      <c r="E138" s="214" t="s">
        <v>725</v>
      </c>
      <c r="F138" s="215" t="s">
        <v>726</v>
      </c>
      <c r="G138" s="216" t="s">
        <v>429</v>
      </c>
      <c r="H138" s="217">
        <v>5</v>
      </c>
      <c r="I138" s="218"/>
      <c r="J138" s="219">
        <f>ROUND(I138*H138,2)</f>
        <v>0</v>
      </c>
      <c r="K138" s="215" t="s">
        <v>20</v>
      </c>
      <c r="L138" s="44"/>
      <c r="M138" s="220" t="s">
        <v>20</v>
      </c>
      <c r="N138" s="221" t="s">
        <v>41</v>
      </c>
      <c r="O138" s="84"/>
      <c r="P138" s="222">
        <f>O138*H138</f>
        <v>0</v>
      </c>
      <c r="Q138" s="222">
        <v>0</v>
      </c>
      <c r="R138" s="222">
        <f>Q138*H138</f>
        <v>0</v>
      </c>
      <c r="S138" s="222">
        <v>0</v>
      </c>
      <c r="T138" s="223">
        <f>S138*H138</f>
        <v>0</v>
      </c>
      <c r="AR138" s="224" t="s">
        <v>282</v>
      </c>
      <c r="AT138" s="224" t="s">
        <v>211</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282</v>
      </c>
      <c r="BM138" s="224" t="s">
        <v>377</v>
      </c>
    </row>
    <row r="139" s="1" customFormat="1" ht="24" customHeight="1">
      <c r="B139" s="39"/>
      <c r="C139" s="213" t="s">
        <v>378</v>
      </c>
      <c r="D139" s="213" t="s">
        <v>211</v>
      </c>
      <c r="E139" s="214" t="s">
        <v>727</v>
      </c>
      <c r="F139" s="215" t="s">
        <v>728</v>
      </c>
      <c r="G139" s="216" t="s">
        <v>555</v>
      </c>
      <c r="H139" s="217">
        <v>1</v>
      </c>
      <c r="I139" s="218"/>
      <c r="J139" s="219">
        <f>ROUND(I139*H139,2)</f>
        <v>0</v>
      </c>
      <c r="K139" s="215" t="s">
        <v>20</v>
      </c>
      <c r="L139" s="44"/>
      <c r="M139" s="220" t="s">
        <v>20</v>
      </c>
      <c r="N139" s="221" t="s">
        <v>41</v>
      </c>
      <c r="O139" s="84"/>
      <c r="P139" s="222">
        <f>O139*H139</f>
        <v>0</v>
      </c>
      <c r="Q139" s="222">
        <v>0</v>
      </c>
      <c r="R139" s="222">
        <f>Q139*H139</f>
        <v>0</v>
      </c>
      <c r="S139" s="222">
        <v>0</v>
      </c>
      <c r="T139" s="223">
        <f>S139*H139</f>
        <v>0</v>
      </c>
      <c r="AR139" s="224" t="s">
        <v>282</v>
      </c>
      <c r="AT139" s="224" t="s">
        <v>211</v>
      </c>
      <c r="AU139" s="224" t="s">
        <v>79</v>
      </c>
      <c r="AY139" s="18" t="s">
        <v>210</v>
      </c>
      <c r="BE139" s="225">
        <f>IF(N139="základní",J139,0)</f>
        <v>0</v>
      </c>
      <c r="BF139" s="225">
        <f>IF(N139="snížená",J139,0)</f>
        <v>0</v>
      </c>
      <c r="BG139" s="225">
        <f>IF(N139="zákl. přenesená",J139,0)</f>
        <v>0</v>
      </c>
      <c r="BH139" s="225">
        <f>IF(N139="sníž. přenesená",J139,0)</f>
        <v>0</v>
      </c>
      <c r="BI139" s="225">
        <f>IF(N139="nulová",J139,0)</f>
        <v>0</v>
      </c>
      <c r="BJ139" s="18" t="s">
        <v>77</v>
      </c>
      <c r="BK139" s="225">
        <f>ROUND(I139*H139,2)</f>
        <v>0</v>
      </c>
      <c r="BL139" s="18" t="s">
        <v>282</v>
      </c>
      <c r="BM139" s="224" t="s">
        <v>381</v>
      </c>
    </row>
    <row r="140" s="1" customFormat="1" ht="48" customHeight="1">
      <c r="B140" s="39"/>
      <c r="C140" s="241" t="s">
        <v>319</v>
      </c>
      <c r="D140" s="241" t="s">
        <v>263</v>
      </c>
      <c r="E140" s="242" t="s">
        <v>729</v>
      </c>
      <c r="F140" s="243" t="s">
        <v>730</v>
      </c>
      <c r="G140" s="244" t="s">
        <v>352</v>
      </c>
      <c r="H140" s="245">
        <v>1</v>
      </c>
      <c r="I140" s="246"/>
      <c r="J140" s="247">
        <f>ROUND(I140*H140,2)</f>
        <v>0</v>
      </c>
      <c r="K140" s="243" t="s">
        <v>20</v>
      </c>
      <c r="L140" s="248"/>
      <c r="M140" s="249" t="s">
        <v>20</v>
      </c>
      <c r="N140" s="250" t="s">
        <v>41</v>
      </c>
      <c r="O140" s="84"/>
      <c r="P140" s="222">
        <f>O140*H140</f>
        <v>0</v>
      </c>
      <c r="Q140" s="222">
        <v>0</v>
      </c>
      <c r="R140" s="222">
        <f>Q140*H140</f>
        <v>0</v>
      </c>
      <c r="S140" s="222">
        <v>0</v>
      </c>
      <c r="T140" s="223">
        <f>S140*H140</f>
        <v>0</v>
      </c>
      <c r="AR140" s="224" t="s">
        <v>303</v>
      </c>
      <c r="AT140" s="224" t="s">
        <v>263</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282</v>
      </c>
      <c r="BM140" s="224" t="s">
        <v>386</v>
      </c>
    </row>
    <row r="141" s="10" customFormat="1" ht="22.8" customHeight="1">
      <c r="B141" s="199"/>
      <c r="C141" s="200"/>
      <c r="D141" s="201" t="s">
        <v>69</v>
      </c>
      <c r="E141" s="239" t="s">
        <v>731</v>
      </c>
      <c r="F141" s="239" t="s">
        <v>732</v>
      </c>
      <c r="G141" s="200"/>
      <c r="H141" s="200"/>
      <c r="I141" s="203"/>
      <c r="J141" s="240">
        <f>BK141</f>
        <v>0</v>
      </c>
      <c r="K141" s="200"/>
      <c r="L141" s="205"/>
      <c r="M141" s="206"/>
      <c r="N141" s="207"/>
      <c r="O141" s="207"/>
      <c r="P141" s="208">
        <f>SUM(P142:P155)</f>
        <v>0</v>
      </c>
      <c r="Q141" s="207"/>
      <c r="R141" s="208">
        <f>SUM(R142:R155)</f>
        <v>0</v>
      </c>
      <c r="S141" s="207"/>
      <c r="T141" s="209">
        <f>SUM(T142:T155)</f>
        <v>0</v>
      </c>
      <c r="AR141" s="210" t="s">
        <v>79</v>
      </c>
      <c r="AT141" s="211" t="s">
        <v>69</v>
      </c>
      <c r="AU141" s="211" t="s">
        <v>77</v>
      </c>
      <c r="AY141" s="210" t="s">
        <v>210</v>
      </c>
      <c r="BK141" s="212">
        <f>SUM(BK142:BK155)</f>
        <v>0</v>
      </c>
    </row>
    <row r="142" s="1" customFormat="1" ht="24" customHeight="1">
      <c r="B142" s="39"/>
      <c r="C142" s="213" t="s">
        <v>387</v>
      </c>
      <c r="D142" s="213" t="s">
        <v>211</v>
      </c>
      <c r="E142" s="214" t="s">
        <v>733</v>
      </c>
      <c r="F142" s="215" t="s">
        <v>734</v>
      </c>
      <c r="G142" s="216" t="s">
        <v>291</v>
      </c>
      <c r="H142" s="217">
        <v>494</v>
      </c>
      <c r="I142" s="218"/>
      <c r="J142" s="219">
        <f>ROUND(I142*H142,2)</f>
        <v>0</v>
      </c>
      <c r="K142" s="215" t="s">
        <v>20</v>
      </c>
      <c r="L142" s="44"/>
      <c r="M142" s="220" t="s">
        <v>20</v>
      </c>
      <c r="N142" s="221" t="s">
        <v>41</v>
      </c>
      <c r="O142" s="84"/>
      <c r="P142" s="222">
        <f>O142*H142</f>
        <v>0</v>
      </c>
      <c r="Q142" s="222">
        <v>0</v>
      </c>
      <c r="R142" s="222">
        <f>Q142*H142</f>
        <v>0</v>
      </c>
      <c r="S142" s="222">
        <v>0</v>
      </c>
      <c r="T142" s="223">
        <f>S142*H142</f>
        <v>0</v>
      </c>
      <c r="AR142" s="224" t="s">
        <v>282</v>
      </c>
      <c r="AT142" s="224" t="s">
        <v>211</v>
      </c>
      <c r="AU142" s="224" t="s">
        <v>79</v>
      </c>
      <c r="AY142" s="18" t="s">
        <v>210</v>
      </c>
      <c r="BE142" s="225">
        <f>IF(N142="základní",J142,0)</f>
        <v>0</v>
      </c>
      <c r="BF142" s="225">
        <f>IF(N142="snížená",J142,0)</f>
        <v>0</v>
      </c>
      <c r="BG142" s="225">
        <f>IF(N142="zákl. přenesená",J142,0)</f>
        <v>0</v>
      </c>
      <c r="BH142" s="225">
        <f>IF(N142="sníž. přenesená",J142,0)</f>
        <v>0</v>
      </c>
      <c r="BI142" s="225">
        <f>IF(N142="nulová",J142,0)</f>
        <v>0</v>
      </c>
      <c r="BJ142" s="18" t="s">
        <v>77</v>
      </c>
      <c r="BK142" s="225">
        <f>ROUND(I142*H142,2)</f>
        <v>0</v>
      </c>
      <c r="BL142" s="18" t="s">
        <v>282</v>
      </c>
      <c r="BM142" s="224" t="s">
        <v>390</v>
      </c>
    </row>
    <row r="143" s="1" customFormat="1" ht="24" customHeight="1">
      <c r="B143" s="39"/>
      <c r="C143" s="213" t="s">
        <v>325</v>
      </c>
      <c r="D143" s="213" t="s">
        <v>211</v>
      </c>
      <c r="E143" s="214" t="s">
        <v>735</v>
      </c>
      <c r="F143" s="215" t="s">
        <v>736</v>
      </c>
      <c r="G143" s="216" t="s">
        <v>291</v>
      </c>
      <c r="H143" s="217">
        <v>130</v>
      </c>
      <c r="I143" s="218"/>
      <c r="J143" s="219">
        <f>ROUND(I143*H143,2)</f>
        <v>0</v>
      </c>
      <c r="K143" s="215" t="s">
        <v>20</v>
      </c>
      <c r="L143" s="44"/>
      <c r="M143" s="220" t="s">
        <v>20</v>
      </c>
      <c r="N143" s="221" t="s">
        <v>41</v>
      </c>
      <c r="O143" s="84"/>
      <c r="P143" s="222">
        <f>O143*H143</f>
        <v>0</v>
      </c>
      <c r="Q143" s="222">
        <v>0</v>
      </c>
      <c r="R143" s="222">
        <f>Q143*H143</f>
        <v>0</v>
      </c>
      <c r="S143" s="222">
        <v>0</v>
      </c>
      <c r="T143" s="223">
        <f>S143*H143</f>
        <v>0</v>
      </c>
      <c r="AR143" s="224" t="s">
        <v>282</v>
      </c>
      <c r="AT143" s="224" t="s">
        <v>211</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282</v>
      </c>
      <c r="BM143" s="224" t="s">
        <v>393</v>
      </c>
    </row>
    <row r="144" s="1" customFormat="1" ht="24" customHeight="1">
      <c r="B144" s="39"/>
      <c r="C144" s="213" t="s">
        <v>394</v>
      </c>
      <c r="D144" s="213" t="s">
        <v>211</v>
      </c>
      <c r="E144" s="214" t="s">
        <v>737</v>
      </c>
      <c r="F144" s="215" t="s">
        <v>738</v>
      </c>
      <c r="G144" s="216" t="s">
        <v>291</v>
      </c>
      <c r="H144" s="217">
        <v>300</v>
      </c>
      <c r="I144" s="218"/>
      <c r="J144" s="219">
        <f>ROUND(I144*H144,2)</f>
        <v>0</v>
      </c>
      <c r="K144" s="215" t="s">
        <v>20</v>
      </c>
      <c r="L144" s="44"/>
      <c r="M144" s="220" t="s">
        <v>20</v>
      </c>
      <c r="N144" s="221" t="s">
        <v>41</v>
      </c>
      <c r="O144" s="84"/>
      <c r="P144" s="222">
        <f>O144*H144</f>
        <v>0</v>
      </c>
      <c r="Q144" s="222">
        <v>0</v>
      </c>
      <c r="R144" s="222">
        <f>Q144*H144</f>
        <v>0</v>
      </c>
      <c r="S144" s="222">
        <v>0</v>
      </c>
      <c r="T144" s="223">
        <f>S144*H144</f>
        <v>0</v>
      </c>
      <c r="AR144" s="224" t="s">
        <v>282</v>
      </c>
      <c r="AT144" s="224" t="s">
        <v>211</v>
      </c>
      <c r="AU144" s="224" t="s">
        <v>79</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282</v>
      </c>
      <c r="BM144" s="224" t="s">
        <v>397</v>
      </c>
    </row>
    <row r="145" s="1" customFormat="1" ht="24" customHeight="1">
      <c r="B145" s="39"/>
      <c r="C145" s="213" t="s">
        <v>328</v>
      </c>
      <c r="D145" s="213" t="s">
        <v>211</v>
      </c>
      <c r="E145" s="214" t="s">
        <v>739</v>
      </c>
      <c r="F145" s="215" t="s">
        <v>740</v>
      </c>
      <c r="G145" s="216" t="s">
        <v>291</v>
      </c>
      <c r="H145" s="217">
        <v>250</v>
      </c>
      <c r="I145" s="218"/>
      <c r="J145" s="219">
        <f>ROUND(I145*H145,2)</f>
        <v>0</v>
      </c>
      <c r="K145" s="215" t="s">
        <v>20</v>
      </c>
      <c r="L145" s="44"/>
      <c r="M145" s="220" t="s">
        <v>20</v>
      </c>
      <c r="N145" s="221" t="s">
        <v>41</v>
      </c>
      <c r="O145" s="84"/>
      <c r="P145" s="222">
        <f>O145*H145</f>
        <v>0</v>
      </c>
      <c r="Q145" s="222">
        <v>0</v>
      </c>
      <c r="R145" s="222">
        <f>Q145*H145</f>
        <v>0</v>
      </c>
      <c r="S145" s="222">
        <v>0</v>
      </c>
      <c r="T145" s="223">
        <f>S145*H145</f>
        <v>0</v>
      </c>
      <c r="AR145" s="224" t="s">
        <v>282</v>
      </c>
      <c r="AT145" s="224" t="s">
        <v>211</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282</v>
      </c>
      <c r="BM145" s="224" t="s">
        <v>400</v>
      </c>
    </row>
    <row r="146" s="1" customFormat="1" ht="24" customHeight="1">
      <c r="B146" s="39"/>
      <c r="C146" s="213" t="s">
        <v>401</v>
      </c>
      <c r="D146" s="213" t="s">
        <v>211</v>
      </c>
      <c r="E146" s="214" t="s">
        <v>741</v>
      </c>
      <c r="F146" s="215" t="s">
        <v>742</v>
      </c>
      <c r="G146" s="216" t="s">
        <v>291</v>
      </c>
      <c r="H146" s="217">
        <v>45</v>
      </c>
      <c r="I146" s="218"/>
      <c r="J146" s="219">
        <f>ROUND(I146*H146,2)</f>
        <v>0</v>
      </c>
      <c r="K146" s="215" t="s">
        <v>20</v>
      </c>
      <c r="L146" s="44"/>
      <c r="M146" s="220" t="s">
        <v>20</v>
      </c>
      <c r="N146" s="221" t="s">
        <v>41</v>
      </c>
      <c r="O146" s="84"/>
      <c r="P146" s="222">
        <f>O146*H146</f>
        <v>0</v>
      </c>
      <c r="Q146" s="222">
        <v>0</v>
      </c>
      <c r="R146" s="222">
        <f>Q146*H146</f>
        <v>0</v>
      </c>
      <c r="S146" s="222">
        <v>0</v>
      </c>
      <c r="T146" s="223">
        <f>S146*H146</f>
        <v>0</v>
      </c>
      <c r="AR146" s="224" t="s">
        <v>282</v>
      </c>
      <c r="AT146" s="224" t="s">
        <v>211</v>
      </c>
      <c r="AU146" s="224" t="s">
        <v>79</v>
      </c>
      <c r="AY146" s="18" t="s">
        <v>210</v>
      </c>
      <c r="BE146" s="225">
        <f>IF(N146="základní",J146,0)</f>
        <v>0</v>
      </c>
      <c r="BF146" s="225">
        <f>IF(N146="snížená",J146,0)</f>
        <v>0</v>
      </c>
      <c r="BG146" s="225">
        <f>IF(N146="zákl. přenesená",J146,0)</f>
        <v>0</v>
      </c>
      <c r="BH146" s="225">
        <f>IF(N146="sníž. přenesená",J146,0)</f>
        <v>0</v>
      </c>
      <c r="BI146" s="225">
        <f>IF(N146="nulová",J146,0)</f>
        <v>0</v>
      </c>
      <c r="BJ146" s="18" t="s">
        <v>77</v>
      </c>
      <c r="BK146" s="225">
        <f>ROUND(I146*H146,2)</f>
        <v>0</v>
      </c>
      <c r="BL146" s="18" t="s">
        <v>282</v>
      </c>
      <c r="BM146" s="224" t="s">
        <v>404</v>
      </c>
    </row>
    <row r="147" s="1" customFormat="1" ht="24" customHeight="1">
      <c r="B147" s="39"/>
      <c r="C147" s="213" t="s">
        <v>331</v>
      </c>
      <c r="D147" s="213" t="s">
        <v>211</v>
      </c>
      <c r="E147" s="214" t="s">
        <v>743</v>
      </c>
      <c r="F147" s="215" t="s">
        <v>744</v>
      </c>
      <c r="G147" s="216" t="s">
        <v>291</v>
      </c>
      <c r="H147" s="217">
        <v>8</v>
      </c>
      <c r="I147" s="218"/>
      <c r="J147" s="219">
        <f>ROUND(I147*H147,2)</f>
        <v>0</v>
      </c>
      <c r="K147" s="215" t="s">
        <v>20</v>
      </c>
      <c r="L147" s="44"/>
      <c r="M147" s="220" t="s">
        <v>20</v>
      </c>
      <c r="N147" s="221" t="s">
        <v>41</v>
      </c>
      <c r="O147" s="84"/>
      <c r="P147" s="222">
        <f>O147*H147</f>
        <v>0</v>
      </c>
      <c r="Q147" s="222">
        <v>0</v>
      </c>
      <c r="R147" s="222">
        <f>Q147*H147</f>
        <v>0</v>
      </c>
      <c r="S147" s="222">
        <v>0</v>
      </c>
      <c r="T147" s="223">
        <f>S147*H147</f>
        <v>0</v>
      </c>
      <c r="AR147" s="224" t="s">
        <v>282</v>
      </c>
      <c r="AT147" s="224" t="s">
        <v>211</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282</v>
      </c>
      <c r="BM147" s="224" t="s">
        <v>407</v>
      </c>
    </row>
    <row r="148" s="1" customFormat="1" ht="24" customHeight="1">
      <c r="B148" s="39"/>
      <c r="C148" s="213" t="s">
        <v>408</v>
      </c>
      <c r="D148" s="213" t="s">
        <v>211</v>
      </c>
      <c r="E148" s="214" t="s">
        <v>745</v>
      </c>
      <c r="F148" s="215" t="s">
        <v>746</v>
      </c>
      <c r="G148" s="216" t="s">
        <v>291</v>
      </c>
      <c r="H148" s="217">
        <v>10</v>
      </c>
      <c r="I148" s="218"/>
      <c r="J148" s="219">
        <f>ROUND(I148*H148,2)</f>
        <v>0</v>
      </c>
      <c r="K148" s="215" t="s">
        <v>20</v>
      </c>
      <c r="L148" s="44"/>
      <c r="M148" s="220" t="s">
        <v>20</v>
      </c>
      <c r="N148" s="221" t="s">
        <v>41</v>
      </c>
      <c r="O148" s="84"/>
      <c r="P148" s="222">
        <f>O148*H148</f>
        <v>0</v>
      </c>
      <c r="Q148" s="222">
        <v>0</v>
      </c>
      <c r="R148" s="222">
        <f>Q148*H148</f>
        <v>0</v>
      </c>
      <c r="S148" s="222">
        <v>0</v>
      </c>
      <c r="T148" s="223">
        <f>S148*H148</f>
        <v>0</v>
      </c>
      <c r="AR148" s="224" t="s">
        <v>282</v>
      </c>
      <c r="AT148" s="224" t="s">
        <v>211</v>
      </c>
      <c r="AU148" s="224" t="s">
        <v>79</v>
      </c>
      <c r="AY148" s="18" t="s">
        <v>210</v>
      </c>
      <c r="BE148" s="225">
        <f>IF(N148="základní",J148,0)</f>
        <v>0</v>
      </c>
      <c r="BF148" s="225">
        <f>IF(N148="snížená",J148,0)</f>
        <v>0</v>
      </c>
      <c r="BG148" s="225">
        <f>IF(N148="zákl. přenesená",J148,0)</f>
        <v>0</v>
      </c>
      <c r="BH148" s="225">
        <f>IF(N148="sníž. přenesená",J148,0)</f>
        <v>0</v>
      </c>
      <c r="BI148" s="225">
        <f>IF(N148="nulová",J148,0)</f>
        <v>0</v>
      </c>
      <c r="BJ148" s="18" t="s">
        <v>77</v>
      </c>
      <c r="BK148" s="225">
        <f>ROUND(I148*H148,2)</f>
        <v>0</v>
      </c>
      <c r="BL148" s="18" t="s">
        <v>282</v>
      </c>
      <c r="BM148" s="224" t="s">
        <v>411</v>
      </c>
    </row>
    <row r="149" s="1" customFormat="1" ht="24" customHeight="1">
      <c r="B149" s="39"/>
      <c r="C149" s="213" t="s">
        <v>334</v>
      </c>
      <c r="D149" s="213" t="s">
        <v>211</v>
      </c>
      <c r="E149" s="214" t="s">
        <v>747</v>
      </c>
      <c r="F149" s="215" t="s">
        <v>748</v>
      </c>
      <c r="G149" s="216" t="s">
        <v>291</v>
      </c>
      <c r="H149" s="217">
        <v>40</v>
      </c>
      <c r="I149" s="218"/>
      <c r="J149" s="219">
        <f>ROUND(I149*H149,2)</f>
        <v>0</v>
      </c>
      <c r="K149" s="215" t="s">
        <v>20</v>
      </c>
      <c r="L149" s="44"/>
      <c r="M149" s="220" t="s">
        <v>20</v>
      </c>
      <c r="N149" s="221" t="s">
        <v>41</v>
      </c>
      <c r="O149" s="84"/>
      <c r="P149" s="222">
        <f>O149*H149</f>
        <v>0</v>
      </c>
      <c r="Q149" s="222">
        <v>0</v>
      </c>
      <c r="R149" s="222">
        <f>Q149*H149</f>
        <v>0</v>
      </c>
      <c r="S149" s="222">
        <v>0</v>
      </c>
      <c r="T149" s="223">
        <f>S149*H149</f>
        <v>0</v>
      </c>
      <c r="AR149" s="224" t="s">
        <v>282</v>
      </c>
      <c r="AT149" s="224" t="s">
        <v>211</v>
      </c>
      <c r="AU149" s="224" t="s">
        <v>79</v>
      </c>
      <c r="AY149" s="18" t="s">
        <v>210</v>
      </c>
      <c r="BE149" s="225">
        <f>IF(N149="základní",J149,0)</f>
        <v>0</v>
      </c>
      <c r="BF149" s="225">
        <f>IF(N149="snížená",J149,0)</f>
        <v>0</v>
      </c>
      <c r="BG149" s="225">
        <f>IF(N149="zákl. přenesená",J149,0)</f>
        <v>0</v>
      </c>
      <c r="BH149" s="225">
        <f>IF(N149="sníž. přenesená",J149,0)</f>
        <v>0</v>
      </c>
      <c r="BI149" s="225">
        <f>IF(N149="nulová",J149,0)</f>
        <v>0</v>
      </c>
      <c r="BJ149" s="18" t="s">
        <v>77</v>
      </c>
      <c r="BK149" s="225">
        <f>ROUND(I149*H149,2)</f>
        <v>0</v>
      </c>
      <c r="BL149" s="18" t="s">
        <v>282</v>
      </c>
      <c r="BM149" s="224" t="s">
        <v>414</v>
      </c>
    </row>
    <row r="150" s="1" customFormat="1" ht="24" customHeight="1">
      <c r="B150" s="39"/>
      <c r="C150" s="213" t="s">
        <v>415</v>
      </c>
      <c r="D150" s="213" t="s">
        <v>211</v>
      </c>
      <c r="E150" s="214" t="s">
        <v>749</v>
      </c>
      <c r="F150" s="215" t="s">
        <v>750</v>
      </c>
      <c r="G150" s="216" t="s">
        <v>291</v>
      </c>
      <c r="H150" s="217">
        <v>10</v>
      </c>
      <c r="I150" s="218"/>
      <c r="J150" s="219">
        <f>ROUND(I150*H150,2)</f>
        <v>0</v>
      </c>
      <c r="K150" s="215" t="s">
        <v>20</v>
      </c>
      <c r="L150" s="44"/>
      <c r="M150" s="220" t="s">
        <v>20</v>
      </c>
      <c r="N150" s="221" t="s">
        <v>41</v>
      </c>
      <c r="O150" s="84"/>
      <c r="P150" s="222">
        <f>O150*H150</f>
        <v>0</v>
      </c>
      <c r="Q150" s="222">
        <v>0</v>
      </c>
      <c r="R150" s="222">
        <f>Q150*H150</f>
        <v>0</v>
      </c>
      <c r="S150" s="222">
        <v>0</v>
      </c>
      <c r="T150" s="223">
        <f>S150*H150</f>
        <v>0</v>
      </c>
      <c r="AR150" s="224" t="s">
        <v>282</v>
      </c>
      <c r="AT150" s="224" t="s">
        <v>211</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282</v>
      </c>
      <c r="BM150" s="224" t="s">
        <v>418</v>
      </c>
    </row>
    <row r="151" s="1" customFormat="1" ht="24" customHeight="1">
      <c r="B151" s="39"/>
      <c r="C151" s="213" t="s">
        <v>338</v>
      </c>
      <c r="D151" s="213" t="s">
        <v>211</v>
      </c>
      <c r="E151" s="214" t="s">
        <v>751</v>
      </c>
      <c r="F151" s="215" t="s">
        <v>752</v>
      </c>
      <c r="G151" s="216" t="s">
        <v>291</v>
      </c>
      <c r="H151" s="217">
        <v>8</v>
      </c>
      <c r="I151" s="218"/>
      <c r="J151" s="219">
        <f>ROUND(I151*H151,2)</f>
        <v>0</v>
      </c>
      <c r="K151" s="215" t="s">
        <v>20</v>
      </c>
      <c r="L151" s="44"/>
      <c r="M151" s="220" t="s">
        <v>20</v>
      </c>
      <c r="N151" s="221" t="s">
        <v>41</v>
      </c>
      <c r="O151" s="84"/>
      <c r="P151" s="222">
        <f>O151*H151</f>
        <v>0</v>
      </c>
      <c r="Q151" s="222">
        <v>0</v>
      </c>
      <c r="R151" s="222">
        <f>Q151*H151</f>
        <v>0</v>
      </c>
      <c r="S151" s="222">
        <v>0</v>
      </c>
      <c r="T151" s="223">
        <f>S151*H151</f>
        <v>0</v>
      </c>
      <c r="AR151" s="224" t="s">
        <v>282</v>
      </c>
      <c r="AT151" s="224" t="s">
        <v>211</v>
      </c>
      <c r="AU151" s="224" t="s">
        <v>79</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282</v>
      </c>
      <c r="BM151" s="224" t="s">
        <v>421</v>
      </c>
    </row>
    <row r="152" s="1" customFormat="1" ht="24" customHeight="1">
      <c r="B152" s="39"/>
      <c r="C152" s="213" t="s">
        <v>422</v>
      </c>
      <c r="D152" s="213" t="s">
        <v>211</v>
      </c>
      <c r="E152" s="214" t="s">
        <v>753</v>
      </c>
      <c r="F152" s="215" t="s">
        <v>754</v>
      </c>
      <c r="G152" s="216" t="s">
        <v>291</v>
      </c>
      <c r="H152" s="217">
        <v>10</v>
      </c>
      <c r="I152" s="218"/>
      <c r="J152" s="219">
        <f>ROUND(I152*H152,2)</f>
        <v>0</v>
      </c>
      <c r="K152" s="215" t="s">
        <v>20</v>
      </c>
      <c r="L152" s="44"/>
      <c r="M152" s="220" t="s">
        <v>20</v>
      </c>
      <c r="N152" s="221" t="s">
        <v>41</v>
      </c>
      <c r="O152" s="84"/>
      <c r="P152" s="222">
        <f>O152*H152</f>
        <v>0</v>
      </c>
      <c r="Q152" s="222">
        <v>0</v>
      </c>
      <c r="R152" s="222">
        <f>Q152*H152</f>
        <v>0</v>
      </c>
      <c r="S152" s="222">
        <v>0</v>
      </c>
      <c r="T152" s="223">
        <f>S152*H152</f>
        <v>0</v>
      </c>
      <c r="AR152" s="224" t="s">
        <v>282</v>
      </c>
      <c r="AT152" s="224" t="s">
        <v>211</v>
      </c>
      <c r="AU152" s="224" t="s">
        <v>79</v>
      </c>
      <c r="AY152" s="18" t="s">
        <v>210</v>
      </c>
      <c r="BE152" s="225">
        <f>IF(N152="základní",J152,0)</f>
        <v>0</v>
      </c>
      <c r="BF152" s="225">
        <f>IF(N152="snížená",J152,0)</f>
        <v>0</v>
      </c>
      <c r="BG152" s="225">
        <f>IF(N152="zákl. přenesená",J152,0)</f>
        <v>0</v>
      </c>
      <c r="BH152" s="225">
        <f>IF(N152="sníž. přenesená",J152,0)</f>
        <v>0</v>
      </c>
      <c r="BI152" s="225">
        <f>IF(N152="nulová",J152,0)</f>
        <v>0</v>
      </c>
      <c r="BJ152" s="18" t="s">
        <v>77</v>
      </c>
      <c r="BK152" s="225">
        <f>ROUND(I152*H152,2)</f>
        <v>0</v>
      </c>
      <c r="BL152" s="18" t="s">
        <v>282</v>
      </c>
      <c r="BM152" s="224" t="s">
        <v>426</v>
      </c>
    </row>
    <row r="153" s="1" customFormat="1" ht="24" customHeight="1">
      <c r="B153" s="39"/>
      <c r="C153" s="213" t="s">
        <v>341</v>
      </c>
      <c r="D153" s="213" t="s">
        <v>211</v>
      </c>
      <c r="E153" s="214" t="s">
        <v>441</v>
      </c>
      <c r="F153" s="215" t="s">
        <v>755</v>
      </c>
      <c r="G153" s="216" t="s">
        <v>352</v>
      </c>
      <c r="H153" s="217">
        <v>102</v>
      </c>
      <c r="I153" s="218"/>
      <c r="J153" s="219">
        <f>ROUND(I153*H153,2)</f>
        <v>0</v>
      </c>
      <c r="K153" s="215" t="s">
        <v>20</v>
      </c>
      <c r="L153" s="44"/>
      <c r="M153" s="220" t="s">
        <v>20</v>
      </c>
      <c r="N153" s="221" t="s">
        <v>41</v>
      </c>
      <c r="O153" s="84"/>
      <c r="P153" s="222">
        <f>O153*H153</f>
        <v>0</v>
      </c>
      <c r="Q153" s="222">
        <v>0</v>
      </c>
      <c r="R153" s="222">
        <f>Q153*H153</f>
        <v>0</v>
      </c>
      <c r="S153" s="222">
        <v>0</v>
      </c>
      <c r="T153" s="223">
        <f>S153*H153</f>
        <v>0</v>
      </c>
      <c r="AR153" s="224" t="s">
        <v>282</v>
      </c>
      <c r="AT153" s="224" t="s">
        <v>211</v>
      </c>
      <c r="AU153" s="224" t="s">
        <v>79</v>
      </c>
      <c r="AY153" s="18" t="s">
        <v>210</v>
      </c>
      <c r="BE153" s="225">
        <f>IF(N153="základní",J153,0)</f>
        <v>0</v>
      </c>
      <c r="BF153" s="225">
        <f>IF(N153="snížená",J153,0)</f>
        <v>0</v>
      </c>
      <c r="BG153" s="225">
        <f>IF(N153="zákl. přenesená",J153,0)</f>
        <v>0</v>
      </c>
      <c r="BH153" s="225">
        <f>IF(N153="sníž. přenesená",J153,0)</f>
        <v>0</v>
      </c>
      <c r="BI153" s="225">
        <f>IF(N153="nulová",J153,0)</f>
        <v>0</v>
      </c>
      <c r="BJ153" s="18" t="s">
        <v>77</v>
      </c>
      <c r="BK153" s="225">
        <f>ROUND(I153*H153,2)</f>
        <v>0</v>
      </c>
      <c r="BL153" s="18" t="s">
        <v>282</v>
      </c>
      <c r="BM153" s="224" t="s">
        <v>430</v>
      </c>
    </row>
    <row r="154" s="1" customFormat="1" ht="16.5" customHeight="1">
      <c r="B154" s="39"/>
      <c r="C154" s="213" t="s">
        <v>431</v>
      </c>
      <c r="D154" s="213" t="s">
        <v>211</v>
      </c>
      <c r="E154" s="214" t="s">
        <v>756</v>
      </c>
      <c r="F154" s="215" t="s">
        <v>757</v>
      </c>
      <c r="G154" s="216" t="s">
        <v>291</v>
      </c>
      <c r="H154" s="217">
        <v>1219</v>
      </c>
      <c r="I154" s="218"/>
      <c r="J154" s="219">
        <f>ROUND(I154*H154,2)</f>
        <v>0</v>
      </c>
      <c r="K154" s="215" t="s">
        <v>20</v>
      </c>
      <c r="L154" s="44"/>
      <c r="M154" s="220" t="s">
        <v>20</v>
      </c>
      <c r="N154" s="221" t="s">
        <v>41</v>
      </c>
      <c r="O154" s="84"/>
      <c r="P154" s="222">
        <f>O154*H154</f>
        <v>0</v>
      </c>
      <c r="Q154" s="222">
        <v>0</v>
      </c>
      <c r="R154" s="222">
        <f>Q154*H154</f>
        <v>0</v>
      </c>
      <c r="S154" s="222">
        <v>0</v>
      </c>
      <c r="T154" s="223">
        <f>S154*H154</f>
        <v>0</v>
      </c>
      <c r="AR154" s="224" t="s">
        <v>282</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282</v>
      </c>
      <c r="BM154" s="224" t="s">
        <v>434</v>
      </c>
    </row>
    <row r="155" s="1" customFormat="1" ht="16.5" customHeight="1">
      <c r="B155" s="39"/>
      <c r="C155" s="213" t="s">
        <v>345</v>
      </c>
      <c r="D155" s="213" t="s">
        <v>211</v>
      </c>
      <c r="E155" s="214" t="s">
        <v>758</v>
      </c>
      <c r="F155" s="215" t="s">
        <v>759</v>
      </c>
      <c r="G155" s="216" t="s">
        <v>291</v>
      </c>
      <c r="H155" s="217">
        <v>18</v>
      </c>
      <c r="I155" s="218"/>
      <c r="J155" s="219">
        <f>ROUND(I155*H155,2)</f>
        <v>0</v>
      </c>
      <c r="K155" s="215" t="s">
        <v>20</v>
      </c>
      <c r="L155" s="44"/>
      <c r="M155" s="220" t="s">
        <v>20</v>
      </c>
      <c r="N155" s="221" t="s">
        <v>41</v>
      </c>
      <c r="O155" s="84"/>
      <c r="P155" s="222">
        <f>O155*H155</f>
        <v>0</v>
      </c>
      <c r="Q155" s="222">
        <v>0</v>
      </c>
      <c r="R155" s="222">
        <f>Q155*H155</f>
        <v>0</v>
      </c>
      <c r="S155" s="222">
        <v>0</v>
      </c>
      <c r="T155" s="223">
        <f>S155*H155</f>
        <v>0</v>
      </c>
      <c r="AR155" s="224" t="s">
        <v>282</v>
      </c>
      <c r="AT155" s="224" t="s">
        <v>211</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282</v>
      </c>
      <c r="BM155" s="224" t="s">
        <v>437</v>
      </c>
    </row>
    <row r="156" s="10" customFormat="1" ht="22.8" customHeight="1">
      <c r="B156" s="199"/>
      <c r="C156" s="200"/>
      <c r="D156" s="201" t="s">
        <v>69</v>
      </c>
      <c r="E156" s="239" t="s">
        <v>614</v>
      </c>
      <c r="F156" s="239" t="s">
        <v>615</v>
      </c>
      <c r="G156" s="200"/>
      <c r="H156" s="200"/>
      <c r="I156" s="203"/>
      <c r="J156" s="240">
        <f>BK156</f>
        <v>0</v>
      </c>
      <c r="K156" s="200"/>
      <c r="L156" s="205"/>
      <c r="M156" s="206"/>
      <c r="N156" s="207"/>
      <c r="O156" s="207"/>
      <c r="P156" s="208">
        <f>SUM(P157:P179)</f>
        <v>0</v>
      </c>
      <c r="Q156" s="207"/>
      <c r="R156" s="208">
        <f>SUM(R157:R179)</f>
        <v>0</v>
      </c>
      <c r="S156" s="207"/>
      <c r="T156" s="209">
        <f>SUM(T157:T179)</f>
        <v>0</v>
      </c>
      <c r="AR156" s="210" t="s">
        <v>79</v>
      </c>
      <c r="AT156" s="211" t="s">
        <v>69</v>
      </c>
      <c r="AU156" s="211" t="s">
        <v>77</v>
      </c>
      <c r="AY156" s="210" t="s">
        <v>210</v>
      </c>
      <c r="BK156" s="212">
        <f>SUM(BK157:BK179)</f>
        <v>0</v>
      </c>
    </row>
    <row r="157" s="1" customFormat="1" ht="16.5" customHeight="1">
      <c r="B157" s="39"/>
      <c r="C157" s="213" t="s">
        <v>438</v>
      </c>
      <c r="D157" s="213" t="s">
        <v>211</v>
      </c>
      <c r="E157" s="214" t="s">
        <v>760</v>
      </c>
      <c r="F157" s="215" t="s">
        <v>761</v>
      </c>
      <c r="G157" s="216" t="s">
        <v>429</v>
      </c>
      <c r="H157" s="217">
        <v>3</v>
      </c>
      <c r="I157" s="218"/>
      <c r="J157" s="219">
        <f>ROUND(I157*H157,2)</f>
        <v>0</v>
      </c>
      <c r="K157" s="215" t="s">
        <v>20</v>
      </c>
      <c r="L157" s="44"/>
      <c r="M157" s="220" t="s">
        <v>20</v>
      </c>
      <c r="N157" s="221" t="s">
        <v>41</v>
      </c>
      <c r="O157" s="84"/>
      <c r="P157" s="222">
        <f>O157*H157</f>
        <v>0</v>
      </c>
      <c r="Q157" s="222">
        <v>0</v>
      </c>
      <c r="R157" s="222">
        <f>Q157*H157</f>
        <v>0</v>
      </c>
      <c r="S157" s="222">
        <v>0</v>
      </c>
      <c r="T157" s="223">
        <f>S157*H157</f>
        <v>0</v>
      </c>
      <c r="AR157" s="224" t="s">
        <v>282</v>
      </c>
      <c r="AT157" s="224" t="s">
        <v>211</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282</v>
      </c>
      <c r="BM157" s="224" t="s">
        <v>441</v>
      </c>
    </row>
    <row r="158" s="1" customFormat="1" ht="16.5" customHeight="1">
      <c r="B158" s="39"/>
      <c r="C158" s="213" t="s">
        <v>348</v>
      </c>
      <c r="D158" s="213" t="s">
        <v>211</v>
      </c>
      <c r="E158" s="214" t="s">
        <v>762</v>
      </c>
      <c r="F158" s="215" t="s">
        <v>763</v>
      </c>
      <c r="G158" s="216" t="s">
        <v>429</v>
      </c>
      <c r="H158" s="217">
        <v>1</v>
      </c>
      <c r="I158" s="218"/>
      <c r="J158" s="219">
        <f>ROUND(I158*H158,2)</f>
        <v>0</v>
      </c>
      <c r="K158" s="215" t="s">
        <v>20</v>
      </c>
      <c r="L158" s="44"/>
      <c r="M158" s="220" t="s">
        <v>20</v>
      </c>
      <c r="N158" s="221" t="s">
        <v>41</v>
      </c>
      <c r="O158" s="84"/>
      <c r="P158" s="222">
        <f>O158*H158</f>
        <v>0</v>
      </c>
      <c r="Q158" s="222">
        <v>0</v>
      </c>
      <c r="R158" s="222">
        <f>Q158*H158</f>
        <v>0</v>
      </c>
      <c r="S158" s="222">
        <v>0</v>
      </c>
      <c r="T158" s="223">
        <f>S158*H158</f>
        <v>0</v>
      </c>
      <c r="AR158" s="224" t="s">
        <v>282</v>
      </c>
      <c r="AT158" s="224" t="s">
        <v>211</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282</v>
      </c>
      <c r="BM158" s="224" t="s">
        <v>444</v>
      </c>
    </row>
    <row r="159" s="1" customFormat="1" ht="16.5" customHeight="1">
      <c r="B159" s="39"/>
      <c r="C159" s="213" t="s">
        <v>445</v>
      </c>
      <c r="D159" s="213" t="s">
        <v>211</v>
      </c>
      <c r="E159" s="214" t="s">
        <v>764</v>
      </c>
      <c r="F159" s="215" t="s">
        <v>765</v>
      </c>
      <c r="G159" s="216" t="s">
        <v>352</v>
      </c>
      <c r="H159" s="217">
        <v>12</v>
      </c>
      <c r="I159" s="218"/>
      <c r="J159" s="219">
        <f>ROUND(I159*H159,2)</f>
        <v>0</v>
      </c>
      <c r="K159" s="215" t="s">
        <v>20</v>
      </c>
      <c r="L159" s="44"/>
      <c r="M159" s="220" t="s">
        <v>20</v>
      </c>
      <c r="N159" s="221" t="s">
        <v>41</v>
      </c>
      <c r="O159" s="84"/>
      <c r="P159" s="222">
        <f>O159*H159</f>
        <v>0</v>
      </c>
      <c r="Q159" s="222">
        <v>0</v>
      </c>
      <c r="R159" s="222">
        <f>Q159*H159</f>
        <v>0</v>
      </c>
      <c r="S159" s="222">
        <v>0</v>
      </c>
      <c r="T159" s="223">
        <f>S159*H159</f>
        <v>0</v>
      </c>
      <c r="AR159" s="224" t="s">
        <v>282</v>
      </c>
      <c r="AT159" s="224" t="s">
        <v>211</v>
      </c>
      <c r="AU159" s="224" t="s">
        <v>79</v>
      </c>
      <c r="AY159" s="18" t="s">
        <v>210</v>
      </c>
      <c r="BE159" s="225">
        <f>IF(N159="základní",J159,0)</f>
        <v>0</v>
      </c>
      <c r="BF159" s="225">
        <f>IF(N159="snížená",J159,0)</f>
        <v>0</v>
      </c>
      <c r="BG159" s="225">
        <f>IF(N159="zákl. přenesená",J159,0)</f>
        <v>0</v>
      </c>
      <c r="BH159" s="225">
        <f>IF(N159="sníž. přenesená",J159,0)</f>
        <v>0</v>
      </c>
      <c r="BI159" s="225">
        <f>IF(N159="nulová",J159,0)</f>
        <v>0</v>
      </c>
      <c r="BJ159" s="18" t="s">
        <v>77</v>
      </c>
      <c r="BK159" s="225">
        <f>ROUND(I159*H159,2)</f>
        <v>0</v>
      </c>
      <c r="BL159" s="18" t="s">
        <v>282</v>
      </c>
      <c r="BM159" s="224" t="s">
        <v>448</v>
      </c>
    </row>
    <row r="160" s="1" customFormat="1" ht="24" customHeight="1">
      <c r="B160" s="39"/>
      <c r="C160" s="241" t="s">
        <v>353</v>
      </c>
      <c r="D160" s="241" t="s">
        <v>263</v>
      </c>
      <c r="E160" s="242" t="s">
        <v>766</v>
      </c>
      <c r="F160" s="243" t="s">
        <v>767</v>
      </c>
      <c r="G160" s="244" t="s">
        <v>352</v>
      </c>
      <c r="H160" s="245">
        <v>12</v>
      </c>
      <c r="I160" s="246"/>
      <c r="J160" s="247">
        <f>ROUND(I160*H160,2)</f>
        <v>0</v>
      </c>
      <c r="K160" s="243" t="s">
        <v>20</v>
      </c>
      <c r="L160" s="248"/>
      <c r="M160" s="249" t="s">
        <v>20</v>
      </c>
      <c r="N160" s="250" t="s">
        <v>41</v>
      </c>
      <c r="O160" s="84"/>
      <c r="P160" s="222">
        <f>O160*H160</f>
        <v>0</v>
      </c>
      <c r="Q160" s="222">
        <v>0</v>
      </c>
      <c r="R160" s="222">
        <f>Q160*H160</f>
        <v>0</v>
      </c>
      <c r="S160" s="222">
        <v>0</v>
      </c>
      <c r="T160" s="223">
        <f>S160*H160</f>
        <v>0</v>
      </c>
      <c r="AR160" s="224" t="s">
        <v>303</v>
      </c>
      <c r="AT160" s="224" t="s">
        <v>263</v>
      </c>
      <c r="AU160" s="224" t="s">
        <v>79</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282</v>
      </c>
      <c r="BM160" s="224" t="s">
        <v>451</v>
      </c>
    </row>
    <row r="161" s="1" customFormat="1" ht="24" customHeight="1">
      <c r="B161" s="39"/>
      <c r="C161" s="241" t="s">
        <v>452</v>
      </c>
      <c r="D161" s="241" t="s">
        <v>263</v>
      </c>
      <c r="E161" s="242" t="s">
        <v>768</v>
      </c>
      <c r="F161" s="243" t="s">
        <v>769</v>
      </c>
      <c r="G161" s="244" t="s">
        <v>352</v>
      </c>
      <c r="H161" s="245">
        <v>6</v>
      </c>
      <c r="I161" s="246"/>
      <c r="J161" s="247">
        <f>ROUND(I161*H161,2)</f>
        <v>0</v>
      </c>
      <c r="K161" s="243" t="s">
        <v>20</v>
      </c>
      <c r="L161" s="248"/>
      <c r="M161" s="249" t="s">
        <v>20</v>
      </c>
      <c r="N161" s="250" t="s">
        <v>41</v>
      </c>
      <c r="O161" s="84"/>
      <c r="P161" s="222">
        <f>O161*H161</f>
        <v>0</v>
      </c>
      <c r="Q161" s="222">
        <v>0</v>
      </c>
      <c r="R161" s="222">
        <f>Q161*H161</f>
        <v>0</v>
      </c>
      <c r="S161" s="222">
        <v>0</v>
      </c>
      <c r="T161" s="223">
        <f>S161*H161</f>
        <v>0</v>
      </c>
      <c r="AR161" s="224" t="s">
        <v>303</v>
      </c>
      <c r="AT161" s="224" t="s">
        <v>263</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282</v>
      </c>
      <c r="BM161" s="224" t="s">
        <v>455</v>
      </c>
    </row>
    <row r="162" s="1" customFormat="1" ht="16.5" customHeight="1">
      <c r="B162" s="39"/>
      <c r="C162" s="213" t="s">
        <v>356</v>
      </c>
      <c r="D162" s="213" t="s">
        <v>211</v>
      </c>
      <c r="E162" s="214" t="s">
        <v>770</v>
      </c>
      <c r="F162" s="215" t="s">
        <v>771</v>
      </c>
      <c r="G162" s="216" t="s">
        <v>352</v>
      </c>
      <c r="H162" s="217">
        <v>6</v>
      </c>
      <c r="I162" s="218"/>
      <c r="J162" s="219">
        <f>ROUND(I162*H162,2)</f>
        <v>0</v>
      </c>
      <c r="K162" s="215" t="s">
        <v>20</v>
      </c>
      <c r="L162" s="44"/>
      <c r="M162" s="220" t="s">
        <v>20</v>
      </c>
      <c r="N162" s="221" t="s">
        <v>41</v>
      </c>
      <c r="O162" s="84"/>
      <c r="P162" s="222">
        <f>O162*H162</f>
        <v>0</v>
      </c>
      <c r="Q162" s="222">
        <v>0</v>
      </c>
      <c r="R162" s="222">
        <f>Q162*H162</f>
        <v>0</v>
      </c>
      <c r="S162" s="222">
        <v>0</v>
      </c>
      <c r="T162" s="223">
        <f>S162*H162</f>
        <v>0</v>
      </c>
      <c r="AR162" s="224" t="s">
        <v>282</v>
      </c>
      <c r="AT162" s="224" t="s">
        <v>211</v>
      </c>
      <c r="AU162" s="224" t="s">
        <v>79</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282</v>
      </c>
      <c r="BM162" s="224" t="s">
        <v>458</v>
      </c>
    </row>
    <row r="163" s="1" customFormat="1" ht="24" customHeight="1">
      <c r="B163" s="39"/>
      <c r="C163" s="213" t="s">
        <v>459</v>
      </c>
      <c r="D163" s="213" t="s">
        <v>211</v>
      </c>
      <c r="E163" s="214" t="s">
        <v>772</v>
      </c>
      <c r="F163" s="215" t="s">
        <v>773</v>
      </c>
      <c r="G163" s="216" t="s">
        <v>352</v>
      </c>
      <c r="H163" s="217">
        <v>10</v>
      </c>
      <c r="I163" s="218"/>
      <c r="J163" s="219">
        <f>ROUND(I163*H163,2)</f>
        <v>0</v>
      </c>
      <c r="K163" s="215" t="s">
        <v>20</v>
      </c>
      <c r="L163" s="44"/>
      <c r="M163" s="220" t="s">
        <v>20</v>
      </c>
      <c r="N163" s="221" t="s">
        <v>41</v>
      </c>
      <c r="O163" s="84"/>
      <c r="P163" s="222">
        <f>O163*H163</f>
        <v>0</v>
      </c>
      <c r="Q163" s="222">
        <v>0</v>
      </c>
      <c r="R163" s="222">
        <f>Q163*H163</f>
        <v>0</v>
      </c>
      <c r="S163" s="222">
        <v>0</v>
      </c>
      <c r="T163" s="223">
        <f>S163*H163</f>
        <v>0</v>
      </c>
      <c r="AR163" s="224" t="s">
        <v>282</v>
      </c>
      <c r="AT163" s="224" t="s">
        <v>211</v>
      </c>
      <c r="AU163" s="224" t="s">
        <v>79</v>
      </c>
      <c r="AY163" s="18" t="s">
        <v>210</v>
      </c>
      <c r="BE163" s="225">
        <f>IF(N163="základní",J163,0)</f>
        <v>0</v>
      </c>
      <c r="BF163" s="225">
        <f>IF(N163="snížená",J163,0)</f>
        <v>0</v>
      </c>
      <c r="BG163" s="225">
        <f>IF(N163="zákl. přenesená",J163,0)</f>
        <v>0</v>
      </c>
      <c r="BH163" s="225">
        <f>IF(N163="sníž. přenesená",J163,0)</f>
        <v>0</v>
      </c>
      <c r="BI163" s="225">
        <f>IF(N163="nulová",J163,0)</f>
        <v>0</v>
      </c>
      <c r="BJ163" s="18" t="s">
        <v>77</v>
      </c>
      <c r="BK163" s="225">
        <f>ROUND(I163*H163,2)</f>
        <v>0</v>
      </c>
      <c r="BL163" s="18" t="s">
        <v>282</v>
      </c>
      <c r="BM163" s="224" t="s">
        <v>462</v>
      </c>
    </row>
    <row r="164" s="1" customFormat="1" ht="24" customHeight="1">
      <c r="B164" s="39"/>
      <c r="C164" s="213" t="s">
        <v>360</v>
      </c>
      <c r="D164" s="213" t="s">
        <v>211</v>
      </c>
      <c r="E164" s="214" t="s">
        <v>774</v>
      </c>
      <c r="F164" s="215" t="s">
        <v>775</v>
      </c>
      <c r="G164" s="216" t="s">
        <v>352</v>
      </c>
      <c r="H164" s="217">
        <v>51</v>
      </c>
      <c r="I164" s="218"/>
      <c r="J164" s="219">
        <f>ROUND(I164*H164,2)</f>
        <v>0</v>
      </c>
      <c r="K164" s="215" t="s">
        <v>20</v>
      </c>
      <c r="L164" s="44"/>
      <c r="M164" s="220" t="s">
        <v>20</v>
      </c>
      <c r="N164" s="221" t="s">
        <v>41</v>
      </c>
      <c r="O164" s="84"/>
      <c r="P164" s="222">
        <f>O164*H164</f>
        <v>0</v>
      </c>
      <c r="Q164" s="222">
        <v>0</v>
      </c>
      <c r="R164" s="222">
        <f>Q164*H164</f>
        <v>0</v>
      </c>
      <c r="S164" s="222">
        <v>0</v>
      </c>
      <c r="T164" s="223">
        <f>S164*H164</f>
        <v>0</v>
      </c>
      <c r="AR164" s="224" t="s">
        <v>282</v>
      </c>
      <c r="AT164" s="224" t="s">
        <v>211</v>
      </c>
      <c r="AU164" s="224" t="s">
        <v>79</v>
      </c>
      <c r="AY164" s="18" t="s">
        <v>210</v>
      </c>
      <c r="BE164" s="225">
        <f>IF(N164="základní",J164,0)</f>
        <v>0</v>
      </c>
      <c r="BF164" s="225">
        <f>IF(N164="snížená",J164,0)</f>
        <v>0</v>
      </c>
      <c r="BG164" s="225">
        <f>IF(N164="zákl. přenesená",J164,0)</f>
        <v>0</v>
      </c>
      <c r="BH164" s="225">
        <f>IF(N164="sníž. přenesená",J164,0)</f>
        <v>0</v>
      </c>
      <c r="BI164" s="225">
        <f>IF(N164="nulová",J164,0)</f>
        <v>0</v>
      </c>
      <c r="BJ164" s="18" t="s">
        <v>77</v>
      </c>
      <c r="BK164" s="225">
        <f>ROUND(I164*H164,2)</f>
        <v>0</v>
      </c>
      <c r="BL164" s="18" t="s">
        <v>282</v>
      </c>
      <c r="BM164" s="224" t="s">
        <v>465</v>
      </c>
    </row>
    <row r="165" s="1" customFormat="1" ht="16.5" customHeight="1">
      <c r="B165" s="39"/>
      <c r="C165" s="213" t="s">
        <v>466</v>
      </c>
      <c r="D165" s="213" t="s">
        <v>211</v>
      </c>
      <c r="E165" s="214" t="s">
        <v>776</v>
      </c>
      <c r="F165" s="215" t="s">
        <v>777</v>
      </c>
      <c r="G165" s="216" t="s">
        <v>352</v>
      </c>
      <c r="H165" s="217">
        <v>5</v>
      </c>
      <c r="I165" s="218"/>
      <c r="J165" s="219">
        <f>ROUND(I165*H165,2)</f>
        <v>0</v>
      </c>
      <c r="K165" s="215" t="s">
        <v>20</v>
      </c>
      <c r="L165" s="44"/>
      <c r="M165" s="220" t="s">
        <v>20</v>
      </c>
      <c r="N165" s="221" t="s">
        <v>41</v>
      </c>
      <c r="O165" s="84"/>
      <c r="P165" s="222">
        <f>O165*H165</f>
        <v>0</v>
      </c>
      <c r="Q165" s="222">
        <v>0</v>
      </c>
      <c r="R165" s="222">
        <f>Q165*H165</f>
        <v>0</v>
      </c>
      <c r="S165" s="222">
        <v>0</v>
      </c>
      <c r="T165" s="223">
        <f>S165*H165</f>
        <v>0</v>
      </c>
      <c r="AR165" s="224" t="s">
        <v>282</v>
      </c>
      <c r="AT165" s="224" t="s">
        <v>211</v>
      </c>
      <c r="AU165" s="224" t="s">
        <v>79</v>
      </c>
      <c r="AY165" s="18" t="s">
        <v>210</v>
      </c>
      <c r="BE165" s="225">
        <f>IF(N165="základní",J165,0)</f>
        <v>0</v>
      </c>
      <c r="BF165" s="225">
        <f>IF(N165="snížená",J165,0)</f>
        <v>0</v>
      </c>
      <c r="BG165" s="225">
        <f>IF(N165="zákl. přenesená",J165,0)</f>
        <v>0</v>
      </c>
      <c r="BH165" s="225">
        <f>IF(N165="sníž. přenesená",J165,0)</f>
        <v>0</v>
      </c>
      <c r="BI165" s="225">
        <f>IF(N165="nulová",J165,0)</f>
        <v>0</v>
      </c>
      <c r="BJ165" s="18" t="s">
        <v>77</v>
      </c>
      <c r="BK165" s="225">
        <f>ROUND(I165*H165,2)</f>
        <v>0</v>
      </c>
      <c r="BL165" s="18" t="s">
        <v>282</v>
      </c>
      <c r="BM165" s="224" t="s">
        <v>469</v>
      </c>
    </row>
    <row r="166" s="1" customFormat="1" ht="16.5" customHeight="1">
      <c r="B166" s="39"/>
      <c r="C166" s="213" t="s">
        <v>363</v>
      </c>
      <c r="D166" s="213" t="s">
        <v>211</v>
      </c>
      <c r="E166" s="214" t="s">
        <v>778</v>
      </c>
      <c r="F166" s="215" t="s">
        <v>779</v>
      </c>
      <c r="G166" s="216" t="s">
        <v>352</v>
      </c>
      <c r="H166" s="217">
        <v>2</v>
      </c>
      <c r="I166" s="218"/>
      <c r="J166" s="219">
        <f>ROUND(I166*H166,2)</f>
        <v>0</v>
      </c>
      <c r="K166" s="215" t="s">
        <v>20</v>
      </c>
      <c r="L166" s="44"/>
      <c r="M166" s="220" t="s">
        <v>20</v>
      </c>
      <c r="N166" s="221" t="s">
        <v>41</v>
      </c>
      <c r="O166" s="84"/>
      <c r="P166" s="222">
        <f>O166*H166</f>
        <v>0</v>
      </c>
      <c r="Q166" s="222">
        <v>0</v>
      </c>
      <c r="R166" s="222">
        <f>Q166*H166</f>
        <v>0</v>
      </c>
      <c r="S166" s="222">
        <v>0</v>
      </c>
      <c r="T166" s="223">
        <f>S166*H166</f>
        <v>0</v>
      </c>
      <c r="AR166" s="224" t="s">
        <v>282</v>
      </c>
      <c r="AT166" s="224" t="s">
        <v>211</v>
      </c>
      <c r="AU166" s="224" t="s">
        <v>79</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282</v>
      </c>
      <c r="BM166" s="224" t="s">
        <v>472</v>
      </c>
    </row>
    <row r="167" s="1" customFormat="1" ht="24" customHeight="1">
      <c r="B167" s="39"/>
      <c r="C167" s="213" t="s">
        <v>473</v>
      </c>
      <c r="D167" s="213" t="s">
        <v>211</v>
      </c>
      <c r="E167" s="214" t="s">
        <v>780</v>
      </c>
      <c r="F167" s="215" t="s">
        <v>781</v>
      </c>
      <c r="G167" s="216" t="s">
        <v>352</v>
      </c>
      <c r="H167" s="217">
        <v>51</v>
      </c>
      <c r="I167" s="218"/>
      <c r="J167" s="219">
        <f>ROUND(I167*H167,2)</f>
        <v>0</v>
      </c>
      <c r="K167" s="215" t="s">
        <v>20</v>
      </c>
      <c r="L167" s="44"/>
      <c r="M167" s="220" t="s">
        <v>20</v>
      </c>
      <c r="N167" s="221" t="s">
        <v>41</v>
      </c>
      <c r="O167" s="84"/>
      <c r="P167" s="222">
        <f>O167*H167</f>
        <v>0</v>
      </c>
      <c r="Q167" s="222">
        <v>0</v>
      </c>
      <c r="R167" s="222">
        <f>Q167*H167</f>
        <v>0</v>
      </c>
      <c r="S167" s="222">
        <v>0</v>
      </c>
      <c r="T167" s="223">
        <f>S167*H167</f>
        <v>0</v>
      </c>
      <c r="AR167" s="224" t="s">
        <v>282</v>
      </c>
      <c r="AT167" s="224" t="s">
        <v>211</v>
      </c>
      <c r="AU167" s="224" t="s">
        <v>79</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282</v>
      </c>
      <c r="BM167" s="224" t="s">
        <v>476</v>
      </c>
    </row>
    <row r="168" s="1" customFormat="1" ht="24" customHeight="1">
      <c r="B168" s="39"/>
      <c r="C168" s="213" t="s">
        <v>367</v>
      </c>
      <c r="D168" s="213" t="s">
        <v>211</v>
      </c>
      <c r="E168" s="214" t="s">
        <v>782</v>
      </c>
      <c r="F168" s="215" t="s">
        <v>783</v>
      </c>
      <c r="G168" s="216" t="s">
        <v>352</v>
      </c>
      <c r="H168" s="217">
        <v>9</v>
      </c>
      <c r="I168" s="218"/>
      <c r="J168" s="219">
        <f>ROUND(I168*H168,2)</f>
        <v>0</v>
      </c>
      <c r="K168" s="215" t="s">
        <v>20</v>
      </c>
      <c r="L168" s="44"/>
      <c r="M168" s="220" t="s">
        <v>20</v>
      </c>
      <c r="N168" s="221" t="s">
        <v>41</v>
      </c>
      <c r="O168" s="84"/>
      <c r="P168" s="222">
        <f>O168*H168</f>
        <v>0</v>
      </c>
      <c r="Q168" s="222">
        <v>0</v>
      </c>
      <c r="R168" s="222">
        <f>Q168*H168</f>
        <v>0</v>
      </c>
      <c r="S168" s="222">
        <v>0</v>
      </c>
      <c r="T168" s="223">
        <f>S168*H168</f>
        <v>0</v>
      </c>
      <c r="AR168" s="224" t="s">
        <v>282</v>
      </c>
      <c r="AT168" s="224" t="s">
        <v>211</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282</v>
      </c>
      <c r="BM168" s="224" t="s">
        <v>479</v>
      </c>
    </row>
    <row r="169" s="1" customFormat="1" ht="24" customHeight="1">
      <c r="B169" s="39"/>
      <c r="C169" s="213" t="s">
        <v>480</v>
      </c>
      <c r="D169" s="213" t="s">
        <v>211</v>
      </c>
      <c r="E169" s="214" t="s">
        <v>784</v>
      </c>
      <c r="F169" s="215" t="s">
        <v>785</v>
      </c>
      <c r="G169" s="216" t="s">
        <v>352</v>
      </c>
      <c r="H169" s="217">
        <v>5</v>
      </c>
      <c r="I169" s="218"/>
      <c r="J169" s="219">
        <f>ROUND(I169*H169,2)</f>
        <v>0</v>
      </c>
      <c r="K169" s="215" t="s">
        <v>20</v>
      </c>
      <c r="L169" s="44"/>
      <c r="M169" s="220" t="s">
        <v>20</v>
      </c>
      <c r="N169" s="221" t="s">
        <v>41</v>
      </c>
      <c r="O169" s="84"/>
      <c r="P169" s="222">
        <f>O169*H169</f>
        <v>0</v>
      </c>
      <c r="Q169" s="222">
        <v>0</v>
      </c>
      <c r="R169" s="222">
        <f>Q169*H169</f>
        <v>0</v>
      </c>
      <c r="S169" s="222">
        <v>0</v>
      </c>
      <c r="T169" s="223">
        <f>S169*H169</f>
        <v>0</v>
      </c>
      <c r="AR169" s="224" t="s">
        <v>282</v>
      </c>
      <c r="AT169" s="224" t="s">
        <v>211</v>
      </c>
      <c r="AU169" s="224" t="s">
        <v>79</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282</v>
      </c>
      <c r="BM169" s="224" t="s">
        <v>483</v>
      </c>
    </row>
    <row r="170" s="1" customFormat="1" ht="24" customHeight="1">
      <c r="B170" s="39"/>
      <c r="C170" s="213" t="s">
        <v>370</v>
      </c>
      <c r="D170" s="213" t="s">
        <v>211</v>
      </c>
      <c r="E170" s="214" t="s">
        <v>786</v>
      </c>
      <c r="F170" s="215" t="s">
        <v>787</v>
      </c>
      <c r="G170" s="216" t="s">
        <v>352</v>
      </c>
      <c r="H170" s="217">
        <v>2</v>
      </c>
      <c r="I170" s="218"/>
      <c r="J170" s="219">
        <f>ROUND(I170*H170,2)</f>
        <v>0</v>
      </c>
      <c r="K170" s="215" t="s">
        <v>20</v>
      </c>
      <c r="L170" s="44"/>
      <c r="M170" s="220" t="s">
        <v>20</v>
      </c>
      <c r="N170" s="221" t="s">
        <v>41</v>
      </c>
      <c r="O170" s="84"/>
      <c r="P170" s="222">
        <f>O170*H170</f>
        <v>0</v>
      </c>
      <c r="Q170" s="222">
        <v>0</v>
      </c>
      <c r="R170" s="222">
        <f>Q170*H170</f>
        <v>0</v>
      </c>
      <c r="S170" s="222">
        <v>0</v>
      </c>
      <c r="T170" s="223">
        <f>S170*H170</f>
        <v>0</v>
      </c>
      <c r="AR170" s="224" t="s">
        <v>282</v>
      </c>
      <c r="AT170" s="224" t="s">
        <v>211</v>
      </c>
      <c r="AU170" s="224" t="s">
        <v>79</v>
      </c>
      <c r="AY170" s="18" t="s">
        <v>210</v>
      </c>
      <c r="BE170" s="225">
        <f>IF(N170="základní",J170,0)</f>
        <v>0</v>
      </c>
      <c r="BF170" s="225">
        <f>IF(N170="snížená",J170,0)</f>
        <v>0</v>
      </c>
      <c r="BG170" s="225">
        <f>IF(N170="zákl. přenesená",J170,0)</f>
        <v>0</v>
      </c>
      <c r="BH170" s="225">
        <f>IF(N170="sníž. přenesená",J170,0)</f>
        <v>0</v>
      </c>
      <c r="BI170" s="225">
        <f>IF(N170="nulová",J170,0)</f>
        <v>0</v>
      </c>
      <c r="BJ170" s="18" t="s">
        <v>77</v>
      </c>
      <c r="BK170" s="225">
        <f>ROUND(I170*H170,2)</f>
        <v>0</v>
      </c>
      <c r="BL170" s="18" t="s">
        <v>282</v>
      </c>
      <c r="BM170" s="224" t="s">
        <v>486</v>
      </c>
    </row>
    <row r="171" s="1" customFormat="1" ht="16.5" customHeight="1">
      <c r="B171" s="39"/>
      <c r="C171" s="213" t="s">
        <v>489</v>
      </c>
      <c r="D171" s="213" t="s">
        <v>211</v>
      </c>
      <c r="E171" s="214" t="s">
        <v>788</v>
      </c>
      <c r="F171" s="215" t="s">
        <v>457</v>
      </c>
      <c r="G171" s="216" t="s">
        <v>352</v>
      </c>
      <c r="H171" s="217">
        <v>17</v>
      </c>
      <c r="I171" s="218"/>
      <c r="J171" s="219">
        <f>ROUND(I171*H171,2)</f>
        <v>0</v>
      </c>
      <c r="K171" s="215" t="s">
        <v>20</v>
      </c>
      <c r="L171" s="44"/>
      <c r="M171" s="220" t="s">
        <v>20</v>
      </c>
      <c r="N171" s="221" t="s">
        <v>41</v>
      </c>
      <c r="O171" s="84"/>
      <c r="P171" s="222">
        <f>O171*H171</f>
        <v>0</v>
      </c>
      <c r="Q171" s="222">
        <v>0</v>
      </c>
      <c r="R171" s="222">
        <f>Q171*H171</f>
        <v>0</v>
      </c>
      <c r="S171" s="222">
        <v>0</v>
      </c>
      <c r="T171" s="223">
        <f>S171*H171</f>
        <v>0</v>
      </c>
      <c r="AR171" s="224" t="s">
        <v>282</v>
      </c>
      <c r="AT171" s="224" t="s">
        <v>211</v>
      </c>
      <c r="AU171" s="224" t="s">
        <v>79</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282</v>
      </c>
      <c r="BM171" s="224" t="s">
        <v>492</v>
      </c>
    </row>
    <row r="172" s="1" customFormat="1" ht="24" customHeight="1">
      <c r="B172" s="39"/>
      <c r="C172" s="213" t="s">
        <v>374</v>
      </c>
      <c r="D172" s="213" t="s">
        <v>211</v>
      </c>
      <c r="E172" s="214" t="s">
        <v>789</v>
      </c>
      <c r="F172" s="215" t="s">
        <v>790</v>
      </c>
      <c r="G172" s="216" t="s">
        <v>352</v>
      </c>
      <c r="H172" s="217">
        <v>1</v>
      </c>
      <c r="I172" s="218"/>
      <c r="J172" s="219">
        <f>ROUND(I172*H172,2)</f>
        <v>0</v>
      </c>
      <c r="K172" s="215" t="s">
        <v>20</v>
      </c>
      <c r="L172" s="44"/>
      <c r="M172" s="220" t="s">
        <v>20</v>
      </c>
      <c r="N172" s="221" t="s">
        <v>41</v>
      </c>
      <c r="O172" s="84"/>
      <c r="P172" s="222">
        <f>O172*H172</f>
        <v>0</v>
      </c>
      <c r="Q172" s="222">
        <v>0</v>
      </c>
      <c r="R172" s="222">
        <f>Q172*H172</f>
        <v>0</v>
      </c>
      <c r="S172" s="222">
        <v>0</v>
      </c>
      <c r="T172" s="223">
        <f>S172*H172</f>
        <v>0</v>
      </c>
      <c r="AR172" s="224" t="s">
        <v>282</v>
      </c>
      <c r="AT172" s="224" t="s">
        <v>211</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282</v>
      </c>
      <c r="BM172" s="224" t="s">
        <v>495</v>
      </c>
    </row>
    <row r="173" s="1" customFormat="1" ht="24" customHeight="1">
      <c r="B173" s="39"/>
      <c r="C173" s="213" t="s">
        <v>496</v>
      </c>
      <c r="D173" s="213" t="s">
        <v>211</v>
      </c>
      <c r="E173" s="214" t="s">
        <v>791</v>
      </c>
      <c r="F173" s="215" t="s">
        <v>792</v>
      </c>
      <c r="G173" s="216" t="s">
        <v>352</v>
      </c>
      <c r="H173" s="217">
        <v>6</v>
      </c>
      <c r="I173" s="218"/>
      <c r="J173" s="219">
        <f>ROUND(I173*H173,2)</f>
        <v>0</v>
      </c>
      <c r="K173" s="215" t="s">
        <v>20</v>
      </c>
      <c r="L173" s="44"/>
      <c r="M173" s="220" t="s">
        <v>20</v>
      </c>
      <c r="N173" s="221" t="s">
        <v>41</v>
      </c>
      <c r="O173" s="84"/>
      <c r="P173" s="222">
        <f>O173*H173</f>
        <v>0</v>
      </c>
      <c r="Q173" s="222">
        <v>0</v>
      </c>
      <c r="R173" s="222">
        <f>Q173*H173</f>
        <v>0</v>
      </c>
      <c r="S173" s="222">
        <v>0</v>
      </c>
      <c r="T173" s="223">
        <f>S173*H173</f>
        <v>0</v>
      </c>
      <c r="AR173" s="224" t="s">
        <v>282</v>
      </c>
      <c r="AT173" s="224" t="s">
        <v>211</v>
      </c>
      <c r="AU173" s="224" t="s">
        <v>79</v>
      </c>
      <c r="AY173" s="18" t="s">
        <v>210</v>
      </c>
      <c r="BE173" s="225">
        <f>IF(N173="základní",J173,0)</f>
        <v>0</v>
      </c>
      <c r="BF173" s="225">
        <f>IF(N173="snížená",J173,0)</f>
        <v>0</v>
      </c>
      <c r="BG173" s="225">
        <f>IF(N173="zákl. přenesená",J173,0)</f>
        <v>0</v>
      </c>
      <c r="BH173" s="225">
        <f>IF(N173="sníž. přenesená",J173,0)</f>
        <v>0</v>
      </c>
      <c r="BI173" s="225">
        <f>IF(N173="nulová",J173,0)</f>
        <v>0</v>
      </c>
      <c r="BJ173" s="18" t="s">
        <v>77</v>
      </c>
      <c r="BK173" s="225">
        <f>ROUND(I173*H173,2)</f>
        <v>0</v>
      </c>
      <c r="BL173" s="18" t="s">
        <v>282</v>
      </c>
      <c r="BM173" s="224" t="s">
        <v>499</v>
      </c>
    </row>
    <row r="174" s="1" customFormat="1" ht="24" customHeight="1">
      <c r="B174" s="39"/>
      <c r="C174" s="213" t="s">
        <v>377</v>
      </c>
      <c r="D174" s="213" t="s">
        <v>211</v>
      </c>
      <c r="E174" s="214" t="s">
        <v>793</v>
      </c>
      <c r="F174" s="215" t="s">
        <v>794</v>
      </c>
      <c r="G174" s="216" t="s">
        <v>352</v>
      </c>
      <c r="H174" s="217">
        <v>1</v>
      </c>
      <c r="I174" s="218"/>
      <c r="J174" s="219">
        <f>ROUND(I174*H174,2)</f>
        <v>0</v>
      </c>
      <c r="K174" s="215" t="s">
        <v>20</v>
      </c>
      <c r="L174" s="44"/>
      <c r="M174" s="220" t="s">
        <v>20</v>
      </c>
      <c r="N174" s="221" t="s">
        <v>41</v>
      </c>
      <c r="O174" s="84"/>
      <c r="P174" s="222">
        <f>O174*H174</f>
        <v>0</v>
      </c>
      <c r="Q174" s="222">
        <v>0</v>
      </c>
      <c r="R174" s="222">
        <f>Q174*H174</f>
        <v>0</v>
      </c>
      <c r="S174" s="222">
        <v>0</v>
      </c>
      <c r="T174" s="223">
        <f>S174*H174</f>
        <v>0</v>
      </c>
      <c r="AR174" s="224" t="s">
        <v>282</v>
      </c>
      <c r="AT174" s="224" t="s">
        <v>211</v>
      </c>
      <c r="AU174" s="224" t="s">
        <v>79</v>
      </c>
      <c r="AY174" s="18" t="s">
        <v>210</v>
      </c>
      <c r="BE174" s="225">
        <f>IF(N174="základní",J174,0)</f>
        <v>0</v>
      </c>
      <c r="BF174" s="225">
        <f>IF(N174="snížená",J174,0)</f>
        <v>0</v>
      </c>
      <c r="BG174" s="225">
        <f>IF(N174="zákl. přenesená",J174,0)</f>
        <v>0</v>
      </c>
      <c r="BH174" s="225">
        <f>IF(N174="sníž. přenesená",J174,0)</f>
        <v>0</v>
      </c>
      <c r="BI174" s="225">
        <f>IF(N174="nulová",J174,0)</f>
        <v>0</v>
      </c>
      <c r="BJ174" s="18" t="s">
        <v>77</v>
      </c>
      <c r="BK174" s="225">
        <f>ROUND(I174*H174,2)</f>
        <v>0</v>
      </c>
      <c r="BL174" s="18" t="s">
        <v>282</v>
      </c>
      <c r="BM174" s="224" t="s">
        <v>502</v>
      </c>
    </row>
    <row r="175" s="1" customFormat="1" ht="24" customHeight="1">
      <c r="B175" s="39"/>
      <c r="C175" s="213" t="s">
        <v>503</v>
      </c>
      <c r="D175" s="213" t="s">
        <v>211</v>
      </c>
      <c r="E175" s="214" t="s">
        <v>795</v>
      </c>
      <c r="F175" s="215" t="s">
        <v>796</v>
      </c>
      <c r="G175" s="216" t="s">
        <v>352</v>
      </c>
      <c r="H175" s="217">
        <v>2</v>
      </c>
      <c r="I175" s="218"/>
      <c r="J175" s="219">
        <f>ROUND(I175*H175,2)</f>
        <v>0</v>
      </c>
      <c r="K175" s="215" t="s">
        <v>20</v>
      </c>
      <c r="L175" s="44"/>
      <c r="M175" s="220" t="s">
        <v>20</v>
      </c>
      <c r="N175" s="221" t="s">
        <v>41</v>
      </c>
      <c r="O175" s="84"/>
      <c r="P175" s="222">
        <f>O175*H175</f>
        <v>0</v>
      </c>
      <c r="Q175" s="222">
        <v>0</v>
      </c>
      <c r="R175" s="222">
        <f>Q175*H175</f>
        <v>0</v>
      </c>
      <c r="S175" s="222">
        <v>0</v>
      </c>
      <c r="T175" s="223">
        <f>S175*H175</f>
        <v>0</v>
      </c>
      <c r="AR175" s="224" t="s">
        <v>282</v>
      </c>
      <c r="AT175" s="224" t="s">
        <v>211</v>
      </c>
      <c r="AU175" s="224" t="s">
        <v>79</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282</v>
      </c>
      <c r="BM175" s="224" t="s">
        <v>506</v>
      </c>
    </row>
    <row r="176" s="1" customFormat="1" ht="24" customHeight="1">
      <c r="B176" s="39"/>
      <c r="C176" s="213" t="s">
        <v>381</v>
      </c>
      <c r="D176" s="213" t="s">
        <v>211</v>
      </c>
      <c r="E176" s="214" t="s">
        <v>797</v>
      </c>
      <c r="F176" s="215" t="s">
        <v>798</v>
      </c>
      <c r="G176" s="216" t="s">
        <v>352</v>
      </c>
      <c r="H176" s="217">
        <v>1</v>
      </c>
      <c r="I176" s="218"/>
      <c r="J176" s="219">
        <f>ROUND(I176*H176,2)</f>
        <v>0</v>
      </c>
      <c r="K176" s="215" t="s">
        <v>20</v>
      </c>
      <c r="L176" s="44"/>
      <c r="M176" s="220" t="s">
        <v>20</v>
      </c>
      <c r="N176" s="221" t="s">
        <v>41</v>
      </c>
      <c r="O176" s="84"/>
      <c r="P176" s="222">
        <f>O176*H176</f>
        <v>0</v>
      </c>
      <c r="Q176" s="222">
        <v>0</v>
      </c>
      <c r="R176" s="222">
        <f>Q176*H176</f>
        <v>0</v>
      </c>
      <c r="S176" s="222">
        <v>0</v>
      </c>
      <c r="T176" s="223">
        <f>S176*H176</f>
        <v>0</v>
      </c>
      <c r="AR176" s="224" t="s">
        <v>282</v>
      </c>
      <c r="AT176" s="224" t="s">
        <v>211</v>
      </c>
      <c r="AU176" s="224" t="s">
        <v>79</v>
      </c>
      <c r="AY176" s="18" t="s">
        <v>210</v>
      </c>
      <c r="BE176" s="225">
        <f>IF(N176="základní",J176,0)</f>
        <v>0</v>
      </c>
      <c r="BF176" s="225">
        <f>IF(N176="snížená",J176,0)</f>
        <v>0</v>
      </c>
      <c r="BG176" s="225">
        <f>IF(N176="zákl. přenesená",J176,0)</f>
        <v>0</v>
      </c>
      <c r="BH176" s="225">
        <f>IF(N176="sníž. přenesená",J176,0)</f>
        <v>0</v>
      </c>
      <c r="BI176" s="225">
        <f>IF(N176="nulová",J176,0)</f>
        <v>0</v>
      </c>
      <c r="BJ176" s="18" t="s">
        <v>77</v>
      </c>
      <c r="BK176" s="225">
        <f>ROUND(I176*H176,2)</f>
        <v>0</v>
      </c>
      <c r="BL176" s="18" t="s">
        <v>282</v>
      </c>
      <c r="BM176" s="224" t="s">
        <v>509</v>
      </c>
    </row>
    <row r="177" s="1" customFormat="1" ht="24" customHeight="1">
      <c r="B177" s="39"/>
      <c r="C177" s="213" t="s">
        <v>510</v>
      </c>
      <c r="D177" s="213" t="s">
        <v>211</v>
      </c>
      <c r="E177" s="214" t="s">
        <v>799</v>
      </c>
      <c r="F177" s="215" t="s">
        <v>800</v>
      </c>
      <c r="G177" s="216" t="s">
        <v>352</v>
      </c>
      <c r="H177" s="217">
        <v>10</v>
      </c>
      <c r="I177" s="218"/>
      <c r="J177" s="219">
        <f>ROUND(I177*H177,2)</f>
        <v>0</v>
      </c>
      <c r="K177" s="215" t="s">
        <v>20</v>
      </c>
      <c r="L177" s="44"/>
      <c r="M177" s="220" t="s">
        <v>20</v>
      </c>
      <c r="N177" s="221" t="s">
        <v>41</v>
      </c>
      <c r="O177" s="84"/>
      <c r="P177" s="222">
        <f>O177*H177</f>
        <v>0</v>
      </c>
      <c r="Q177" s="222">
        <v>0</v>
      </c>
      <c r="R177" s="222">
        <f>Q177*H177</f>
        <v>0</v>
      </c>
      <c r="S177" s="222">
        <v>0</v>
      </c>
      <c r="T177" s="223">
        <f>S177*H177</f>
        <v>0</v>
      </c>
      <c r="AR177" s="224" t="s">
        <v>282</v>
      </c>
      <c r="AT177" s="224" t="s">
        <v>211</v>
      </c>
      <c r="AU177" s="224" t="s">
        <v>79</v>
      </c>
      <c r="AY177" s="18" t="s">
        <v>210</v>
      </c>
      <c r="BE177" s="225">
        <f>IF(N177="základní",J177,0)</f>
        <v>0</v>
      </c>
      <c r="BF177" s="225">
        <f>IF(N177="snížená",J177,0)</f>
        <v>0</v>
      </c>
      <c r="BG177" s="225">
        <f>IF(N177="zákl. přenesená",J177,0)</f>
        <v>0</v>
      </c>
      <c r="BH177" s="225">
        <f>IF(N177="sníž. přenesená",J177,0)</f>
        <v>0</v>
      </c>
      <c r="BI177" s="225">
        <f>IF(N177="nulová",J177,0)</f>
        <v>0</v>
      </c>
      <c r="BJ177" s="18" t="s">
        <v>77</v>
      </c>
      <c r="BK177" s="225">
        <f>ROUND(I177*H177,2)</f>
        <v>0</v>
      </c>
      <c r="BL177" s="18" t="s">
        <v>282</v>
      </c>
      <c r="BM177" s="224" t="s">
        <v>513</v>
      </c>
    </row>
    <row r="178" s="1" customFormat="1" ht="16.5" customHeight="1">
      <c r="B178" s="39"/>
      <c r="C178" s="213" t="s">
        <v>386</v>
      </c>
      <c r="D178" s="213" t="s">
        <v>211</v>
      </c>
      <c r="E178" s="214" t="s">
        <v>801</v>
      </c>
      <c r="F178" s="215" t="s">
        <v>802</v>
      </c>
      <c r="G178" s="216" t="s">
        <v>352</v>
      </c>
      <c r="H178" s="217">
        <v>1</v>
      </c>
      <c r="I178" s="218"/>
      <c r="J178" s="219">
        <f>ROUND(I178*H178,2)</f>
        <v>0</v>
      </c>
      <c r="K178" s="215" t="s">
        <v>20</v>
      </c>
      <c r="L178" s="44"/>
      <c r="M178" s="220" t="s">
        <v>20</v>
      </c>
      <c r="N178" s="221" t="s">
        <v>41</v>
      </c>
      <c r="O178" s="84"/>
      <c r="P178" s="222">
        <f>O178*H178</f>
        <v>0</v>
      </c>
      <c r="Q178" s="222">
        <v>0</v>
      </c>
      <c r="R178" s="222">
        <f>Q178*H178</f>
        <v>0</v>
      </c>
      <c r="S178" s="222">
        <v>0</v>
      </c>
      <c r="T178" s="223">
        <f>S178*H178</f>
        <v>0</v>
      </c>
      <c r="AR178" s="224" t="s">
        <v>282</v>
      </c>
      <c r="AT178" s="224" t="s">
        <v>211</v>
      </c>
      <c r="AU178" s="224" t="s">
        <v>79</v>
      </c>
      <c r="AY178" s="18" t="s">
        <v>210</v>
      </c>
      <c r="BE178" s="225">
        <f>IF(N178="základní",J178,0)</f>
        <v>0</v>
      </c>
      <c r="BF178" s="225">
        <f>IF(N178="snížená",J178,0)</f>
        <v>0</v>
      </c>
      <c r="BG178" s="225">
        <f>IF(N178="zákl. přenesená",J178,0)</f>
        <v>0</v>
      </c>
      <c r="BH178" s="225">
        <f>IF(N178="sníž. přenesená",J178,0)</f>
        <v>0</v>
      </c>
      <c r="BI178" s="225">
        <f>IF(N178="nulová",J178,0)</f>
        <v>0</v>
      </c>
      <c r="BJ178" s="18" t="s">
        <v>77</v>
      </c>
      <c r="BK178" s="225">
        <f>ROUND(I178*H178,2)</f>
        <v>0</v>
      </c>
      <c r="BL178" s="18" t="s">
        <v>282</v>
      </c>
      <c r="BM178" s="224" t="s">
        <v>516</v>
      </c>
    </row>
    <row r="179" s="1" customFormat="1" ht="24" customHeight="1">
      <c r="B179" s="39"/>
      <c r="C179" s="213" t="s">
        <v>519</v>
      </c>
      <c r="D179" s="213" t="s">
        <v>211</v>
      </c>
      <c r="E179" s="214" t="s">
        <v>803</v>
      </c>
      <c r="F179" s="215" t="s">
        <v>804</v>
      </c>
      <c r="G179" s="216" t="s">
        <v>352</v>
      </c>
      <c r="H179" s="217">
        <v>8</v>
      </c>
      <c r="I179" s="218"/>
      <c r="J179" s="219">
        <f>ROUND(I179*H179,2)</f>
        <v>0</v>
      </c>
      <c r="K179" s="215" t="s">
        <v>20</v>
      </c>
      <c r="L179" s="44"/>
      <c r="M179" s="220" t="s">
        <v>20</v>
      </c>
      <c r="N179" s="221" t="s">
        <v>41</v>
      </c>
      <c r="O179" s="84"/>
      <c r="P179" s="222">
        <f>O179*H179</f>
        <v>0</v>
      </c>
      <c r="Q179" s="222">
        <v>0</v>
      </c>
      <c r="R179" s="222">
        <f>Q179*H179</f>
        <v>0</v>
      </c>
      <c r="S179" s="222">
        <v>0</v>
      </c>
      <c r="T179" s="223">
        <f>S179*H179</f>
        <v>0</v>
      </c>
      <c r="AR179" s="224" t="s">
        <v>282</v>
      </c>
      <c r="AT179" s="224" t="s">
        <v>211</v>
      </c>
      <c r="AU179" s="224" t="s">
        <v>79</v>
      </c>
      <c r="AY179" s="18" t="s">
        <v>210</v>
      </c>
      <c r="BE179" s="225">
        <f>IF(N179="základní",J179,0)</f>
        <v>0</v>
      </c>
      <c r="BF179" s="225">
        <f>IF(N179="snížená",J179,0)</f>
        <v>0</v>
      </c>
      <c r="BG179" s="225">
        <f>IF(N179="zákl. přenesená",J179,0)</f>
        <v>0</v>
      </c>
      <c r="BH179" s="225">
        <f>IF(N179="sníž. přenesená",J179,0)</f>
        <v>0</v>
      </c>
      <c r="BI179" s="225">
        <f>IF(N179="nulová",J179,0)</f>
        <v>0</v>
      </c>
      <c r="BJ179" s="18" t="s">
        <v>77</v>
      </c>
      <c r="BK179" s="225">
        <f>ROUND(I179*H179,2)</f>
        <v>0</v>
      </c>
      <c r="BL179" s="18" t="s">
        <v>282</v>
      </c>
      <c r="BM179" s="224" t="s">
        <v>522</v>
      </c>
    </row>
    <row r="180" s="10" customFormat="1" ht="22.8" customHeight="1">
      <c r="B180" s="199"/>
      <c r="C180" s="200"/>
      <c r="D180" s="201" t="s">
        <v>69</v>
      </c>
      <c r="E180" s="239" t="s">
        <v>805</v>
      </c>
      <c r="F180" s="239" t="s">
        <v>806</v>
      </c>
      <c r="G180" s="200"/>
      <c r="H180" s="200"/>
      <c r="I180" s="203"/>
      <c r="J180" s="240">
        <f>BK180</f>
        <v>0</v>
      </c>
      <c r="K180" s="200"/>
      <c r="L180" s="205"/>
      <c r="M180" s="206"/>
      <c r="N180" s="207"/>
      <c r="O180" s="207"/>
      <c r="P180" s="208">
        <f>SUM(P181:P194)</f>
        <v>0</v>
      </c>
      <c r="Q180" s="207"/>
      <c r="R180" s="208">
        <f>SUM(R181:R194)</f>
        <v>0</v>
      </c>
      <c r="S180" s="207"/>
      <c r="T180" s="209">
        <f>SUM(T181:T194)</f>
        <v>0</v>
      </c>
      <c r="AR180" s="210" t="s">
        <v>79</v>
      </c>
      <c r="AT180" s="211" t="s">
        <v>69</v>
      </c>
      <c r="AU180" s="211" t="s">
        <v>77</v>
      </c>
      <c r="AY180" s="210" t="s">
        <v>210</v>
      </c>
      <c r="BK180" s="212">
        <f>SUM(BK181:BK194)</f>
        <v>0</v>
      </c>
    </row>
    <row r="181" s="1" customFormat="1" ht="24" customHeight="1">
      <c r="B181" s="39"/>
      <c r="C181" s="213" t="s">
        <v>390</v>
      </c>
      <c r="D181" s="213" t="s">
        <v>211</v>
      </c>
      <c r="E181" s="214" t="s">
        <v>807</v>
      </c>
      <c r="F181" s="215" t="s">
        <v>808</v>
      </c>
      <c r="G181" s="216" t="s">
        <v>352</v>
      </c>
      <c r="H181" s="217">
        <v>1</v>
      </c>
      <c r="I181" s="218"/>
      <c r="J181" s="219">
        <f>ROUND(I181*H181,2)</f>
        <v>0</v>
      </c>
      <c r="K181" s="215" t="s">
        <v>20</v>
      </c>
      <c r="L181" s="44"/>
      <c r="M181" s="220" t="s">
        <v>20</v>
      </c>
      <c r="N181" s="221" t="s">
        <v>41</v>
      </c>
      <c r="O181" s="84"/>
      <c r="P181" s="222">
        <f>O181*H181</f>
        <v>0</v>
      </c>
      <c r="Q181" s="222">
        <v>0</v>
      </c>
      <c r="R181" s="222">
        <f>Q181*H181</f>
        <v>0</v>
      </c>
      <c r="S181" s="222">
        <v>0</v>
      </c>
      <c r="T181" s="223">
        <f>S181*H181</f>
        <v>0</v>
      </c>
      <c r="AR181" s="224" t="s">
        <v>282</v>
      </c>
      <c r="AT181" s="224" t="s">
        <v>211</v>
      </c>
      <c r="AU181" s="224" t="s">
        <v>79</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282</v>
      </c>
      <c r="BM181" s="224" t="s">
        <v>527</v>
      </c>
    </row>
    <row r="182" s="1" customFormat="1" ht="24" customHeight="1">
      <c r="B182" s="39"/>
      <c r="C182" s="213" t="s">
        <v>528</v>
      </c>
      <c r="D182" s="213" t="s">
        <v>211</v>
      </c>
      <c r="E182" s="214" t="s">
        <v>809</v>
      </c>
      <c r="F182" s="215" t="s">
        <v>810</v>
      </c>
      <c r="G182" s="216" t="s">
        <v>352</v>
      </c>
      <c r="H182" s="217">
        <v>1</v>
      </c>
      <c r="I182" s="218"/>
      <c r="J182" s="219">
        <f>ROUND(I182*H182,2)</f>
        <v>0</v>
      </c>
      <c r="K182" s="215" t="s">
        <v>20</v>
      </c>
      <c r="L182" s="44"/>
      <c r="M182" s="220" t="s">
        <v>20</v>
      </c>
      <c r="N182" s="221" t="s">
        <v>41</v>
      </c>
      <c r="O182" s="84"/>
      <c r="P182" s="222">
        <f>O182*H182</f>
        <v>0</v>
      </c>
      <c r="Q182" s="222">
        <v>0</v>
      </c>
      <c r="R182" s="222">
        <f>Q182*H182</f>
        <v>0</v>
      </c>
      <c r="S182" s="222">
        <v>0</v>
      </c>
      <c r="T182" s="223">
        <f>S182*H182</f>
        <v>0</v>
      </c>
      <c r="AR182" s="224" t="s">
        <v>282</v>
      </c>
      <c r="AT182" s="224" t="s">
        <v>211</v>
      </c>
      <c r="AU182" s="224" t="s">
        <v>79</v>
      </c>
      <c r="AY182" s="18" t="s">
        <v>210</v>
      </c>
      <c r="BE182" s="225">
        <f>IF(N182="základní",J182,0)</f>
        <v>0</v>
      </c>
      <c r="BF182" s="225">
        <f>IF(N182="snížená",J182,0)</f>
        <v>0</v>
      </c>
      <c r="BG182" s="225">
        <f>IF(N182="zákl. přenesená",J182,0)</f>
        <v>0</v>
      </c>
      <c r="BH182" s="225">
        <f>IF(N182="sníž. přenesená",J182,0)</f>
        <v>0</v>
      </c>
      <c r="BI182" s="225">
        <f>IF(N182="nulová",J182,0)</f>
        <v>0</v>
      </c>
      <c r="BJ182" s="18" t="s">
        <v>77</v>
      </c>
      <c r="BK182" s="225">
        <f>ROUND(I182*H182,2)</f>
        <v>0</v>
      </c>
      <c r="BL182" s="18" t="s">
        <v>282</v>
      </c>
      <c r="BM182" s="224" t="s">
        <v>531</v>
      </c>
    </row>
    <row r="183" s="1" customFormat="1" ht="24" customHeight="1">
      <c r="B183" s="39"/>
      <c r="C183" s="213" t="s">
        <v>393</v>
      </c>
      <c r="D183" s="213" t="s">
        <v>211</v>
      </c>
      <c r="E183" s="214" t="s">
        <v>811</v>
      </c>
      <c r="F183" s="215" t="s">
        <v>812</v>
      </c>
      <c r="G183" s="216" t="s">
        <v>352</v>
      </c>
      <c r="H183" s="217">
        <v>4</v>
      </c>
      <c r="I183" s="218"/>
      <c r="J183" s="219">
        <f>ROUND(I183*H183,2)</f>
        <v>0</v>
      </c>
      <c r="K183" s="215" t="s">
        <v>20</v>
      </c>
      <c r="L183" s="44"/>
      <c r="M183" s="220" t="s">
        <v>20</v>
      </c>
      <c r="N183" s="221" t="s">
        <v>41</v>
      </c>
      <c r="O183" s="84"/>
      <c r="P183" s="222">
        <f>O183*H183</f>
        <v>0</v>
      </c>
      <c r="Q183" s="222">
        <v>0</v>
      </c>
      <c r="R183" s="222">
        <f>Q183*H183</f>
        <v>0</v>
      </c>
      <c r="S183" s="222">
        <v>0</v>
      </c>
      <c r="T183" s="223">
        <f>S183*H183</f>
        <v>0</v>
      </c>
      <c r="AR183" s="224" t="s">
        <v>282</v>
      </c>
      <c r="AT183" s="224" t="s">
        <v>211</v>
      </c>
      <c r="AU183" s="224" t="s">
        <v>79</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282</v>
      </c>
      <c r="BM183" s="224" t="s">
        <v>534</v>
      </c>
    </row>
    <row r="184" s="1" customFormat="1" ht="24" customHeight="1">
      <c r="B184" s="39"/>
      <c r="C184" s="213" t="s">
        <v>535</v>
      </c>
      <c r="D184" s="213" t="s">
        <v>211</v>
      </c>
      <c r="E184" s="214" t="s">
        <v>813</v>
      </c>
      <c r="F184" s="215" t="s">
        <v>814</v>
      </c>
      <c r="G184" s="216" t="s">
        <v>352</v>
      </c>
      <c r="H184" s="217">
        <v>5</v>
      </c>
      <c r="I184" s="218"/>
      <c r="J184" s="219">
        <f>ROUND(I184*H184,2)</f>
        <v>0</v>
      </c>
      <c r="K184" s="215" t="s">
        <v>20</v>
      </c>
      <c r="L184" s="44"/>
      <c r="M184" s="220" t="s">
        <v>20</v>
      </c>
      <c r="N184" s="221" t="s">
        <v>41</v>
      </c>
      <c r="O184" s="84"/>
      <c r="P184" s="222">
        <f>O184*H184</f>
        <v>0</v>
      </c>
      <c r="Q184" s="222">
        <v>0</v>
      </c>
      <c r="R184" s="222">
        <f>Q184*H184</f>
        <v>0</v>
      </c>
      <c r="S184" s="222">
        <v>0</v>
      </c>
      <c r="T184" s="223">
        <f>S184*H184</f>
        <v>0</v>
      </c>
      <c r="AR184" s="224" t="s">
        <v>282</v>
      </c>
      <c r="AT184" s="224" t="s">
        <v>211</v>
      </c>
      <c r="AU184" s="224" t="s">
        <v>79</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282</v>
      </c>
      <c r="BM184" s="224" t="s">
        <v>538</v>
      </c>
    </row>
    <row r="185" s="1" customFormat="1" ht="24" customHeight="1">
      <c r="B185" s="39"/>
      <c r="C185" s="213" t="s">
        <v>397</v>
      </c>
      <c r="D185" s="213" t="s">
        <v>211</v>
      </c>
      <c r="E185" s="214" t="s">
        <v>815</v>
      </c>
      <c r="F185" s="215" t="s">
        <v>816</v>
      </c>
      <c r="G185" s="216" t="s">
        <v>352</v>
      </c>
      <c r="H185" s="217">
        <v>7</v>
      </c>
      <c r="I185" s="218"/>
      <c r="J185" s="219">
        <f>ROUND(I185*H185,2)</f>
        <v>0</v>
      </c>
      <c r="K185" s="215" t="s">
        <v>20</v>
      </c>
      <c r="L185" s="44"/>
      <c r="M185" s="220" t="s">
        <v>20</v>
      </c>
      <c r="N185" s="221" t="s">
        <v>41</v>
      </c>
      <c r="O185" s="84"/>
      <c r="P185" s="222">
        <f>O185*H185</f>
        <v>0</v>
      </c>
      <c r="Q185" s="222">
        <v>0</v>
      </c>
      <c r="R185" s="222">
        <f>Q185*H185</f>
        <v>0</v>
      </c>
      <c r="S185" s="222">
        <v>0</v>
      </c>
      <c r="T185" s="223">
        <f>S185*H185</f>
        <v>0</v>
      </c>
      <c r="AR185" s="224" t="s">
        <v>282</v>
      </c>
      <c r="AT185" s="224" t="s">
        <v>211</v>
      </c>
      <c r="AU185" s="224" t="s">
        <v>79</v>
      </c>
      <c r="AY185" s="18" t="s">
        <v>210</v>
      </c>
      <c r="BE185" s="225">
        <f>IF(N185="základní",J185,0)</f>
        <v>0</v>
      </c>
      <c r="BF185" s="225">
        <f>IF(N185="snížená",J185,0)</f>
        <v>0</v>
      </c>
      <c r="BG185" s="225">
        <f>IF(N185="zákl. přenesená",J185,0)</f>
        <v>0</v>
      </c>
      <c r="BH185" s="225">
        <f>IF(N185="sníž. přenesená",J185,0)</f>
        <v>0</v>
      </c>
      <c r="BI185" s="225">
        <f>IF(N185="nulová",J185,0)</f>
        <v>0</v>
      </c>
      <c r="BJ185" s="18" t="s">
        <v>77</v>
      </c>
      <c r="BK185" s="225">
        <f>ROUND(I185*H185,2)</f>
        <v>0</v>
      </c>
      <c r="BL185" s="18" t="s">
        <v>282</v>
      </c>
      <c r="BM185" s="224" t="s">
        <v>541</v>
      </c>
    </row>
    <row r="186" s="1" customFormat="1" ht="24" customHeight="1">
      <c r="B186" s="39"/>
      <c r="C186" s="213" t="s">
        <v>542</v>
      </c>
      <c r="D186" s="213" t="s">
        <v>211</v>
      </c>
      <c r="E186" s="214" t="s">
        <v>817</v>
      </c>
      <c r="F186" s="215" t="s">
        <v>818</v>
      </c>
      <c r="G186" s="216" t="s">
        <v>352</v>
      </c>
      <c r="H186" s="217">
        <v>8</v>
      </c>
      <c r="I186" s="218"/>
      <c r="J186" s="219">
        <f>ROUND(I186*H186,2)</f>
        <v>0</v>
      </c>
      <c r="K186" s="215" t="s">
        <v>20</v>
      </c>
      <c r="L186" s="44"/>
      <c r="M186" s="220" t="s">
        <v>20</v>
      </c>
      <c r="N186" s="221" t="s">
        <v>41</v>
      </c>
      <c r="O186" s="84"/>
      <c r="P186" s="222">
        <f>O186*H186</f>
        <v>0</v>
      </c>
      <c r="Q186" s="222">
        <v>0</v>
      </c>
      <c r="R186" s="222">
        <f>Q186*H186</f>
        <v>0</v>
      </c>
      <c r="S186" s="222">
        <v>0</v>
      </c>
      <c r="T186" s="223">
        <f>S186*H186</f>
        <v>0</v>
      </c>
      <c r="AR186" s="224" t="s">
        <v>282</v>
      </c>
      <c r="AT186" s="224" t="s">
        <v>211</v>
      </c>
      <c r="AU186" s="224" t="s">
        <v>79</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282</v>
      </c>
      <c r="BM186" s="224" t="s">
        <v>545</v>
      </c>
    </row>
    <row r="187" s="1" customFormat="1" ht="24" customHeight="1">
      <c r="B187" s="39"/>
      <c r="C187" s="213" t="s">
        <v>400</v>
      </c>
      <c r="D187" s="213" t="s">
        <v>211</v>
      </c>
      <c r="E187" s="214" t="s">
        <v>819</v>
      </c>
      <c r="F187" s="215" t="s">
        <v>820</v>
      </c>
      <c r="G187" s="216" t="s">
        <v>352</v>
      </c>
      <c r="H187" s="217">
        <v>6</v>
      </c>
      <c r="I187" s="218"/>
      <c r="J187" s="219">
        <f>ROUND(I187*H187,2)</f>
        <v>0</v>
      </c>
      <c r="K187" s="215" t="s">
        <v>20</v>
      </c>
      <c r="L187" s="44"/>
      <c r="M187" s="220" t="s">
        <v>20</v>
      </c>
      <c r="N187" s="221" t="s">
        <v>41</v>
      </c>
      <c r="O187" s="84"/>
      <c r="P187" s="222">
        <f>O187*H187</f>
        <v>0</v>
      </c>
      <c r="Q187" s="222">
        <v>0</v>
      </c>
      <c r="R187" s="222">
        <f>Q187*H187</f>
        <v>0</v>
      </c>
      <c r="S187" s="222">
        <v>0</v>
      </c>
      <c r="T187" s="223">
        <f>S187*H187</f>
        <v>0</v>
      </c>
      <c r="AR187" s="224" t="s">
        <v>282</v>
      </c>
      <c r="AT187" s="224" t="s">
        <v>211</v>
      </c>
      <c r="AU187" s="224" t="s">
        <v>79</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282</v>
      </c>
      <c r="BM187" s="224" t="s">
        <v>548</v>
      </c>
    </row>
    <row r="188" s="1" customFormat="1" ht="24" customHeight="1">
      <c r="B188" s="39"/>
      <c r="C188" s="213" t="s">
        <v>549</v>
      </c>
      <c r="D188" s="213" t="s">
        <v>211</v>
      </c>
      <c r="E188" s="214" t="s">
        <v>821</v>
      </c>
      <c r="F188" s="215" t="s">
        <v>822</v>
      </c>
      <c r="G188" s="216" t="s">
        <v>352</v>
      </c>
      <c r="H188" s="217">
        <v>4</v>
      </c>
      <c r="I188" s="218"/>
      <c r="J188" s="219">
        <f>ROUND(I188*H188,2)</f>
        <v>0</v>
      </c>
      <c r="K188" s="215" t="s">
        <v>20</v>
      </c>
      <c r="L188" s="44"/>
      <c r="M188" s="220" t="s">
        <v>20</v>
      </c>
      <c r="N188" s="221" t="s">
        <v>41</v>
      </c>
      <c r="O188" s="84"/>
      <c r="P188" s="222">
        <f>O188*H188</f>
        <v>0</v>
      </c>
      <c r="Q188" s="222">
        <v>0</v>
      </c>
      <c r="R188" s="222">
        <f>Q188*H188</f>
        <v>0</v>
      </c>
      <c r="S188" s="222">
        <v>0</v>
      </c>
      <c r="T188" s="223">
        <f>S188*H188</f>
        <v>0</v>
      </c>
      <c r="AR188" s="224" t="s">
        <v>282</v>
      </c>
      <c r="AT188" s="224" t="s">
        <v>211</v>
      </c>
      <c r="AU188" s="224" t="s">
        <v>79</v>
      </c>
      <c r="AY188" s="18" t="s">
        <v>210</v>
      </c>
      <c r="BE188" s="225">
        <f>IF(N188="základní",J188,0)</f>
        <v>0</v>
      </c>
      <c r="BF188" s="225">
        <f>IF(N188="snížená",J188,0)</f>
        <v>0</v>
      </c>
      <c r="BG188" s="225">
        <f>IF(N188="zákl. přenesená",J188,0)</f>
        <v>0</v>
      </c>
      <c r="BH188" s="225">
        <f>IF(N188="sníž. přenesená",J188,0)</f>
        <v>0</v>
      </c>
      <c r="BI188" s="225">
        <f>IF(N188="nulová",J188,0)</f>
        <v>0</v>
      </c>
      <c r="BJ188" s="18" t="s">
        <v>77</v>
      </c>
      <c r="BK188" s="225">
        <f>ROUND(I188*H188,2)</f>
        <v>0</v>
      </c>
      <c r="BL188" s="18" t="s">
        <v>282</v>
      </c>
      <c r="BM188" s="224" t="s">
        <v>552</v>
      </c>
    </row>
    <row r="189" s="1" customFormat="1" ht="24" customHeight="1">
      <c r="B189" s="39"/>
      <c r="C189" s="213" t="s">
        <v>404</v>
      </c>
      <c r="D189" s="213" t="s">
        <v>211</v>
      </c>
      <c r="E189" s="214" t="s">
        <v>823</v>
      </c>
      <c r="F189" s="215" t="s">
        <v>824</v>
      </c>
      <c r="G189" s="216" t="s">
        <v>352</v>
      </c>
      <c r="H189" s="217">
        <v>3</v>
      </c>
      <c r="I189" s="218"/>
      <c r="J189" s="219">
        <f>ROUND(I189*H189,2)</f>
        <v>0</v>
      </c>
      <c r="K189" s="215" t="s">
        <v>20</v>
      </c>
      <c r="L189" s="44"/>
      <c r="M189" s="220" t="s">
        <v>20</v>
      </c>
      <c r="N189" s="221" t="s">
        <v>41</v>
      </c>
      <c r="O189" s="84"/>
      <c r="P189" s="222">
        <f>O189*H189</f>
        <v>0</v>
      </c>
      <c r="Q189" s="222">
        <v>0</v>
      </c>
      <c r="R189" s="222">
        <f>Q189*H189</f>
        <v>0</v>
      </c>
      <c r="S189" s="222">
        <v>0</v>
      </c>
      <c r="T189" s="223">
        <f>S189*H189</f>
        <v>0</v>
      </c>
      <c r="AR189" s="224" t="s">
        <v>282</v>
      </c>
      <c r="AT189" s="224" t="s">
        <v>211</v>
      </c>
      <c r="AU189" s="224" t="s">
        <v>79</v>
      </c>
      <c r="AY189" s="18" t="s">
        <v>210</v>
      </c>
      <c r="BE189" s="225">
        <f>IF(N189="základní",J189,0)</f>
        <v>0</v>
      </c>
      <c r="BF189" s="225">
        <f>IF(N189="snížená",J189,0)</f>
        <v>0</v>
      </c>
      <c r="BG189" s="225">
        <f>IF(N189="zákl. přenesená",J189,0)</f>
        <v>0</v>
      </c>
      <c r="BH189" s="225">
        <f>IF(N189="sníž. přenesená",J189,0)</f>
        <v>0</v>
      </c>
      <c r="BI189" s="225">
        <f>IF(N189="nulová",J189,0)</f>
        <v>0</v>
      </c>
      <c r="BJ189" s="18" t="s">
        <v>77</v>
      </c>
      <c r="BK189" s="225">
        <f>ROUND(I189*H189,2)</f>
        <v>0</v>
      </c>
      <c r="BL189" s="18" t="s">
        <v>282</v>
      </c>
      <c r="BM189" s="224" t="s">
        <v>556</v>
      </c>
    </row>
    <row r="190" s="1" customFormat="1" ht="24" customHeight="1">
      <c r="B190" s="39"/>
      <c r="C190" s="213" t="s">
        <v>557</v>
      </c>
      <c r="D190" s="213" t="s">
        <v>211</v>
      </c>
      <c r="E190" s="214" t="s">
        <v>825</v>
      </c>
      <c r="F190" s="215" t="s">
        <v>826</v>
      </c>
      <c r="G190" s="216" t="s">
        <v>352</v>
      </c>
      <c r="H190" s="217">
        <v>4</v>
      </c>
      <c r="I190" s="218"/>
      <c r="J190" s="219">
        <f>ROUND(I190*H190,2)</f>
        <v>0</v>
      </c>
      <c r="K190" s="215" t="s">
        <v>20</v>
      </c>
      <c r="L190" s="44"/>
      <c r="M190" s="220" t="s">
        <v>20</v>
      </c>
      <c r="N190" s="221" t="s">
        <v>41</v>
      </c>
      <c r="O190" s="84"/>
      <c r="P190" s="222">
        <f>O190*H190</f>
        <v>0</v>
      </c>
      <c r="Q190" s="222">
        <v>0</v>
      </c>
      <c r="R190" s="222">
        <f>Q190*H190</f>
        <v>0</v>
      </c>
      <c r="S190" s="222">
        <v>0</v>
      </c>
      <c r="T190" s="223">
        <f>S190*H190</f>
        <v>0</v>
      </c>
      <c r="AR190" s="224" t="s">
        <v>282</v>
      </c>
      <c r="AT190" s="224" t="s">
        <v>211</v>
      </c>
      <c r="AU190" s="224" t="s">
        <v>79</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282</v>
      </c>
      <c r="BM190" s="224" t="s">
        <v>560</v>
      </c>
    </row>
    <row r="191" s="1" customFormat="1" ht="24" customHeight="1">
      <c r="B191" s="39"/>
      <c r="C191" s="213" t="s">
        <v>407</v>
      </c>
      <c r="D191" s="213" t="s">
        <v>211</v>
      </c>
      <c r="E191" s="214" t="s">
        <v>827</v>
      </c>
      <c r="F191" s="215" t="s">
        <v>828</v>
      </c>
      <c r="G191" s="216" t="s">
        <v>352</v>
      </c>
      <c r="H191" s="217">
        <v>2</v>
      </c>
      <c r="I191" s="218"/>
      <c r="J191" s="219">
        <f>ROUND(I191*H191,2)</f>
        <v>0</v>
      </c>
      <c r="K191" s="215" t="s">
        <v>20</v>
      </c>
      <c r="L191" s="44"/>
      <c r="M191" s="220" t="s">
        <v>20</v>
      </c>
      <c r="N191" s="221" t="s">
        <v>41</v>
      </c>
      <c r="O191" s="84"/>
      <c r="P191" s="222">
        <f>O191*H191</f>
        <v>0</v>
      </c>
      <c r="Q191" s="222">
        <v>0</v>
      </c>
      <c r="R191" s="222">
        <f>Q191*H191</f>
        <v>0</v>
      </c>
      <c r="S191" s="222">
        <v>0</v>
      </c>
      <c r="T191" s="223">
        <f>S191*H191</f>
        <v>0</v>
      </c>
      <c r="AR191" s="224" t="s">
        <v>282</v>
      </c>
      <c r="AT191" s="224" t="s">
        <v>211</v>
      </c>
      <c r="AU191" s="224" t="s">
        <v>79</v>
      </c>
      <c r="AY191" s="18" t="s">
        <v>210</v>
      </c>
      <c r="BE191" s="225">
        <f>IF(N191="základní",J191,0)</f>
        <v>0</v>
      </c>
      <c r="BF191" s="225">
        <f>IF(N191="snížená",J191,0)</f>
        <v>0</v>
      </c>
      <c r="BG191" s="225">
        <f>IF(N191="zákl. přenesená",J191,0)</f>
        <v>0</v>
      </c>
      <c r="BH191" s="225">
        <f>IF(N191="sníž. přenesená",J191,0)</f>
        <v>0</v>
      </c>
      <c r="BI191" s="225">
        <f>IF(N191="nulová",J191,0)</f>
        <v>0</v>
      </c>
      <c r="BJ191" s="18" t="s">
        <v>77</v>
      </c>
      <c r="BK191" s="225">
        <f>ROUND(I191*H191,2)</f>
        <v>0</v>
      </c>
      <c r="BL191" s="18" t="s">
        <v>282</v>
      </c>
      <c r="BM191" s="224" t="s">
        <v>563</v>
      </c>
    </row>
    <row r="192" s="1" customFormat="1" ht="24" customHeight="1">
      <c r="B192" s="39"/>
      <c r="C192" s="213" t="s">
        <v>564</v>
      </c>
      <c r="D192" s="213" t="s">
        <v>211</v>
      </c>
      <c r="E192" s="214" t="s">
        <v>829</v>
      </c>
      <c r="F192" s="215" t="s">
        <v>830</v>
      </c>
      <c r="G192" s="216" t="s">
        <v>352</v>
      </c>
      <c r="H192" s="217">
        <v>1</v>
      </c>
      <c r="I192" s="218"/>
      <c r="J192" s="219">
        <f>ROUND(I192*H192,2)</f>
        <v>0</v>
      </c>
      <c r="K192" s="215" t="s">
        <v>20</v>
      </c>
      <c r="L192" s="44"/>
      <c r="M192" s="220" t="s">
        <v>20</v>
      </c>
      <c r="N192" s="221" t="s">
        <v>41</v>
      </c>
      <c r="O192" s="84"/>
      <c r="P192" s="222">
        <f>O192*H192</f>
        <v>0</v>
      </c>
      <c r="Q192" s="222">
        <v>0</v>
      </c>
      <c r="R192" s="222">
        <f>Q192*H192</f>
        <v>0</v>
      </c>
      <c r="S192" s="222">
        <v>0</v>
      </c>
      <c r="T192" s="223">
        <f>S192*H192</f>
        <v>0</v>
      </c>
      <c r="AR192" s="224" t="s">
        <v>282</v>
      </c>
      <c r="AT192" s="224" t="s">
        <v>211</v>
      </c>
      <c r="AU192" s="224" t="s">
        <v>79</v>
      </c>
      <c r="AY192" s="18" t="s">
        <v>210</v>
      </c>
      <c r="BE192" s="225">
        <f>IF(N192="základní",J192,0)</f>
        <v>0</v>
      </c>
      <c r="BF192" s="225">
        <f>IF(N192="snížená",J192,0)</f>
        <v>0</v>
      </c>
      <c r="BG192" s="225">
        <f>IF(N192="zákl. přenesená",J192,0)</f>
        <v>0</v>
      </c>
      <c r="BH192" s="225">
        <f>IF(N192="sníž. přenesená",J192,0)</f>
        <v>0</v>
      </c>
      <c r="BI192" s="225">
        <f>IF(N192="nulová",J192,0)</f>
        <v>0</v>
      </c>
      <c r="BJ192" s="18" t="s">
        <v>77</v>
      </c>
      <c r="BK192" s="225">
        <f>ROUND(I192*H192,2)</f>
        <v>0</v>
      </c>
      <c r="BL192" s="18" t="s">
        <v>282</v>
      </c>
      <c r="BM192" s="224" t="s">
        <v>567</v>
      </c>
    </row>
    <row r="193" s="1" customFormat="1" ht="24" customHeight="1">
      <c r="B193" s="39"/>
      <c r="C193" s="213" t="s">
        <v>411</v>
      </c>
      <c r="D193" s="213" t="s">
        <v>211</v>
      </c>
      <c r="E193" s="214" t="s">
        <v>831</v>
      </c>
      <c r="F193" s="215" t="s">
        <v>832</v>
      </c>
      <c r="G193" s="216" t="s">
        <v>352</v>
      </c>
      <c r="H193" s="217">
        <v>2</v>
      </c>
      <c r="I193" s="218"/>
      <c r="J193" s="219">
        <f>ROUND(I193*H193,2)</f>
        <v>0</v>
      </c>
      <c r="K193" s="215" t="s">
        <v>20</v>
      </c>
      <c r="L193" s="44"/>
      <c r="M193" s="220" t="s">
        <v>20</v>
      </c>
      <c r="N193" s="221" t="s">
        <v>41</v>
      </c>
      <c r="O193" s="84"/>
      <c r="P193" s="222">
        <f>O193*H193</f>
        <v>0</v>
      </c>
      <c r="Q193" s="222">
        <v>0</v>
      </c>
      <c r="R193" s="222">
        <f>Q193*H193</f>
        <v>0</v>
      </c>
      <c r="S193" s="222">
        <v>0</v>
      </c>
      <c r="T193" s="223">
        <f>S193*H193</f>
        <v>0</v>
      </c>
      <c r="AR193" s="224" t="s">
        <v>282</v>
      </c>
      <c r="AT193" s="224" t="s">
        <v>211</v>
      </c>
      <c r="AU193" s="224" t="s">
        <v>79</v>
      </c>
      <c r="AY193" s="18" t="s">
        <v>210</v>
      </c>
      <c r="BE193" s="225">
        <f>IF(N193="základní",J193,0)</f>
        <v>0</v>
      </c>
      <c r="BF193" s="225">
        <f>IF(N193="snížená",J193,0)</f>
        <v>0</v>
      </c>
      <c r="BG193" s="225">
        <f>IF(N193="zákl. přenesená",J193,0)</f>
        <v>0</v>
      </c>
      <c r="BH193" s="225">
        <f>IF(N193="sníž. přenesená",J193,0)</f>
        <v>0</v>
      </c>
      <c r="BI193" s="225">
        <f>IF(N193="nulová",J193,0)</f>
        <v>0</v>
      </c>
      <c r="BJ193" s="18" t="s">
        <v>77</v>
      </c>
      <c r="BK193" s="225">
        <f>ROUND(I193*H193,2)</f>
        <v>0</v>
      </c>
      <c r="BL193" s="18" t="s">
        <v>282</v>
      </c>
      <c r="BM193" s="224" t="s">
        <v>570</v>
      </c>
    </row>
    <row r="194" s="1" customFormat="1" ht="24" customHeight="1">
      <c r="B194" s="39"/>
      <c r="C194" s="213" t="s">
        <v>571</v>
      </c>
      <c r="D194" s="213" t="s">
        <v>211</v>
      </c>
      <c r="E194" s="214" t="s">
        <v>833</v>
      </c>
      <c r="F194" s="215" t="s">
        <v>834</v>
      </c>
      <c r="G194" s="216" t="s">
        <v>352</v>
      </c>
      <c r="H194" s="217">
        <v>3</v>
      </c>
      <c r="I194" s="218"/>
      <c r="J194" s="219">
        <f>ROUND(I194*H194,2)</f>
        <v>0</v>
      </c>
      <c r="K194" s="215" t="s">
        <v>20</v>
      </c>
      <c r="L194" s="44"/>
      <c r="M194" s="220" t="s">
        <v>20</v>
      </c>
      <c r="N194" s="221" t="s">
        <v>41</v>
      </c>
      <c r="O194" s="84"/>
      <c r="P194" s="222">
        <f>O194*H194</f>
        <v>0</v>
      </c>
      <c r="Q194" s="222">
        <v>0</v>
      </c>
      <c r="R194" s="222">
        <f>Q194*H194</f>
        <v>0</v>
      </c>
      <c r="S194" s="222">
        <v>0</v>
      </c>
      <c r="T194" s="223">
        <f>S194*H194</f>
        <v>0</v>
      </c>
      <c r="AR194" s="224" t="s">
        <v>282</v>
      </c>
      <c r="AT194" s="224" t="s">
        <v>211</v>
      </c>
      <c r="AU194" s="224" t="s">
        <v>79</v>
      </c>
      <c r="AY194" s="18" t="s">
        <v>210</v>
      </c>
      <c r="BE194" s="225">
        <f>IF(N194="základní",J194,0)</f>
        <v>0</v>
      </c>
      <c r="BF194" s="225">
        <f>IF(N194="snížená",J194,0)</f>
        <v>0</v>
      </c>
      <c r="BG194" s="225">
        <f>IF(N194="zákl. přenesená",J194,0)</f>
        <v>0</v>
      </c>
      <c r="BH194" s="225">
        <f>IF(N194="sníž. přenesená",J194,0)</f>
        <v>0</v>
      </c>
      <c r="BI194" s="225">
        <f>IF(N194="nulová",J194,0)</f>
        <v>0</v>
      </c>
      <c r="BJ194" s="18" t="s">
        <v>77</v>
      </c>
      <c r="BK194" s="225">
        <f>ROUND(I194*H194,2)</f>
        <v>0</v>
      </c>
      <c r="BL194" s="18" t="s">
        <v>282</v>
      </c>
      <c r="BM194" s="224" t="s">
        <v>574</v>
      </c>
    </row>
    <row r="195" s="10" customFormat="1" ht="22.8" customHeight="1">
      <c r="B195" s="199"/>
      <c r="C195" s="200"/>
      <c r="D195" s="201" t="s">
        <v>69</v>
      </c>
      <c r="E195" s="239" t="s">
        <v>619</v>
      </c>
      <c r="F195" s="239" t="s">
        <v>620</v>
      </c>
      <c r="G195" s="200"/>
      <c r="H195" s="200"/>
      <c r="I195" s="203"/>
      <c r="J195" s="240">
        <f>BK195</f>
        <v>0</v>
      </c>
      <c r="K195" s="200"/>
      <c r="L195" s="205"/>
      <c r="M195" s="206"/>
      <c r="N195" s="207"/>
      <c r="O195" s="207"/>
      <c r="P195" s="208">
        <f>SUM(P196:P198)</f>
        <v>0</v>
      </c>
      <c r="Q195" s="207"/>
      <c r="R195" s="208">
        <f>SUM(R196:R198)</f>
        <v>0</v>
      </c>
      <c r="S195" s="207"/>
      <c r="T195" s="209">
        <f>SUM(T196:T198)</f>
        <v>0</v>
      </c>
      <c r="AR195" s="210" t="s">
        <v>79</v>
      </c>
      <c r="AT195" s="211" t="s">
        <v>69</v>
      </c>
      <c r="AU195" s="211" t="s">
        <v>77</v>
      </c>
      <c r="AY195" s="210" t="s">
        <v>210</v>
      </c>
      <c r="BK195" s="212">
        <f>SUM(BK196:BK198)</f>
        <v>0</v>
      </c>
    </row>
    <row r="196" s="1" customFormat="1" ht="24" customHeight="1">
      <c r="B196" s="39"/>
      <c r="C196" s="213" t="s">
        <v>414</v>
      </c>
      <c r="D196" s="213" t="s">
        <v>211</v>
      </c>
      <c r="E196" s="214" t="s">
        <v>622</v>
      </c>
      <c r="F196" s="215" t="s">
        <v>623</v>
      </c>
      <c r="G196" s="216" t="s">
        <v>291</v>
      </c>
      <c r="H196" s="217">
        <v>26</v>
      </c>
      <c r="I196" s="218"/>
      <c r="J196" s="219">
        <f>ROUND(I196*H196,2)</f>
        <v>0</v>
      </c>
      <c r="K196" s="215" t="s">
        <v>20</v>
      </c>
      <c r="L196" s="44"/>
      <c r="M196" s="220" t="s">
        <v>20</v>
      </c>
      <c r="N196" s="221" t="s">
        <v>41</v>
      </c>
      <c r="O196" s="84"/>
      <c r="P196" s="222">
        <f>O196*H196</f>
        <v>0</v>
      </c>
      <c r="Q196" s="222">
        <v>0</v>
      </c>
      <c r="R196" s="222">
        <f>Q196*H196</f>
        <v>0</v>
      </c>
      <c r="S196" s="222">
        <v>0</v>
      </c>
      <c r="T196" s="223">
        <f>S196*H196</f>
        <v>0</v>
      </c>
      <c r="AR196" s="224" t="s">
        <v>282</v>
      </c>
      <c r="AT196" s="224" t="s">
        <v>211</v>
      </c>
      <c r="AU196" s="224" t="s">
        <v>79</v>
      </c>
      <c r="AY196" s="18" t="s">
        <v>210</v>
      </c>
      <c r="BE196" s="225">
        <f>IF(N196="základní",J196,0)</f>
        <v>0</v>
      </c>
      <c r="BF196" s="225">
        <f>IF(N196="snížená",J196,0)</f>
        <v>0</v>
      </c>
      <c r="BG196" s="225">
        <f>IF(N196="zákl. přenesená",J196,0)</f>
        <v>0</v>
      </c>
      <c r="BH196" s="225">
        <f>IF(N196="sníž. přenesená",J196,0)</f>
        <v>0</v>
      </c>
      <c r="BI196" s="225">
        <f>IF(N196="nulová",J196,0)</f>
        <v>0</v>
      </c>
      <c r="BJ196" s="18" t="s">
        <v>77</v>
      </c>
      <c r="BK196" s="225">
        <f>ROUND(I196*H196,2)</f>
        <v>0</v>
      </c>
      <c r="BL196" s="18" t="s">
        <v>282</v>
      </c>
      <c r="BM196" s="224" t="s">
        <v>577</v>
      </c>
    </row>
    <row r="197" s="1" customFormat="1" ht="24" customHeight="1">
      <c r="B197" s="39"/>
      <c r="C197" s="213" t="s">
        <v>578</v>
      </c>
      <c r="D197" s="213" t="s">
        <v>211</v>
      </c>
      <c r="E197" s="214" t="s">
        <v>625</v>
      </c>
      <c r="F197" s="215" t="s">
        <v>626</v>
      </c>
      <c r="G197" s="216" t="s">
        <v>291</v>
      </c>
      <c r="H197" s="217">
        <v>26</v>
      </c>
      <c r="I197" s="218"/>
      <c r="J197" s="219">
        <f>ROUND(I197*H197,2)</f>
        <v>0</v>
      </c>
      <c r="K197" s="215" t="s">
        <v>20</v>
      </c>
      <c r="L197" s="44"/>
      <c r="M197" s="220" t="s">
        <v>20</v>
      </c>
      <c r="N197" s="221" t="s">
        <v>41</v>
      </c>
      <c r="O197" s="84"/>
      <c r="P197" s="222">
        <f>O197*H197</f>
        <v>0</v>
      </c>
      <c r="Q197" s="222">
        <v>0</v>
      </c>
      <c r="R197" s="222">
        <f>Q197*H197</f>
        <v>0</v>
      </c>
      <c r="S197" s="222">
        <v>0</v>
      </c>
      <c r="T197" s="223">
        <f>S197*H197</f>
        <v>0</v>
      </c>
      <c r="AR197" s="224" t="s">
        <v>282</v>
      </c>
      <c r="AT197" s="224" t="s">
        <v>211</v>
      </c>
      <c r="AU197" s="224" t="s">
        <v>79</v>
      </c>
      <c r="AY197" s="18" t="s">
        <v>210</v>
      </c>
      <c r="BE197" s="225">
        <f>IF(N197="základní",J197,0)</f>
        <v>0</v>
      </c>
      <c r="BF197" s="225">
        <f>IF(N197="snížená",J197,0)</f>
        <v>0</v>
      </c>
      <c r="BG197" s="225">
        <f>IF(N197="zákl. přenesená",J197,0)</f>
        <v>0</v>
      </c>
      <c r="BH197" s="225">
        <f>IF(N197="sníž. přenesená",J197,0)</f>
        <v>0</v>
      </c>
      <c r="BI197" s="225">
        <f>IF(N197="nulová",J197,0)</f>
        <v>0</v>
      </c>
      <c r="BJ197" s="18" t="s">
        <v>77</v>
      </c>
      <c r="BK197" s="225">
        <f>ROUND(I197*H197,2)</f>
        <v>0</v>
      </c>
      <c r="BL197" s="18" t="s">
        <v>282</v>
      </c>
      <c r="BM197" s="224" t="s">
        <v>581</v>
      </c>
    </row>
    <row r="198" s="1" customFormat="1" ht="24" customHeight="1">
      <c r="B198" s="39"/>
      <c r="C198" s="213" t="s">
        <v>418</v>
      </c>
      <c r="D198" s="213" t="s">
        <v>211</v>
      </c>
      <c r="E198" s="214" t="s">
        <v>632</v>
      </c>
      <c r="F198" s="215" t="s">
        <v>633</v>
      </c>
      <c r="G198" s="216" t="s">
        <v>291</v>
      </c>
      <c r="H198" s="217">
        <v>26</v>
      </c>
      <c r="I198" s="218"/>
      <c r="J198" s="219">
        <f>ROUND(I198*H198,2)</f>
        <v>0</v>
      </c>
      <c r="K198" s="215" t="s">
        <v>20</v>
      </c>
      <c r="L198" s="44"/>
      <c r="M198" s="220" t="s">
        <v>20</v>
      </c>
      <c r="N198" s="221" t="s">
        <v>41</v>
      </c>
      <c r="O198" s="84"/>
      <c r="P198" s="222">
        <f>O198*H198</f>
        <v>0</v>
      </c>
      <c r="Q198" s="222">
        <v>0</v>
      </c>
      <c r="R198" s="222">
        <f>Q198*H198</f>
        <v>0</v>
      </c>
      <c r="S198" s="222">
        <v>0</v>
      </c>
      <c r="T198" s="223">
        <f>S198*H198</f>
        <v>0</v>
      </c>
      <c r="AR198" s="224" t="s">
        <v>282</v>
      </c>
      <c r="AT198" s="224" t="s">
        <v>211</v>
      </c>
      <c r="AU198" s="224" t="s">
        <v>79</v>
      </c>
      <c r="AY198" s="18" t="s">
        <v>210</v>
      </c>
      <c r="BE198" s="225">
        <f>IF(N198="základní",J198,0)</f>
        <v>0</v>
      </c>
      <c r="BF198" s="225">
        <f>IF(N198="snížená",J198,0)</f>
        <v>0</v>
      </c>
      <c r="BG198" s="225">
        <f>IF(N198="zákl. přenesená",J198,0)</f>
        <v>0</v>
      </c>
      <c r="BH198" s="225">
        <f>IF(N198="sníž. přenesená",J198,0)</f>
        <v>0</v>
      </c>
      <c r="BI198" s="225">
        <f>IF(N198="nulová",J198,0)</f>
        <v>0</v>
      </c>
      <c r="BJ198" s="18" t="s">
        <v>77</v>
      </c>
      <c r="BK198" s="225">
        <f>ROUND(I198*H198,2)</f>
        <v>0</v>
      </c>
      <c r="BL198" s="18" t="s">
        <v>282</v>
      </c>
      <c r="BM198" s="224" t="s">
        <v>584</v>
      </c>
    </row>
    <row r="199" s="10" customFormat="1" ht="25.92" customHeight="1">
      <c r="B199" s="199"/>
      <c r="C199" s="200"/>
      <c r="D199" s="201" t="s">
        <v>69</v>
      </c>
      <c r="E199" s="202" t="s">
        <v>635</v>
      </c>
      <c r="F199" s="202" t="s">
        <v>636</v>
      </c>
      <c r="G199" s="200"/>
      <c r="H199" s="200"/>
      <c r="I199" s="203"/>
      <c r="J199" s="204">
        <f>BK199</f>
        <v>0</v>
      </c>
      <c r="K199" s="200"/>
      <c r="L199" s="205"/>
      <c r="M199" s="206"/>
      <c r="N199" s="207"/>
      <c r="O199" s="207"/>
      <c r="P199" s="208">
        <f>SUM(P200:P211)</f>
        <v>0</v>
      </c>
      <c r="Q199" s="207"/>
      <c r="R199" s="208">
        <f>SUM(R200:R211)</f>
        <v>0</v>
      </c>
      <c r="S199" s="207"/>
      <c r="T199" s="209">
        <f>SUM(T200:T211)</f>
        <v>0</v>
      </c>
      <c r="AR199" s="210" t="s">
        <v>215</v>
      </c>
      <c r="AT199" s="211" t="s">
        <v>69</v>
      </c>
      <c r="AU199" s="211" t="s">
        <v>16</v>
      </c>
      <c r="AY199" s="210" t="s">
        <v>210</v>
      </c>
      <c r="BK199" s="212">
        <f>SUM(BK200:BK211)</f>
        <v>0</v>
      </c>
    </row>
    <row r="200" s="1" customFormat="1" ht="24" customHeight="1">
      <c r="B200" s="39"/>
      <c r="C200" s="213" t="s">
        <v>585</v>
      </c>
      <c r="D200" s="213" t="s">
        <v>211</v>
      </c>
      <c r="E200" s="214" t="s">
        <v>835</v>
      </c>
      <c r="F200" s="215" t="s">
        <v>836</v>
      </c>
      <c r="G200" s="216" t="s">
        <v>640</v>
      </c>
      <c r="H200" s="217">
        <v>100</v>
      </c>
      <c r="I200" s="218"/>
      <c r="J200" s="219">
        <f>ROUND(I200*H200,2)</f>
        <v>0</v>
      </c>
      <c r="K200" s="215" t="s">
        <v>20</v>
      </c>
      <c r="L200" s="44"/>
      <c r="M200" s="220" t="s">
        <v>20</v>
      </c>
      <c r="N200" s="221" t="s">
        <v>41</v>
      </c>
      <c r="O200" s="84"/>
      <c r="P200" s="222">
        <f>O200*H200</f>
        <v>0</v>
      </c>
      <c r="Q200" s="222">
        <v>0</v>
      </c>
      <c r="R200" s="222">
        <f>Q200*H200</f>
        <v>0</v>
      </c>
      <c r="S200" s="222">
        <v>0</v>
      </c>
      <c r="T200" s="223">
        <f>S200*H200</f>
        <v>0</v>
      </c>
      <c r="AR200" s="224" t="s">
        <v>641</v>
      </c>
      <c r="AT200" s="224" t="s">
        <v>211</v>
      </c>
      <c r="AU200" s="224" t="s">
        <v>77</v>
      </c>
      <c r="AY200" s="18" t="s">
        <v>210</v>
      </c>
      <c r="BE200" s="225">
        <f>IF(N200="základní",J200,0)</f>
        <v>0</v>
      </c>
      <c r="BF200" s="225">
        <f>IF(N200="snížená",J200,0)</f>
        <v>0</v>
      </c>
      <c r="BG200" s="225">
        <f>IF(N200="zákl. přenesená",J200,0)</f>
        <v>0</v>
      </c>
      <c r="BH200" s="225">
        <f>IF(N200="sníž. přenesená",J200,0)</f>
        <v>0</v>
      </c>
      <c r="BI200" s="225">
        <f>IF(N200="nulová",J200,0)</f>
        <v>0</v>
      </c>
      <c r="BJ200" s="18" t="s">
        <v>77</v>
      </c>
      <c r="BK200" s="225">
        <f>ROUND(I200*H200,2)</f>
        <v>0</v>
      </c>
      <c r="BL200" s="18" t="s">
        <v>641</v>
      </c>
      <c r="BM200" s="224" t="s">
        <v>588</v>
      </c>
    </row>
    <row r="201" s="1" customFormat="1" ht="16.5" customHeight="1">
      <c r="B201" s="39"/>
      <c r="C201" s="213" t="s">
        <v>421</v>
      </c>
      <c r="D201" s="213" t="s">
        <v>211</v>
      </c>
      <c r="E201" s="214" t="s">
        <v>837</v>
      </c>
      <c r="F201" s="215" t="s">
        <v>838</v>
      </c>
      <c r="G201" s="216" t="s">
        <v>640</v>
      </c>
      <c r="H201" s="217">
        <v>4</v>
      </c>
      <c r="I201" s="218"/>
      <c r="J201" s="219">
        <f>ROUND(I201*H201,2)</f>
        <v>0</v>
      </c>
      <c r="K201" s="215" t="s">
        <v>20</v>
      </c>
      <c r="L201" s="44"/>
      <c r="M201" s="220" t="s">
        <v>20</v>
      </c>
      <c r="N201" s="221" t="s">
        <v>41</v>
      </c>
      <c r="O201" s="84"/>
      <c r="P201" s="222">
        <f>O201*H201</f>
        <v>0</v>
      </c>
      <c r="Q201" s="222">
        <v>0</v>
      </c>
      <c r="R201" s="222">
        <f>Q201*H201</f>
        <v>0</v>
      </c>
      <c r="S201" s="222">
        <v>0</v>
      </c>
      <c r="T201" s="223">
        <f>S201*H201</f>
        <v>0</v>
      </c>
      <c r="AR201" s="224" t="s">
        <v>641</v>
      </c>
      <c r="AT201" s="224" t="s">
        <v>211</v>
      </c>
      <c r="AU201" s="224" t="s">
        <v>77</v>
      </c>
      <c r="AY201" s="18" t="s">
        <v>210</v>
      </c>
      <c r="BE201" s="225">
        <f>IF(N201="základní",J201,0)</f>
        <v>0</v>
      </c>
      <c r="BF201" s="225">
        <f>IF(N201="snížená",J201,0)</f>
        <v>0</v>
      </c>
      <c r="BG201" s="225">
        <f>IF(N201="zákl. přenesená",J201,0)</f>
        <v>0</v>
      </c>
      <c r="BH201" s="225">
        <f>IF(N201="sníž. přenesená",J201,0)</f>
        <v>0</v>
      </c>
      <c r="BI201" s="225">
        <f>IF(N201="nulová",J201,0)</f>
        <v>0</v>
      </c>
      <c r="BJ201" s="18" t="s">
        <v>77</v>
      </c>
      <c r="BK201" s="225">
        <f>ROUND(I201*H201,2)</f>
        <v>0</v>
      </c>
      <c r="BL201" s="18" t="s">
        <v>641</v>
      </c>
      <c r="BM201" s="224" t="s">
        <v>591</v>
      </c>
    </row>
    <row r="202" s="1" customFormat="1" ht="36" customHeight="1">
      <c r="B202" s="39"/>
      <c r="C202" s="213" t="s">
        <v>592</v>
      </c>
      <c r="D202" s="213" t="s">
        <v>211</v>
      </c>
      <c r="E202" s="214" t="s">
        <v>839</v>
      </c>
      <c r="F202" s="215" t="s">
        <v>840</v>
      </c>
      <c r="G202" s="216" t="s">
        <v>640</v>
      </c>
      <c r="H202" s="217">
        <v>140</v>
      </c>
      <c r="I202" s="218"/>
      <c r="J202" s="219">
        <f>ROUND(I202*H202,2)</f>
        <v>0</v>
      </c>
      <c r="K202" s="215" t="s">
        <v>20</v>
      </c>
      <c r="L202" s="44"/>
      <c r="M202" s="220" t="s">
        <v>20</v>
      </c>
      <c r="N202" s="221" t="s">
        <v>41</v>
      </c>
      <c r="O202" s="84"/>
      <c r="P202" s="222">
        <f>O202*H202</f>
        <v>0</v>
      </c>
      <c r="Q202" s="222">
        <v>0</v>
      </c>
      <c r="R202" s="222">
        <f>Q202*H202</f>
        <v>0</v>
      </c>
      <c r="S202" s="222">
        <v>0</v>
      </c>
      <c r="T202" s="223">
        <f>S202*H202</f>
        <v>0</v>
      </c>
      <c r="AR202" s="224" t="s">
        <v>641</v>
      </c>
      <c r="AT202" s="224" t="s">
        <v>211</v>
      </c>
      <c r="AU202" s="224" t="s">
        <v>77</v>
      </c>
      <c r="AY202" s="18" t="s">
        <v>210</v>
      </c>
      <c r="BE202" s="225">
        <f>IF(N202="základní",J202,0)</f>
        <v>0</v>
      </c>
      <c r="BF202" s="225">
        <f>IF(N202="snížená",J202,0)</f>
        <v>0</v>
      </c>
      <c r="BG202" s="225">
        <f>IF(N202="zákl. přenesená",J202,0)</f>
        <v>0</v>
      </c>
      <c r="BH202" s="225">
        <f>IF(N202="sníž. přenesená",J202,0)</f>
        <v>0</v>
      </c>
      <c r="BI202" s="225">
        <f>IF(N202="nulová",J202,0)</f>
        <v>0</v>
      </c>
      <c r="BJ202" s="18" t="s">
        <v>77</v>
      </c>
      <c r="BK202" s="225">
        <f>ROUND(I202*H202,2)</f>
        <v>0</v>
      </c>
      <c r="BL202" s="18" t="s">
        <v>641</v>
      </c>
      <c r="BM202" s="224" t="s">
        <v>595</v>
      </c>
    </row>
    <row r="203" s="1" customFormat="1" ht="24" customHeight="1">
      <c r="B203" s="39"/>
      <c r="C203" s="241" t="s">
        <v>426</v>
      </c>
      <c r="D203" s="241" t="s">
        <v>263</v>
      </c>
      <c r="E203" s="242" t="s">
        <v>841</v>
      </c>
      <c r="F203" s="243" t="s">
        <v>842</v>
      </c>
      <c r="G203" s="244" t="s">
        <v>352</v>
      </c>
      <c r="H203" s="245">
        <v>150</v>
      </c>
      <c r="I203" s="246"/>
      <c r="J203" s="247">
        <f>ROUND(I203*H203,2)</f>
        <v>0</v>
      </c>
      <c r="K203" s="243" t="s">
        <v>20</v>
      </c>
      <c r="L203" s="248"/>
      <c r="M203" s="249" t="s">
        <v>20</v>
      </c>
      <c r="N203" s="250" t="s">
        <v>41</v>
      </c>
      <c r="O203" s="84"/>
      <c r="P203" s="222">
        <f>O203*H203</f>
        <v>0</v>
      </c>
      <c r="Q203" s="222">
        <v>0</v>
      </c>
      <c r="R203" s="222">
        <f>Q203*H203</f>
        <v>0</v>
      </c>
      <c r="S203" s="222">
        <v>0</v>
      </c>
      <c r="T203" s="223">
        <f>S203*H203</f>
        <v>0</v>
      </c>
      <c r="AR203" s="224" t="s">
        <v>641</v>
      </c>
      <c r="AT203" s="224" t="s">
        <v>263</v>
      </c>
      <c r="AU203" s="224" t="s">
        <v>77</v>
      </c>
      <c r="AY203" s="18" t="s">
        <v>210</v>
      </c>
      <c r="BE203" s="225">
        <f>IF(N203="základní",J203,0)</f>
        <v>0</v>
      </c>
      <c r="BF203" s="225">
        <f>IF(N203="snížená",J203,0)</f>
        <v>0</v>
      </c>
      <c r="BG203" s="225">
        <f>IF(N203="zákl. přenesená",J203,0)</f>
        <v>0</v>
      </c>
      <c r="BH203" s="225">
        <f>IF(N203="sníž. přenesená",J203,0)</f>
        <v>0</v>
      </c>
      <c r="BI203" s="225">
        <f>IF(N203="nulová",J203,0)</f>
        <v>0</v>
      </c>
      <c r="BJ203" s="18" t="s">
        <v>77</v>
      </c>
      <c r="BK203" s="225">
        <f>ROUND(I203*H203,2)</f>
        <v>0</v>
      </c>
      <c r="BL203" s="18" t="s">
        <v>641</v>
      </c>
      <c r="BM203" s="224" t="s">
        <v>598</v>
      </c>
    </row>
    <row r="204" s="1" customFormat="1" ht="16.5" customHeight="1">
      <c r="B204" s="39"/>
      <c r="C204" s="241" t="s">
        <v>601</v>
      </c>
      <c r="D204" s="241" t="s">
        <v>263</v>
      </c>
      <c r="E204" s="242" t="s">
        <v>843</v>
      </c>
      <c r="F204" s="243" t="s">
        <v>844</v>
      </c>
      <c r="G204" s="244" t="s">
        <v>352</v>
      </c>
      <c r="H204" s="245">
        <v>8</v>
      </c>
      <c r="I204" s="246"/>
      <c r="J204" s="247">
        <f>ROUND(I204*H204,2)</f>
        <v>0</v>
      </c>
      <c r="K204" s="243" t="s">
        <v>20</v>
      </c>
      <c r="L204" s="248"/>
      <c r="M204" s="249" t="s">
        <v>20</v>
      </c>
      <c r="N204" s="250" t="s">
        <v>41</v>
      </c>
      <c r="O204" s="84"/>
      <c r="P204" s="222">
        <f>O204*H204</f>
        <v>0</v>
      </c>
      <c r="Q204" s="222">
        <v>0</v>
      </c>
      <c r="R204" s="222">
        <f>Q204*H204</f>
        <v>0</v>
      </c>
      <c r="S204" s="222">
        <v>0</v>
      </c>
      <c r="T204" s="223">
        <f>S204*H204</f>
        <v>0</v>
      </c>
      <c r="AR204" s="224" t="s">
        <v>641</v>
      </c>
      <c r="AT204" s="224" t="s">
        <v>263</v>
      </c>
      <c r="AU204" s="224" t="s">
        <v>77</v>
      </c>
      <c r="AY204" s="18" t="s">
        <v>210</v>
      </c>
      <c r="BE204" s="225">
        <f>IF(N204="základní",J204,0)</f>
        <v>0</v>
      </c>
      <c r="BF204" s="225">
        <f>IF(N204="snížená",J204,0)</f>
        <v>0</v>
      </c>
      <c r="BG204" s="225">
        <f>IF(N204="zákl. přenesená",J204,0)</f>
        <v>0</v>
      </c>
      <c r="BH204" s="225">
        <f>IF(N204="sníž. přenesená",J204,0)</f>
        <v>0</v>
      </c>
      <c r="BI204" s="225">
        <f>IF(N204="nulová",J204,0)</f>
        <v>0</v>
      </c>
      <c r="BJ204" s="18" t="s">
        <v>77</v>
      </c>
      <c r="BK204" s="225">
        <f>ROUND(I204*H204,2)</f>
        <v>0</v>
      </c>
      <c r="BL204" s="18" t="s">
        <v>641</v>
      </c>
      <c r="BM204" s="224" t="s">
        <v>604</v>
      </c>
    </row>
    <row r="205" s="1" customFormat="1" ht="16.5" customHeight="1">
      <c r="B205" s="39"/>
      <c r="C205" s="241" t="s">
        <v>430</v>
      </c>
      <c r="D205" s="241" t="s">
        <v>263</v>
      </c>
      <c r="E205" s="242" t="s">
        <v>845</v>
      </c>
      <c r="F205" s="243" t="s">
        <v>846</v>
      </c>
      <c r="G205" s="244" t="s">
        <v>352</v>
      </c>
      <c r="H205" s="245">
        <v>20</v>
      </c>
      <c r="I205" s="246"/>
      <c r="J205" s="247">
        <f>ROUND(I205*H205,2)</f>
        <v>0</v>
      </c>
      <c r="K205" s="243" t="s">
        <v>20</v>
      </c>
      <c r="L205" s="248"/>
      <c r="M205" s="249" t="s">
        <v>20</v>
      </c>
      <c r="N205" s="250" t="s">
        <v>41</v>
      </c>
      <c r="O205" s="84"/>
      <c r="P205" s="222">
        <f>O205*H205</f>
        <v>0</v>
      </c>
      <c r="Q205" s="222">
        <v>0</v>
      </c>
      <c r="R205" s="222">
        <f>Q205*H205</f>
        <v>0</v>
      </c>
      <c r="S205" s="222">
        <v>0</v>
      </c>
      <c r="T205" s="223">
        <f>S205*H205</f>
        <v>0</v>
      </c>
      <c r="AR205" s="224" t="s">
        <v>641</v>
      </c>
      <c r="AT205" s="224" t="s">
        <v>263</v>
      </c>
      <c r="AU205" s="224" t="s">
        <v>77</v>
      </c>
      <c r="AY205" s="18" t="s">
        <v>210</v>
      </c>
      <c r="BE205" s="225">
        <f>IF(N205="základní",J205,0)</f>
        <v>0</v>
      </c>
      <c r="BF205" s="225">
        <f>IF(N205="snížená",J205,0)</f>
        <v>0</v>
      </c>
      <c r="BG205" s="225">
        <f>IF(N205="zákl. přenesená",J205,0)</f>
        <v>0</v>
      </c>
      <c r="BH205" s="225">
        <f>IF(N205="sníž. přenesená",J205,0)</f>
        <v>0</v>
      </c>
      <c r="BI205" s="225">
        <f>IF(N205="nulová",J205,0)</f>
        <v>0</v>
      </c>
      <c r="BJ205" s="18" t="s">
        <v>77</v>
      </c>
      <c r="BK205" s="225">
        <f>ROUND(I205*H205,2)</f>
        <v>0</v>
      </c>
      <c r="BL205" s="18" t="s">
        <v>641</v>
      </c>
      <c r="BM205" s="224" t="s">
        <v>607</v>
      </c>
    </row>
    <row r="206" s="1" customFormat="1" ht="16.5" customHeight="1">
      <c r="B206" s="39"/>
      <c r="C206" s="241" t="s">
        <v>610</v>
      </c>
      <c r="D206" s="241" t="s">
        <v>263</v>
      </c>
      <c r="E206" s="242" t="s">
        <v>847</v>
      </c>
      <c r="F206" s="243" t="s">
        <v>848</v>
      </c>
      <c r="G206" s="244" t="s">
        <v>352</v>
      </c>
      <c r="H206" s="245">
        <v>24</v>
      </c>
      <c r="I206" s="246"/>
      <c r="J206" s="247">
        <f>ROUND(I206*H206,2)</f>
        <v>0</v>
      </c>
      <c r="K206" s="243" t="s">
        <v>20</v>
      </c>
      <c r="L206" s="248"/>
      <c r="M206" s="249" t="s">
        <v>20</v>
      </c>
      <c r="N206" s="250" t="s">
        <v>41</v>
      </c>
      <c r="O206" s="84"/>
      <c r="P206" s="222">
        <f>O206*H206</f>
        <v>0</v>
      </c>
      <c r="Q206" s="222">
        <v>0</v>
      </c>
      <c r="R206" s="222">
        <f>Q206*H206</f>
        <v>0</v>
      </c>
      <c r="S206" s="222">
        <v>0</v>
      </c>
      <c r="T206" s="223">
        <f>S206*H206</f>
        <v>0</v>
      </c>
      <c r="AR206" s="224" t="s">
        <v>641</v>
      </c>
      <c r="AT206" s="224" t="s">
        <v>263</v>
      </c>
      <c r="AU206" s="224" t="s">
        <v>77</v>
      </c>
      <c r="AY206" s="18" t="s">
        <v>210</v>
      </c>
      <c r="BE206" s="225">
        <f>IF(N206="základní",J206,0)</f>
        <v>0</v>
      </c>
      <c r="BF206" s="225">
        <f>IF(N206="snížená",J206,0)</f>
        <v>0</v>
      </c>
      <c r="BG206" s="225">
        <f>IF(N206="zákl. přenesená",J206,0)</f>
        <v>0</v>
      </c>
      <c r="BH206" s="225">
        <f>IF(N206="sníž. přenesená",J206,0)</f>
        <v>0</v>
      </c>
      <c r="BI206" s="225">
        <f>IF(N206="nulová",J206,0)</f>
        <v>0</v>
      </c>
      <c r="BJ206" s="18" t="s">
        <v>77</v>
      </c>
      <c r="BK206" s="225">
        <f>ROUND(I206*H206,2)</f>
        <v>0</v>
      </c>
      <c r="BL206" s="18" t="s">
        <v>641</v>
      </c>
      <c r="BM206" s="224" t="s">
        <v>613</v>
      </c>
    </row>
    <row r="207" s="1" customFormat="1" ht="16.5" customHeight="1">
      <c r="B207" s="39"/>
      <c r="C207" s="241" t="s">
        <v>434</v>
      </c>
      <c r="D207" s="241" t="s">
        <v>263</v>
      </c>
      <c r="E207" s="242" t="s">
        <v>849</v>
      </c>
      <c r="F207" s="243" t="s">
        <v>850</v>
      </c>
      <c r="G207" s="244" t="s">
        <v>352</v>
      </c>
      <c r="H207" s="245">
        <v>6</v>
      </c>
      <c r="I207" s="246"/>
      <c r="J207" s="247">
        <f>ROUND(I207*H207,2)</f>
        <v>0</v>
      </c>
      <c r="K207" s="243" t="s">
        <v>20</v>
      </c>
      <c r="L207" s="248"/>
      <c r="M207" s="249" t="s">
        <v>20</v>
      </c>
      <c r="N207" s="250" t="s">
        <v>41</v>
      </c>
      <c r="O207" s="84"/>
      <c r="P207" s="222">
        <f>O207*H207</f>
        <v>0</v>
      </c>
      <c r="Q207" s="222">
        <v>0</v>
      </c>
      <c r="R207" s="222">
        <f>Q207*H207</f>
        <v>0</v>
      </c>
      <c r="S207" s="222">
        <v>0</v>
      </c>
      <c r="T207" s="223">
        <f>S207*H207</f>
        <v>0</v>
      </c>
      <c r="AR207" s="224" t="s">
        <v>641</v>
      </c>
      <c r="AT207" s="224" t="s">
        <v>263</v>
      </c>
      <c r="AU207" s="224" t="s">
        <v>77</v>
      </c>
      <c r="AY207" s="18" t="s">
        <v>210</v>
      </c>
      <c r="BE207" s="225">
        <f>IF(N207="základní",J207,0)</f>
        <v>0</v>
      </c>
      <c r="BF207" s="225">
        <f>IF(N207="snížená",J207,0)</f>
        <v>0</v>
      </c>
      <c r="BG207" s="225">
        <f>IF(N207="zákl. přenesená",J207,0)</f>
        <v>0</v>
      </c>
      <c r="BH207" s="225">
        <f>IF(N207="sníž. přenesená",J207,0)</f>
        <v>0</v>
      </c>
      <c r="BI207" s="225">
        <f>IF(N207="nulová",J207,0)</f>
        <v>0</v>
      </c>
      <c r="BJ207" s="18" t="s">
        <v>77</v>
      </c>
      <c r="BK207" s="225">
        <f>ROUND(I207*H207,2)</f>
        <v>0</v>
      </c>
      <c r="BL207" s="18" t="s">
        <v>641</v>
      </c>
      <c r="BM207" s="224" t="s">
        <v>618</v>
      </c>
    </row>
    <row r="208" s="1" customFormat="1" ht="16.5" customHeight="1">
      <c r="B208" s="39"/>
      <c r="C208" s="241" t="s">
        <v>621</v>
      </c>
      <c r="D208" s="241" t="s">
        <v>263</v>
      </c>
      <c r="E208" s="242" t="s">
        <v>851</v>
      </c>
      <c r="F208" s="243" t="s">
        <v>852</v>
      </c>
      <c r="G208" s="244" t="s">
        <v>352</v>
      </c>
      <c r="H208" s="245">
        <v>32</v>
      </c>
      <c r="I208" s="246"/>
      <c r="J208" s="247">
        <f>ROUND(I208*H208,2)</f>
        <v>0</v>
      </c>
      <c r="K208" s="243" t="s">
        <v>20</v>
      </c>
      <c r="L208" s="248"/>
      <c r="M208" s="249" t="s">
        <v>20</v>
      </c>
      <c r="N208" s="250" t="s">
        <v>41</v>
      </c>
      <c r="O208" s="84"/>
      <c r="P208" s="222">
        <f>O208*H208</f>
        <v>0</v>
      </c>
      <c r="Q208" s="222">
        <v>0</v>
      </c>
      <c r="R208" s="222">
        <f>Q208*H208</f>
        <v>0</v>
      </c>
      <c r="S208" s="222">
        <v>0</v>
      </c>
      <c r="T208" s="223">
        <f>S208*H208</f>
        <v>0</v>
      </c>
      <c r="AR208" s="224" t="s">
        <v>641</v>
      </c>
      <c r="AT208" s="224" t="s">
        <v>263</v>
      </c>
      <c r="AU208" s="224" t="s">
        <v>77</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641</v>
      </c>
      <c r="BM208" s="224" t="s">
        <v>624</v>
      </c>
    </row>
    <row r="209" s="1" customFormat="1" ht="24" customHeight="1">
      <c r="B209" s="39"/>
      <c r="C209" s="213" t="s">
        <v>437</v>
      </c>
      <c r="D209" s="213" t="s">
        <v>211</v>
      </c>
      <c r="E209" s="214" t="s">
        <v>853</v>
      </c>
      <c r="F209" s="215" t="s">
        <v>854</v>
      </c>
      <c r="G209" s="216" t="s">
        <v>640</v>
      </c>
      <c r="H209" s="217">
        <v>12</v>
      </c>
      <c r="I209" s="218"/>
      <c r="J209" s="219">
        <f>ROUND(I209*H209,2)</f>
        <v>0</v>
      </c>
      <c r="K209" s="215" t="s">
        <v>20</v>
      </c>
      <c r="L209" s="44"/>
      <c r="M209" s="220" t="s">
        <v>20</v>
      </c>
      <c r="N209" s="221" t="s">
        <v>41</v>
      </c>
      <c r="O209" s="84"/>
      <c r="P209" s="222">
        <f>O209*H209</f>
        <v>0</v>
      </c>
      <c r="Q209" s="222">
        <v>0</v>
      </c>
      <c r="R209" s="222">
        <f>Q209*H209</f>
        <v>0</v>
      </c>
      <c r="S209" s="222">
        <v>0</v>
      </c>
      <c r="T209" s="223">
        <f>S209*H209</f>
        <v>0</v>
      </c>
      <c r="AR209" s="224" t="s">
        <v>641</v>
      </c>
      <c r="AT209" s="224" t="s">
        <v>211</v>
      </c>
      <c r="AU209" s="224" t="s">
        <v>77</v>
      </c>
      <c r="AY209" s="18" t="s">
        <v>210</v>
      </c>
      <c r="BE209" s="225">
        <f>IF(N209="základní",J209,0)</f>
        <v>0</v>
      </c>
      <c r="BF209" s="225">
        <f>IF(N209="snížená",J209,0)</f>
        <v>0</v>
      </c>
      <c r="BG209" s="225">
        <f>IF(N209="zákl. přenesená",J209,0)</f>
        <v>0</v>
      </c>
      <c r="BH209" s="225">
        <f>IF(N209="sníž. přenesená",J209,0)</f>
        <v>0</v>
      </c>
      <c r="BI209" s="225">
        <f>IF(N209="nulová",J209,0)</f>
        <v>0</v>
      </c>
      <c r="BJ209" s="18" t="s">
        <v>77</v>
      </c>
      <c r="BK209" s="225">
        <f>ROUND(I209*H209,2)</f>
        <v>0</v>
      </c>
      <c r="BL209" s="18" t="s">
        <v>641</v>
      </c>
      <c r="BM209" s="224" t="s">
        <v>627</v>
      </c>
    </row>
    <row r="210" s="1" customFormat="1" ht="36" customHeight="1">
      <c r="B210" s="39"/>
      <c r="C210" s="213" t="s">
        <v>628</v>
      </c>
      <c r="D210" s="213" t="s">
        <v>211</v>
      </c>
      <c r="E210" s="214" t="s">
        <v>855</v>
      </c>
      <c r="F210" s="215" t="s">
        <v>856</v>
      </c>
      <c r="G210" s="216" t="s">
        <v>640</v>
      </c>
      <c r="H210" s="217">
        <v>48</v>
      </c>
      <c r="I210" s="218"/>
      <c r="J210" s="219">
        <f>ROUND(I210*H210,2)</f>
        <v>0</v>
      </c>
      <c r="K210" s="215" t="s">
        <v>20</v>
      </c>
      <c r="L210" s="44"/>
      <c r="M210" s="220" t="s">
        <v>20</v>
      </c>
      <c r="N210" s="221" t="s">
        <v>41</v>
      </c>
      <c r="O210" s="84"/>
      <c r="P210" s="222">
        <f>O210*H210</f>
        <v>0</v>
      </c>
      <c r="Q210" s="222">
        <v>0</v>
      </c>
      <c r="R210" s="222">
        <f>Q210*H210</f>
        <v>0</v>
      </c>
      <c r="S210" s="222">
        <v>0</v>
      </c>
      <c r="T210" s="223">
        <f>S210*H210</f>
        <v>0</v>
      </c>
      <c r="AR210" s="224" t="s">
        <v>641</v>
      </c>
      <c r="AT210" s="224" t="s">
        <v>211</v>
      </c>
      <c r="AU210" s="224" t="s">
        <v>77</v>
      </c>
      <c r="AY210" s="18" t="s">
        <v>210</v>
      </c>
      <c r="BE210" s="225">
        <f>IF(N210="základní",J210,0)</f>
        <v>0</v>
      </c>
      <c r="BF210" s="225">
        <f>IF(N210="snížená",J210,0)</f>
        <v>0</v>
      </c>
      <c r="BG210" s="225">
        <f>IF(N210="zákl. přenesená",J210,0)</f>
        <v>0</v>
      </c>
      <c r="BH210" s="225">
        <f>IF(N210="sníž. přenesená",J210,0)</f>
        <v>0</v>
      </c>
      <c r="BI210" s="225">
        <f>IF(N210="nulová",J210,0)</f>
        <v>0</v>
      </c>
      <c r="BJ210" s="18" t="s">
        <v>77</v>
      </c>
      <c r="BK210" s="225">
        <f>ROUND(I210*H210,2)</f>
        <v>0</v>
      </c>
      <c r="BL210" s="18" t="s">
        <v>641</v>
      </c>
      <c r="BM210" s="224" t="s">
        <v>631</v>
      </c>
    </row>
    <row r="211" s="1" customFormat="1" ht="16.5" customHeight="1">
      <c r="B211" s="39"/>
      <c r="C211" s="213" t="s">
        <v>441</v>
      </c>
      <c r="D211" s="213" t="s">
        <v>211</v>
      </c>
      <c r="E211" s="214" t="s">
        <v>857</v>
      </c>
      <c r="F211" s="215" t="s">
        <v>858</v>
      </c>
      <c r="G211" s="216" t="s">
        <v>640</v>
      </c>
      <c r="H211" s="217">
        <v>16</v>
      </c>
      <c r="I211" s="218"/>
      <c r="J211" s="219">
        <f>ROUND(I211*H211,2)</f>
        <v>0</v>
      </c>
      <c r="K211" s="215" t="s">
        <v>20</v>
      </c>
      <c r="L211" s="44"/>
      <c r="M211" s="251" t="s">
        <v>20</v>
      </c>
      <c r="N211" s="252" t="s">
        <v>41</v>
      </c>
      <c r="O211" s="229"/>
      <c r="P211" s="253">
        <f>O211*H211</f>
        <v>0</v>
      </c>
      <c r="Q211" s="253">
        <v>0</v>
      </c>
      <c r="R211" s="253">
        <f>Q211*H211</f>
        <v>0</v>
      </c>
      <c r="S211" s="253">
        <v>0</v>
      </c>
      <c r="T211" s="254">
        <f>S211*H211</f>
        <v>0</v>
      </c>
      <c r="AR211" s="224" t="s">
        <v>641</v>
      </c>
      <c r="AT211" s="224" t="s">
        <v>211</v>
      </c>
      <c r="AU211" s="224" t="s">
        <v>77</v>
      </c>
      <c r="AY211" s="18" t="s">
        <v>210</v>
      </c>
      <c r="BE211" s="225">
        <f>IF(N211="základní",J211,0)</f>
        <v>0</v>
      </c>
      <c r="BF211" s="225">
        <f>IF(N211="snížená",J211,0)</f>
        <v>0</v>
      </c>
      <c r="BG211" s="225">
        <f>IF(N211="zákl. přenesená",J211,0)</f>
        <v>0</v>
      </c>
      <c r="BH211" s="225">
        <f>IF(N211="sníž. přenesená",J211,0)</f>
        <v>0</v>
      </c>
      <c r="BI211" s="225">
        <f>IF(N211="nulová",J211,0)</f>
        <v>0</v>
      </c>
      <c r="BJ211" s="18" t="s">
        <v>77</v>
      </c>
      <c r="BK211" s="225">
        <f>ROUND(I211*H211,2)</f>
        <v>0</v>
      </c>
      <c r="BL211" s="18" t="s">
        <v>641</v>
      </c>
      <c r="BM211" s="224" t="s">
        <v>634</v>
      </c>
    </row>
    <row r="212" s="1" customFormat="1" ht="6.96" customHeight="1">
      <c r="B212" s="59"/>
      <c r="C212" s="60"/>
      <c r="D212" s="60"/>
      <c r="E212" s="60"/>
      <c r="F212" s="60"/>
      <c r="G212" s="60"/>
      <c r="H212" s="60"/>
      <c r="I212" s="172"/>
      <c r="J212" s="60"/>
      <c r="K212" s="60"/>
      <c r="L212" s="44"/>
    </row>
  </sheetData>
  <sheetProtection sheet="1" autoFilter="0" formatColumns="0" formatRows="0" objects="1" scenarios="1" spinCount="100000" saltValue="QNJmZNPlnHmRHyoDPN+640fZr77TgAahVLIyMhIVKeSONUetXfXUimR4jiTP/sDMaVXo3xBHCQtsVKlrahVBSg==" hashValue="aNU4zpPl4wuZGytq5ASHflNb5+2MVVjApa44LixMA7n7maUdL0uM2DNAauZ2GmlVwGXz9KizRGTaJyxNL0O8bA==" algorithmName="SHA-512" password="CC35"/>
  <autoFilter ref="C99:K211"/>
  <mergeCells count="15">
    <mergeCell ref="E7:H7"/>
    <mergeCell ref="E11:H11"/>
    <mergeCell ref="E9:H9"/>
    <mergeCell ref="E13:H13"/>
    <mergeCell ref="E22:H22"/>
    <mergeCell ref="E31:H31"/>
    <mergeCell ref="E52:H52"/>
    <mergeCell ref="E56:H56"/>
    <mergeCell ref="E54:H54"/>
    <mergeCell ref="E58:H58"/>
    <mergeCell ref="E86:H86"/>
    <mergeCell ref="E90:H90"/>
    <mergeCell ref="E88:H88"/>
    <mergeCell ref="E92:H9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99</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859</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ROUNDUP(J94,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ROUNDUP((SUM(BE94:BE114)),  2)</f>
        <v>0</v>
      </c>
      <c r="I37" s="161">
        <v>0.20999999999999999</v>
      </c>
      <c r="J37" s="160">
        <f>ROUNDUP(((SUM(BE94:BE114))*I37),  2)</f>
        <v>0</v>
      </c>
      <c r="L37" s="44"/>
    </row>
    <row r="38" s="1" customFormat="1" ht="14.4" customHeight="1">
      <c r="B38" s="44"/>
      <c r="E38" s="145" t="s">
        <v>42</v>
      </c>
      <c r="F38" s="160">
        <f>ROUNDUP((SUM(BF94:BF114)),  2)</f>
        <v>0</v>
      </c>
      <c r="I38" s="161">
        <v>0.14999999999999999</v>
      </c>
      <c r="J38" s="160">
        <f>ROUNDUP(((SUM(BF94:BF114))*I38),  2)</f>
        <v>0</v>
      </c>
      <c r="L38" s="44"/>
    </row>
    <row r="39" hidden="1" s="1" customFormat="1" ht="14.4" customHeight="1">
      <c r="B39" s="44"/>
      <c r="E39" s="145" t="s">
        <v>43</v>
      </c>
      <c r="F39" s="160">
        <f>ROUNDUP((SUM(BG94:BG114)),  2)</f>
        <v>0</v>
      </c>
      <c r="I39" s="161">
        <v>0.20999999999999999</v>
      </c>
      <c r="J39" s="160">
        <f>0</f>
        <v>0</v>
      </c>
      <c r="L39" s="44"/>
    </row>
    <row r="40" hidden="1" s="1" customFormat="1" ht="14.4" customHeight="1">
      <c r="B40" s="44"/>
      <c r="E40" s="145" t="s">
        <v>44</v>
      </c>
      <c r="F40" s="160">
        <f>ROUNDUP((SUM(BH94:BH114)),  2)</f>
        <v>0</v>
      </c>
      <c r="I40" s="161">
        <v>0.14999999999999999</v>
      </c>
      <c r="J40" s="160">
        <f>0</f>
        <v>0</v>
      </c>
      <c r="L40" s="44"/>
    </row>
    <row r="41" hidden="1" s="1" customFormat="1" ht="14.4" customHeight="1">
      <c r="B41" s="44"/>
      <c r="E41" s="145" t="s">
        <v>45</v>
      </c>
      <c r="F41" s="160">
        <f>ROUNDUP((SUM(BI94:BI114)),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ZN-Vzduchotechnika - - ZN-Vzduchotechnika - ZN-V...</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J94</f>
        <v>0</v>
      </c>
      <c r="K67" s="40"/>
      <c r="L67" s="44"/>
      <c r="AU67" s="18" t="s">
        <v>193</v>
      </c>
    </row>
    <row r="68" s="8" customFormat="1" ht="24.96" customHeight="1">
      <c r="B68" s="182"/>
      <c r="C68" s="183"/>
      <c r="D68" s="184" t="s">
        <v>243</v>
      </c>
      <c r="E68" s="185"/>
      <c r="F68" s="185"/>
      <c r="G68" s="185"/>
      <c r="H68" s="185"/>
      <c r="I68" s="186"/>
      <c r="J68" s="187">
        <f>J99</f>
        <v>0</v>
      </c>
      <c r="K68" s="183"/>
      <c r="L68" s="188"/>
    </row>
    <row r="69" s="11" customFormat="1" ht="19.92" customHeight="1">
      <c r="B69" s="233"/>
      <c r="C69" s="125"/>
      <c r="D69" s="234" t="s">
        <v>860</v>
      </c>
      <c r="E69" s="235"/>
      <c r="F69" s="235"/>
      <c r="G69" s="235"/>
      <c r="H69" s="235"/>
      <c r="I69" s="236"/>
      <c r="J69" s="237">
        <f>J100</f>
        <v>0</v>
      </c>
      <c r="K69" s="125"/>
      <c r="L69" s="238"/>
    </row>
    <row r="70" s="8" customFormat="1" ht="24.96" customHeight="1">
      <c r="B70" s="182"/>
      <c r="C70" s="183"/>
      <c r="D70" s="184" t="s">
        <v>254</v>
      </c>
      <c r="E70" s="185"/>
      <c r="F70" s="185"/>
      <c r="G70" s="185"/>
      <c r="H70" s="185"/>
      <c r="I70" s="186"/>
      <c r="J70" s="187">
        <f>J113</f>
        <v>0</v>
      </c>
      <c r="K70" s="183"/>
      <c r="L70" s="188"/>
    </row>
    <row r="71" s="1" customFormat="1" ht="21.84" customHeight="1">
      <c r="B71" s="39"/>
      <c r="C71" s="40"/>
      <c r="D71" s="40"/>
      <c r="E71" s="40"/>
      <c r="F71" s="40"/>
      <c r="G71" s="40"/>
      <c r="H71" s="40"/>
      <c r="I71" s="147"/>
      <c r="J71" s="40"/>
      <c r="K71" s="40"/>
      <c r="L71" s="44"/>
    </row>
    <row r="72" s="1" customFormat="1" ht="6.96" customHeight="1">
      <c r="B72" s="59"/>
      <c r="C72" s="60"/>
      <c r="D72" s="60"/>
      <c r="E72" s="60"/>
      <c r="F72" s="60"/>
      <c r="G72" s="60"/>
      <c r="H72" s="60"/>
      <c r="I72" s="172"/>
      <c r="J72" s="60"/>
      <c r="K72" s="60"/>
      <c r="L72" s="44"/>
    </row>
    <row r="76" s="1" customFormat="1" ht="6.96" customHeight="1">
      <c r="B76" s="61"/>
      <c r="C76" s="62"/>
      <c r="D76" s="62"/>
      <c r="E76" s="62"/>
      <c r="F76" s="62"/>
      <c r="G76" s="62"/>
      <c r="H76" s="62"/>
      <c r="I76" s="175"/>
      <c r="J76" s="62"/>
      <c r="K76" s="62"/>
      <c r="L76" s="44"/>
    </row>
    <row r="77" s="1" customFormat="1" ht="24.96" customHeight="1">
      <c r="B77" s="39"/>
      <c r="C77" s="24" t="s">
        <v>195</v>
      </c>
      <c r="D77" s="40"/>
      <c r="E77" s="40"/>
      <c r="F77" s="40"/>
      <c r="G77" s="40"/>
      <c r="H77" s="40"/>
      <c r="I77" s="147"/>
      <c r="J77" s="40"/>
      <c r="K77" s="40"/>
      <c r="L77" s="44"/>
    </row>
    <row r="78" s="1" customFormat="1" ht="6.96" customHeight="1">
      <c r="B78" s="39"/>
      <c r="C78" s="40"/>
      <c r="D78" s="40"/>
      <c r="E78" s="40"/>
      <c r="F78" s="40"/>
      <c r="G78" s="40"/>
      <c r="H78" s="40"/>
      <c r="I78" s="147"/>
      <c r="J78" s="40"/>
      <c r="K78" s="40"/>
      <c r="L78" s="44"/>
    </row>
    <row r="79" s="1" customFormat="1" ht="12" customHeight="1">
      <c r="B79" s="39"/>
      <c r="C79" s="33" t="s">
        <v>17</v>
      </c>
      <c r="D79" s="40"/>
      <c r="E79" s="40"/>
      <c r="F79" s="40"/>
      <c r="G79" s="40"/>
      <c r="H79" s="40"/>
      <c r="I79" s="147"/>
      <c r="J79" s="40"/>
      <c r="K79" s="40"/>
      <c r="L79" s="44"/>
    </row>
    <row r="80" s="1" customFormat="1" ht="16.5" customHeight="1">
      <c r="B80" s="39"/>
      <c r="C80" s="40"/>
      <c r="D80" s="40"/>
      <c r="E80" s="176" t="str">
        <f>E7</f>
        <v>Multifunkční centrum sociálních služeb</v>
      </c>
      <c r="F80" s="33"/>
      <c r="G80" s="33"/>
      <c r="H80" s="33"/>
      <c r="I80" s="147"/>
      <c r="J80" s="40"/>
      <c r="K80" s="40"/>
      <c r="L80" s="44"/>
    </row>
    <row r="81" ht="12" customHeight="1">
      <c r="B81" s="22"/>
      <c r="C81" s="33" t="s">
        <v>188</v>
      </c>
      <c r="D81" s="23"/>
      <c r="E81" s="23"/>
      <c r="F81" s="23"/>
      <c r="G81" s="23"/>
      <c r="H81" s="23"/>
      <c r="I81" s="139"/>
      <c r="J81" s="23"/>
      <c r="K81" s="23"/>
      <c r="L81" s="21"/>
    </row>
    <row r="82" ht="16.5" customHeight="1">
      <c r="B82" s="22"/>
      <c r="C82" s="23"/>
      <c r="D82" s="23"/>
      <c r="E82" s="176" t="s">
        <v>235</v>
      </c>
      <c r="F82" s="23"/>
      <c r="G82" s="23"/>
      <c r="H82" s="23"/>
      <c r="I82" s="139"/>
      <c r="J82" s="23"/>
      <c r="K82" s="23"/>
      <c r="L82" s="21"/>
    </row>
    <row r="83" ht="12" customHeight="1">
      <c r="B83" s="22"/>
      <c r="C83" s="33" t="s">
        <v>236</v>
      </c>
      <c r="D83" s="23"/>
      <c r="E83" s="23"/>
      <c r="F83" s="23"/>
      <c r="G83" s="23"/>
      <c r="H83" s="23"/>
      <c r="I83" s="139"/>
      <c r="J83" s="23"/>
      <c r="K83" s="23"/>
      <c r="L83" s="21"/>
    </row>
    <row r="84" s="1" customFormat="1" ht="16.5" customHeight="1">
      <c r="B84" s="39"/>
      <c r="C84" s="40"/>
      <c r="D84" s="40"/>
      <c r="E84" s="232" t="s">
        <v>237</v>
      </c>
      <c r="F84" s="40"/>
      <c r="G84" s="40"/>
      <c r="H84" s="40"/>
      <c r="I84" s="147"/>
      <c r="J84" s="40"/>
      <c r="K84" s="40"/>
      <c r="L84" s="44"/>
    </row>
    <row r="85" s="1" customFormat="1" ht="12" customHeight="1">
      <c r="B85" s="39"/>
      <c r="C85" s="33" t="s">
        <v>238</v>
      </c>
      <c r="D85" s="40"/>
      <c r="E85" s="40"/>
      <c r="F85" s="40"/>
      <c r="G85" s="40"/>
      <c r="H85" s="40"/>
      <c r="I85" s="147"/>
      <c r="J85" s="40"/>
      <c r="K85" s="40"/>
      <c r="L85" s="44"/>
    </row>
    <row r="86" s="1" customFormat="1" ht="16.5" customHeight="1">
      <c r="B86" s="39"/>
      <c r="C86" s="40"/>
      <c r="D86" s="40"/>
      <c r="E86" s="69" t="str">
        <f>E13</f>
        <v>ZN-Vzduchotechnika - - ZN-Vzduchotechnika - ZN-V...</v>
      </c>
      <c r="F86" s="40"/>
      <c r="G86" s="40"/>
      <c r="H86" s="40"/>
      <c r="I86" s="147"/>
      <c r="J86" s="40"/>
      <c r="K86" s="40"/>
      <c r="L86" s="44"/>
    </row>
    <row r="87" s="1" customFormat="1" ht="6.96" customHeight="1">
      <c r="B87" s="39"/>
      <c r="C87" s="40"/>
      <c r="D87" s="40"/>
      <c r="E87" s="40"/>
      <c r="F87" s="40"/>
      <c r="G87" s="40"/>
      <c r="H87" s="40"/>
      <c r="I87" s="147"/>
      <c r="J87" s="40"/>
      <c r="K87" s="40"/>
      <c r="L87" s="44"/>
    </row>
    <row r="88" s="1" customFormat="1" ht="12" customHeight="1">
      <c r="B88" s="39"/>
      <c r="C88" s="33" t="s">
        <v>22</v>
      </c>
      <c r="D88" s="40"/>
      <c r="E88" s="40"/>
      <c r="F88" s="28" t="str">
        <f>F16</f>
        <v xml:space="preserve"> </v>
      </c>
      <c r="G88" s="40"/>
      <c r="H88" s="40"/>
      <c r="I88" s="149" t="s">
        <v>24</v>
      </c>
      <c r="J88" s="72" t="str">
        <f>IF(J16="","",J16)</f>
        <v>11.2.2019</v>
      </c>
      <c r="K88" s="40"/>
      <c r="L88" s="44"/>
    </row>
    <row r="89" s="1" customFormat="1" ht="6.96" customHeight="1">
      <c r="B89" s="39"/>
      <c r="C89" s="40"/>
      <c r="D89" s="40"/>
      <c r="E89" s="40"/>
      <c r="F89" s="40"/>
      <c r="G89" s="40"/>
      <c r="H89" s="40"/>
      <c r="I89" s="147"/>
      <c r="J89" s="40"/>
      <c r="K89" s="40"/>
      <c r="L89" s="44"/>
    </row>
    <row r="90" s="1" customFormat="1" ht="15.15" customHeight="1">
      <c r="B90" s="39"/>
      <c r="C90" s="33" t="s">
        <v>26</v>
      </c>
      <c r="D90" s="40"/>
      <c r="E90" s="40"/>
      <c r="F90" s="28" t="str">
        <f>E19</f>
        <v xml:space="preserve"> </v>
      </c>
      <c r="G90" s="40"/>
      <c r="H90" s="40"/>
      <c r="I90" s="149" t="s">
        <v>31</v>
      </c>
      <c r="J90" s="37" t="str">
        <f>E25</f>
        <v xml:space="preserve"> </v>
      </c>
      <c r="K90" s="40"/>
      <c r="L90" s="44"/>
    </row>
    <row r="91" s="1" customFormat="1" ht="15.15" customHeight="1">
      <c r="B91" s="39"/>
      <c r="C91" s="33" t="s">
        <v>29</v>
      </c>
      <c r="D91" s="40"/>
      <c r="E91" s="40"/>
      <c r="F91" s="28" t="str">
        <f>IF(E22="","",E22)</f>
        <v>Vyplň údaj</v>
      </c>
      <c r="G91" s="40"/>
      <c r="H91" s="40"/>
      <c r="I91" s="149" t="s">
        <v>32</v>
      </c>
      <c r="J91" s="37" t="str">
        <f>E28</f>
        <v xml:space="preserve"> </v>
      </c>
      <c r="K91" s="40"/>
      <c r="L91" s="44"/>
    </row>
    <row r="92" s="1" customFormat="1" ht="10.32" customHeight="1">
      <c r="B92" s="39"/>
      <c r="C92" s="40"/>
      <c r="D92" s="40"/>
      <c r="E92" s="40"/>
      <c r="F92" s="40"/>
      <c r="G92" s="40"/>
      <c r="H92" s="40"/>
      <c r="I92" s="147"/>
      <c r="J92" s="40"/>
      <c r="K92" s="40"/>
      <c r="L92" s="44"/>
    </row>
    <row r="93" s="9" customFormat="1" ht="29.28" customHeight="1">
      <c r="B93" s="189"/>
      <c r="C93" s="190" t="s">
        <v>196</v>
      </c>
      <c r="D93" s="191" t="s">
        <v>55</v>
      </c>
      <c r="E93" s="191" t="s">
        <v>51</v>
      </c>
      <c r="F93" s="191" t="s">
        <v>52</v>
      </c>
      <c r="G93" s="191" t="s">
        <v>197</v>
      </c>
      <c r="H93" s="191" t="s">
        <v>198</v>
      </c>
      <c r="I93" s="192" t="s">
        <v>199</v>
      </c>
      <c r="J93" s="191" t="s">
        <v>192</v>
      </c>
      <c r="K93" s="193" t="s">
        <v>200</v>
      </c>
      <c r="L93" s="194"/>
      <c r="M93" s="92" t="s">
        <v>20</v>
      </c>
      <c r="N93" s="93" t="s">
        <v>40</v>
      </c>
      <c r="O93" s="93" t="s">
        <v>201</v>
      </c>
      <c r="P93" s="93" t="s">
        <v>202</v>
      </c>
      <c r="Q93" s="93" t="s">
        <v>203</v>
      </c>
      <c r="R93" s="93" t="s">
        <v>204</v>
      </c>
      <c r="S93" s="93" t="s">
        <v>205</v>
      </c>
      <c r="T93" s="94" t="s">
        <v>206</v>
      </c>
    </row>
    <row r="94" s="1" customFormat="1" ht="22.8" customHeight="1">
      <c r="B94" s="39"/>
      <c r="C94" s="99" t="s">
        <v>207</v>
      </c>
      <c r="D94" s="40"/>
      <c r="E94" s="40"/>
      <c r="F94" s="40"/>
      <c r="G94" s="40"/>
      <c r="H94" s="40"/>
      <c r="I94" s="147"/>
      <c r="J94" s="195">
        <f>BK94</f>
        <v>0</v>
      </c>
      <c r="K94" s="40"/>
      <c r="L94" s="44"/>
      <c r="M94" s="95"/>
      <c r="N94" s="96"/>
      <c r="O94" s="96"/>
      <c r="P94" s="196">
        <f>P95+SUM(P96:P99)+P113</f>
        <v>0</v>
      </c>
      <c r="Q94" s="96"/>
      <c r="R94" s="196">
        <f>R95+SUM(R96:R99)+R113</f>
        <v>0</v>
      </c>
      <c r="S94" s="96"/>
      <c r="T94" s="197">
        <f>T95+SUM(T96:T99)+T113</f>
        <v>0</v>
      </c>
      <c r="AT94" s="18" t="s">
        <v>69</v>
      </c>
      <c r="AU94" s="18" t="s">
        <v>193</v>
      </c>
      <c r="BK94" s="198">
        <f>BK95+SUM(BK96:BK99)+BK113</f>
        <v>0</v>
      </c>
    </row>
    <row r="95" s="1" customFormat="1" ht="24" customHeight="1">
      <c r="B95" s="39"/>
      <c r="C95" s="241" t="s">
        <v>77</v>
      </c>
      <c r="D95" s="241" t="s">
        <v>263</v>
      </c>
      <c r="E95" s="242" t="s">
        <v>861</v>
      </c>
      <c r="F95" s="243" t="s">
        <v>862</v>
      </c>
      <c r="G95" s="244" t="s">
        <v>352</v>
      </c>
      <c r="H95" s="245">
        <v>4</v>
      </c>
      <c r="I95" s="246"/>
      <c r="J95" s="247">
        <f>ROUND(I95*H95,2)</f>
        <v>0</v>
      </c>
      <c r="K95" s="243" t="s">
        <v>20</v>
      </c>
      <c r="L95" s="248"/>
      <c r="M95" s="249" t="s">
        <v>20</v>
      </c>
      <c r="N95" s="250" t="s">
        <v>41</v>
      </c>
      <c r="O95" s="84"/>
      <c r="P95" s="222">
        <f>O95*H95</f>
        <v>0</v>
      </c>
      <c r="Q95" s="222">
        <v>0</v>
      </c>
      <c r="R95" s="222">
        <f>Q95*H95</f>
        <v>0</v>
      </c>
      <c r="S95" s="222">
        <v>0</v>
      </c>
      <c r="T95" s="223">
        <f>S95*H95</f>
        <v>0</v>
      </c>
      <c r="AR95" s="224" t="s">
        <v>233</v>
      </c>
      <c r="AT95" s="224" t="s">
        <v>263</v>
      </c>
      <c r="AU95" s="224" t="s">
        <v>16</v>
      </c>
      <c r="AY95" s="18" t="s">
        <v>210</v>
      </c>
      <c r="BE95" s="225">
        <f>IF(N95="základní",J95,0)</f>
        <v>0</v>
      </c>
      <c r="BF95" s="225">
        <f>IF(N95="snížená",J95,0)</f>
        <v>0</v>
      </c>
      <c r="BG95" s="225">
        <f>IF(N95="zákl. přenesená",J95,0)</f>
        <v>0</v>
      </c>
      <c r="BH95" s="225">
        <f>IF(N95="sníž. přenesená",J95,0)</f>
        <v>0</v>
      </c>
      <c r="BI95" s="225">
        <f>IF(N95="nulová",J95,0)</f>
        <v>0</v>
      </c>
      <c r="BJ95" s="18" t="s">
        <v>77</v>
      </c>
      <c r="BK95" s="225">
        <f>ROUND(I95*H95,2)</f>
        <v>0</v>
      </c>
      <c r="BL95" s="18" t="s">
        <v>215</v>
      </c>
      <c r="BM95" s="224" t="s">
        <v>79</v>
      </c>
    </row>
    <row r="96" s="1" customFormat="1" ht="24" customHeight="1">
      <c r="B96" s="39"/>
      <c r="C96" s="241" t="s">
        <v>79</v>
      </c>
      <c r="D96" s="241" t="s">
        <v>263</v>
      </c>
      <c r="E96" s="242" t="s">
        <v>863</v>
      </c>
      <c r="F96" s="243" t="s">
        <v>864</v>
      </c>
      <c r="G96" s="244" t="s">
        <v>352</v>
      </c>
      <c r="H96" s="245">
        <v>3</v>
      </c>
      <c r="I96" s="246"/>
      <c r="J96" s="247">
        <f>ROUND(I96*H96,2)</f>
        <v>0</v>
      </c>
      <c r="K96" s="243" t="s">
        <v>20</v>
      </c>
      <c r="L96" s="248"/>
      <c r="M96" s="249" t="s">
        <v>20</v>
      </c>
      <c r="N96" s="250" t="s">
        <v>41</v>
      </c>
      <c r="O96" s="84"/>
      <c r="P96" s="222">
        <f>O96*H96</f>
        <v>0</v>
      </c>
      <c r="Q96" s="222">
        <v>0</v>
      </c>
      <c r="R96" s="222">
        <f>Q96*H96</f>
        <v>0</v>
      </c>
      <c r="S96" s="222">
        <v>0</v>
      </c>
      <c r="T96" s="223">
        <f>S96*H96</f>
        <v>0</v>
      </c>
      <c r="AR96" s="224" t="s">
        <v>233</v>
      </c>
      <c r="AT96" s="224" t="s">
        <v>263</v>
      </c>
      <c r="AU96" s="224" t="s">
        <v>16</v>
      </c>
      <c r="AY96" s="18" t="s">
        <v>210</v>
      </c>
      <c r="BE96" s="225">
        <f>IF(N96="základní",J96,0)</f>
        <v>0</v>
      </c>
      <c r="BF96" s="225">
        <f>IF(N96="snížená",J96,0)</f>
        <v>0</v>
      </c>
      <c r="BG96" s="225">
        <f>IF(N96="zákl. přenesená",J96,0)</f>
        <v>0</v>
      </c>
      <c r="BH96" s="225">
        <f>IF(N96="sníž. přenesená",J96,0)</f>
        <v>0</v>
      </c>
      <c r="BI96" s="225">
        <f>IF(N96="nulová",J96,0)</f>
        <v>0</v>
      </c>
      <c r="BJ96" s="18" t="s">
        <v>77</v>
      </c>
      <c r="BK96" s="225">
        <f>ROUND(I96*H96,2)</f>
        <v>0</v>
      </c>
      <c r="BL96" s="18" t="s">
        <v>215</v>
      </c>
      <c r="BM96" s="224" t="s">
        <v>215</v>
      </c>
    </row>
    <row r="97" s="1" customFormat="1" ht="16.5" customHeight="1">
      <c r="B97" s="39"/>
      <c r="C97" s="241" t="s">
        <v>92</v>
      </c>
      <c r="D97" s="241" t="s">
        <v>263</v>
      </c>
      <c r="E97" s="242" t="s">
        <v>865</v>
      </c>
      <c r="F97" s="243" t="s">
        <v>866</v>
      </c>
      <c r="G97" s="244" t="s">
        <v>352</v>
      </c>
      <c r="H97" s="245">
        <v>3</v>
      </c>
      <c r="I97" s="246"/>
      <c r="J97" s="247">
        <f>ROUND(I97*H97,2)</f>
        <v>0</v>
      </c>
      <c r="K97" s="243" t="s">
        <v>20</v>
      </c>
      <c r="L97" s="248"/>
      <c r="M97" s="249" t="s">
        <v>20</v>
      </c>
      <c r="N97" s="250" t="s">
        <v>41</v>
      </c>
      <c r="O97" s="84"/>
      <c r="P97" s="222">
        <f>O97*H97</f>
        <v>0</v>
      </c>
      <c r="Q97" s="222">
        <v>0</v>
      </c>
      <c r="R97" s="222">
        <f>Q97*H97</f>
        <v>0</v>
      </c>
      <c r="S97" s="222">
        <v>0</v>
      </c>
      <c r="T97" s="223">
        <f>S97*H97</f>
        <v>0</v>
      </c>
      <c r="AR97" s="224" t="s">
        <v>233</v>
      </c>
      <c r="AT97" s="224" t="s">
        <v>263</v>
      </c>
      <c r="AU97" s="224" t="s">
        <v>16</v>
      </c>
      <c r="AY97" s="18" t="s">
        <v>210</v>
      </c>
      <c r="BE97" s="225">
        <f>IF(N97="základní",J97,0)</f>
        <v>0</v>
      </c>
      <c r="BF97" s="225">
        <f>IF(N97="snížená",J97,0)</f>
        <v>0</v>
      </c>
      <c r="BG97" s="225">
        <f>IF(N97="zákl. přenesená",J97,0)</f>
        <v>0</v>
      </c>
      <c r="BH97" s="225">
        <f>IF(N97="sníž. přenesená",J97,0)</f>
        <v>0</v>
      </c>
      <c r="BI97" s="225">
        <f>IF(N97="nulová",J97,0)</f>
        <v>0</v>
      </c>
      <c r="BJ97" s="18" t="s">
        <v>77</v>
      </c>
      <c r="BK97" s="225">
        <f>ROUND(I97*H97,2)</f>
        <v>0</v>
      </c>
      <c r="BL97" s="18" t="s">
        <v>215</v>
      </c>
      <c r="BM97" s="224" t="s">
        <v>229</v>
      </c>
    </row>
    <row r="98" s="1" customFormat="1" ht="36" customHeight="1">
      <c r="B98" s="39"/>
      <c r="C98" s="241" t="s">
        <v>215</v>
      </c>
      <c r="D98" s="241" t="s">
        <v>263</v>
      </c>
      <c r="E98" s="242" t="s">
        <v>867</v>
      </c>
      <c r="F98" s="243" t="s">
        <v>868</v>
      </c>
      <c r="G98" s="244" t="s">
        <v>352</v>
      </c>
      <c r="H98" s="245">
        <v>2</v>
      </c>
      <c r="I98" s="246"/>
      <c r="J98" s="247">
        <f>ROUND(I98*H98,2)</f>
        <v>0</v>
      </c>
      <c r="K98" s="243" t="s">
        <v>20</v>
      </c>
      <c r="L98" s="248"/>
      <c r="M98" s="249" t="s">
        <v>20</v>
      </c>
      <c r="N98" s="250" t="s">
        <v>41</v>
      </c>
      <c r="O98" s="84"/>
      <c r="P98" s="222">
        <f>O98*H98</f>
        <v>0</v>
      </c>
      <c r="Q98" s="222">
        <v>0</v>
      </c>
      <c r="R98" s="222">
        <f>Q98*H98</f>
        <v>0</v>
      </c>
      <c r="S98" s="222">
        <v>0</v>
      </c>
      <c r="T98" s="223">
        <f>S98*H98</f>
        <v>0</v>
      </c>
      <c r="AR98" s="224" t="s">
        <v>233</v>
      </c>
      <c r="AT98" s="224" t="s">
        <v>263</v>
      </c>
      <c r="AU98" s="224" t="s">
        <v>16</v>
      </c>
      <c r="AY98" s="18" t="s">
        <v>210</v>
      </c>
      <c r="BE98" s="225">
        <f>IF(N98="základní",J98,0)</f>
        <v>0</v>
      </c>
      <c r="BF98" s="225">
        <f>IF(N98="snížená",J98,0)</f>
        <v>0</v>
      </c>
      <c r="BG98" s="225">
        <f>IF(N98="zákl. přenesená",J98,0)</f>
        <v>0</v>
      </c>
      <c r="BH98" s="225">
        <f>IF(N98="sníž. přenesená",J98,0)</f>
        <v>0</v>
      </c>
      <c r="BI98" s="225">
        <f>IF(N98="nulová",J98,0)</f>
        <v>0</v>
      </c>
      <c r="BJ98" s="18" t="s">
        <v>77</v>
      </c>
      <c r="BK98" s="225">
        <f>ROUND(I98*H98,2)</f>
        <v>0</v>
      </c>
      <c r="BL98" s="18" t="s">
        <v>215</v>
      </c>
      <c r="BM98" s="224" t="s">
        <v>233</v>
      </c>
    </row>
    <row r="99" s="10" customFormat="1" ht="25.92" customHeight="1">
      <c r="B99" s="199"/>
      <c r="C99" s="200"/>
      <c r="D99" s="201" t="s">
        <v>69</v>
      </c>
      <c r="E99" s="202" t="s">
        <v>296</v>
      </c>
      <c r="F99" s="202" t="s">
        <v>297</v>
      </c>
      <c r="G99" s="200"/>
      <c r="H99" s="200"/>
      <c r="I99" s="203"/>
      <c r="J99" s="204">
        <f>BK99</f>
        <v>0</v>
      </c>
      <c r="K99" s="200"/>
      <c r="L99" s="205"/>
      <c r="M99" s="206"/>
      <c r="N99" s="207"/>
      <c r="O99" s="207"/>
      <c r="P99" s="208">
        <f>P100</f>
        <v>0</v>
      </c>
      <c r="Q99" s="207"/>
      <c r="R99" s="208">
        <f>R100</f>
        <v>0</v>
      </c>
      <c r="S99" s="207"/>
      <c r="T99" s="209">
        <f>T100</f>
        <v>0</v>
      </c>
      <c r="AR99" s="210" t="s">
        <v>79</v>
      </c>
      <c r="AT99" s="211" t="s">
        <v>69</v>
      </c>
      <c r="AU99" s="211" t="s">
        <v>16</v>
      </c>
      <c r="AY99" s="210" t="s">
        <v>210</v>
      </c>
      <c r="BK99" s="212">
        <f>BK100</f>
        <v>0</v>
      </c>
    </row>
    <row r="100" s="10" customFormat="1" ht="22.8" customHeight="1">
      <c r="B100" s="199"/>
      <c r="C100" s="200"/>
      <c r="D100" s="201" t="s">
        <v>69</v>
      </c>
      <c r="E100" s="239" t="s">
        <v>869</v>
      </c>
      <c r="F100" s="239" t="s">
        <v>870</v>
      </c>
      <c r="G100" s="200"/>
      <c r="H100" s="200"/>
      <c r="I100" s="203"/>
      <c r="J100" s="240">
        <f>BK100</f>
        <v>0</v>
      </c>
      <c r="K100" s="200"/>
      <c r="L100" s="205"/>
      <c r="M100" s="206"/>
      <c r="N100" s="207"/>
      <c r="O100" s="207"/>
      <c r="P100" s="208">
        <f>SUM(P101:P112)</f>
        <v>0</v>
      </c>
      <c r="Q100" s="207"/>
      <c r="R100" s="208">
        <f>SUM(R101:R112)</f>
        <v>0</v>
      </c>
      <c r="S100" s="207"/>
      <c r="T100" s="209">
        <f>SUM(T101:T112)</f>
        <v>0</v>
      </c>
      <c r="AR100" s="210" t="s">
        <v>79</v>
      </c>
      <c r="AT100" s="211" t="s">
        <v>69</v>
      </c>
      <c r="AU100" s="211" t="s">
        <v>77</v>
      </c>
      <c r="AY100" s="210" t="s">
        <v>210</v>
      </c>
      <c r="BK100" s="212">
        <f>SUM(BK101:BK112)</f>
        <v>0</v>
      </c>
    </row>
    <row r="101" s="1" customFormat="1" ht="16.5" customHeight="1">
      <c r="B101" s="39"/>
      <c r="C101" s="213" t="s">
        <v>269</v>
      </c>
      <c r="D101" s="213" t="s">
        <v>211</v>
      </c>
      <c r="E101" s="214" t="s">
        <v>871</v>
      </c>
      <c r="F101" s="215" t="s">
        <v>872</v>
      </c>
      <c r="G101" s="216" t="s">
        <v>352</v>
      </c>
      <c r="H101" s="217">
        <v>5</v>
      </c>
      <c r="I101" s="218"/>
      <c r="J101" s="219">
        <f>ROUND(I101*H101,2)</f>
        <v>0</v>
      </c>
      <c r="K101" s="215" t="s">
        <v>20</v>
      </c>
      <c r="L101" s="44"/>
      <c r="M101" s="220" t="s">
        <v>20</v>
      </c>
      <c r="N101" s="221" t="s">
        <v>41</v>
      </c>
      <c r="O101" s="84"/>
      <c r="P101" s="222">
        <f>O101*H101</f>
        <v>0</v>
      </c>
      <c r="Q101" s="222">
        <v>0</v>
      </c>
      <c r="R101" s="222">
        <f>Q101*H101</f>
        <v>0</v>
      </c>
      <c r="S101" s="222">
        <v>0</v>
      </c>
      <c r="T101" s="223">
        <f>S101*H101</f>
        <v>0</v>
      </c>
      <c r="AR101" s="224" t="s">
        <v>282</v>
      </c>
      <c r="AT101" s="224" t="s">
        <v>211</v>
      </c>
      <c r="AU101" s="224" t="s">
        <v>79</v>
      </c>
      <c r="AY101" s="18" t="s">
        <v>210</v>
      </c>
      <c r="BE101" s="225">
        <f>IF(N101="základní",J101,0)</f>
        <v>0</v>
      </c>
      <c r="BF101" s="225">
        <f>IF(N101="snížená",J101,0)</f>
        <v>0</v>
      </c>
      <c r="BG101" s="225">
        <f>IF(N101="zákl. přenesená",J101,0)</f>
        <v>0</v>
      </c>
      <c r="BH101" s="225">
        <f>IF(N101="sníž. přenesená",J101,0)</f>
        <v>0</v>
      </c>
      <c r="BI101" s="225">
        <f>IF(N101="nulová",J101,0)</f>
        <v>0</v>
      </c>
      <c r="BJ101" s="18" t="s">
        <v>77</v>
      </c>
      <c r="BK101" s="225">
        <f>ROUND(I101*H101,2)</f>
        <v>0</v>
      </c>
      <c r="BL101" s="18" t="s">
        <v>282</v>
      </c>
      <c r="BM101" s="224" t="s">
        <v>272</v>
      </c>
    </row>
    <row r="102" s="1" customFormat="1" ht="16.5" customHeight="1">
      <c r="B102" s="39"/>
      <c r="C102" s="213" t="s">
        <v>229</v>
      </c>
      <c r="D102" s="213" t="s">
        <v>211</v>
      </c>
      <c r="E102" s="214" t="s">
        <v>873</v>
      </c>
      <c r="F102" s="215" t="s">
        <v>874</v>
      </c>
      <c r="G102" s="216" t="s">
        <v>352</v>
      </c>
      <c r="H102" s="217">
        <v>7</v>
      </c>
      <c r="I102" s="218"/>
      <c r="J102" s="219">
        <f>ROUND(I102*H102,2)</f>
        <v>0</v>
      </c>
      <c r="K102" s="215" t="s">
        <v>20</v>
      </c>
      <c r="L102" s="44"/>
      <c r="M102" s="220" t="s">
        <v>20</v>
      </c>
      <c r="N102" s="221" t="s">
        <v>41</v>
      </c>
      <c r="O102" s="84"/>
      <c r="P102" s="222">
        <f>O102*H102</f>
        <v>0</v>
      </c>
      <c r="Q102" s="222">
        <v>0</v>
      </c>
      <c r="R102" s="222">
        <f>Q102*H102</f>
        <v>0</v>
      </c>
      <c r="S102" s="222">
        <v>0</v>
      </c>
      <c r="T102" s="223">
        <f>S102*H102</f>
        <v>0</v>
      </c>
      <c r="AR102" s="224" t="s">
        <v>282</v>
      </c>
      <c r="AT102" s="224" t="s">
        <v>211</v>
      </c>
      <c r="AU102" s="224" t="s">
        <v>79</v>
      </c>
      <c r="AY102" s="18" t="s">
        <v>210</v>
      </c>
      <c r="BE102" s="225">
        <f>IF(N102="základní",J102,0)</f>
        <v>0</v>
      </c>
      <c r="BF102" s="225">
        <f>IF(N102="snížená",J102,0)</f>
        <v>0</v>
      </c>
      <c r="BG102" s="225">
        <f>IF(N102="zákl. přenesená",J102,0)</f>
        <v>0</v>
      </c>
      <c r="BH102" s="225">
        <f>IF(N102="sníž. přenesená",J102,0)</f>
        <v>0</v>
      </c>
      <c r="BI102" s="225">
        <f>IF(N102="nulová",J102,0)</f>
        <v>0</v>
      </c>
      <c r="BJ102" s="18" t="s">
        <v>77</v>
      </c>
      <c r="BK102" s="225">
        <f>ROUND(I102*H102,2)</f>
        <v>0</v>
      </c>
      <c r="BL102" s="18" t="s">
        <v>282</v>
      </c>
      <c r="BM102" s="224" t="s">
        <v>275</v>
      </c>
    </row>
    <row r="103" s="1" customFormat="1" ht="16.5" customHeight="1">
      <c r="B103" s="39"/>
      <c r="C103" s="241" t="s">
        <v>276</v>
      </c>
      <c r="D103" s="241" t="s">
        <v>263</v>
      </c>
      <c r="E103" s="242" t="s">
        <v>875</v>
      </c>
      <c r="F103" s="243" t="s">
        <v>876</v>
      </c>
      <c r="G103" s="244" t="s">
        <v>352</v>
      </c>
      <c r="H103" s="245">
        <v>32</v>
      </c>
      <c r="I103" s="246"/>
      <c r="J103" s="247">
        <f>ROUND(I103*H103,2)</f>
        <v>0</v>
      </c>
      <c r="K103" s="243" t="s">
        <v>20</v>
      </c>
      <c r="L103" s="248"/>
      <c r="M103" s="249" t="s">
        <v>20</v>
      </c>
      <c r="N103" s="250" t="s">
        <v>41</v>
      </c>
      <c r="O103" s="84"/>
      <c r="P103" s="222">
        <f>O103*H103</f>
        <v>0</v>
      </c>
      <c r="Q103" s="222">
        <v>0</v>
      </c>
      <c r="R103" s="222">
        <f>Q103*H103</f>
        <v>0</v>
      </c>
      <c r="S103" s="222">
        <v>0</v>
      </c>
      <c r="T103" s="223">
        <f>S103*H103</f>
        <v>0</v>
      </c>
      <c r="AR103" s="224" t="s">
        <v>303</v>
      </c>
      <c r="AT103" s="224" t="s">
        <v>263</v>
      </c>
      <c r="AU103" s="224" t="s">
        <v>79</v>
      </c>
      <c r="AY103" s="18" t="s">
        <v>210</v>
      </c>
      <c r="BE103" s="225">
        <f>IF(N103="základní",J103,0)</f>
        <v>0</v>
      </c>
      <c r="BF103" s="225">
        <f>IF(N103="snížená",J103,0)</f>
        <v>0</v>
      </c>
      <c r="BG103" s="225">
        <f>IF(N103="zákl. přenesená",J103,0)</f>
        <v>0</v>
      </c>
      <c r="BH103" s="225">
        <f>IF(N103="sníž. přenesená",J103,0)</f>
        <v>0</v>
      </c>
      <c r="BI103" s="225">
        <f>IF(N103="nulová",J103,0)</f>
        <v>0</v>
      </c>
      <c r="BJ103" s="18" t="s">
        <v>77</v>
      </c>
      <c r="BK103" s="225">
        <f>ROUND(I103*H103,2)</f>
        <v>0</v>
      </c>
      <c r="BL103" s="18" t="s">
        <v>282</v>
      </c>
      <c r="BM103" s="224" t="s">
        <v>279</v>
      </c>
    </row>
    <row r="104" s="1" customFormat="1" ht="16.5" customHeight="1">
      <c r="B104" s="39"/>
      <c r="C104" s="213" t="s">
        <v>233</v>
      </c>
      <c r="D104" s="213" t="s">
        <v>211</v>
      </c>
      <c r="E104" s="214" t="s">
        <v>877</v>
      </c>
      <c r="F104" s="215" t="s">
        <v>878</v>
      </c>
      <c r="G104" s="216" t="s">
        <v>352</v>
      </c>
      <c r="H104" s="217">
        <v>32</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282</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282</v>
      </c>
      <c r="BM104" s="224" t="s">
        <v>282</v>
      </c>
    </row>
    <row r="105" s="1" customFormat="1" ht="16.5" customHeight="1">
      <c r="B105" s="39"/>
      <c r="C105" s="241" t="s">
        <v>283</v>
      </c>
      <c r="D105" s="241" t="s">
        <v>263</v>
      </c>
      <c r="E105" s="242" t="s">
        <v>879</v>
      </c>
      <c r="F105" s="243" t="s">
        <v>880</v>
      </c>
      <c r="G105" s="244" t="s">
        <v>352</v>
      </c>
      <c r="H105" s="245">
        <v>3</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303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282</v>
      </c>
      <c r="BM105" s="224" t="s">
        <v>285</v>
      </c>
    </row>
    <row r="106" s="1" customFormat="1" ht="16.5" customHeight="1">
      <c r="B106" s="39"/>
      <c r="C106" s="241" t="s">
        <v>272</v>
      </c>
      <c r="D106" s="241" t="s">
        <v>263</v>
      </c>
      <c r="E106" s="242" t="s">
        <v>881</v>
      </c>
      <c r="F106" s="243" t="s">
        <v>882</v>
      </c>
      <c r="G106" s="244" t="s">
        <v>352</v>
      </c>
      <c r="H106" s="245">
        <v>3</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303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282</v>
      </c>
      <c r="BM106" s="224" t="s">
        <v>286</v>
      </c>
    </row>
    <row r="107" s="1" customFormat="1" ht="24" customHeight="1">
      <c r="B107" s="39"/>
      <c r="C107" s="213" t="s">
        <v>288</v>
      </c>
      <c r="D107" s="213" t="s">
        <v>211</v>
      </c>
      <c r="E107" s="214" t="s">
        <v>883</v>
      </c>
      <c r="F107" s="215" t="s">
        <v>884</v>
      </c>
      <c r="G107" s="216" t="s">
        <v>352</v>
      </c>
      <c r="H107" s="217">
        <v>6</v>
      </c>
      <c r="I107" s="218"/>
      <c r="J107" s="219">
        <f>ROUND(I107*H107,2)</f>
        <v>0</v>
      </c>
      <c r="K107" s="215" t="s">
        <v>20</v>
      </c>
      <c r="L107" s="44"/>
      <c r="M107" s="220" t="s">
        <v>20</v>
      </c>
      <c r="N107" s="221" t="s">
        <v>41</v>
      </c>
      <c r="O107" s="84"/>
      <c r="P107" s="222">
        <f>O107*H107</f>
        <v>0</v>
      </c>
      <c r="Q107" s="222">
        <v>0</v>
      </c>
      <c r="R107" s="222">
        <f>Q107*H107</f>
        <v>0</v>
      </c>
      <c r="S107" s="222">
        <v>0</v>
      </c>
      <c r="T107" s="223">
        <f>S107*H107</f>
        <v>0</v>
      </c>
      <c r="AR107" s="224" t="s">
        <v>282</v>
      </c>
      <c r="AT107" s="224" t="s">
        <v>211</v>
      </c>
      <c r="AU107" s="224" t="s">
        <v>79</v>
      </c>
      <c r="AY107" s="18" t="s">
        <v>210</v>
      </c>
      <c r="BE107" s="225">
        <f>IF(N107="základní",J107,0)</f>
        <v>0</v>
      </c>
      <c r="BF107" s="225">
        <f>IF(N107="snížená",J107,0)</f>
        <v>0</v>
      </c>
      <c r="BG107" s="225">
        <f>IF(N107="zákl. přenesená",J107,0)</f>
        <v>0</v>
      </c>
      <c r="BH107" s="225">
        <f>IF(N107="sníž. přenesená",J107,0)</f>
        <v>0</v>
      </c>
      <c r="BI107" s="225">
        <f>IF(N107="nulová",J107,0)</f>
        <v>0</v>
      </c>
      <c r="BJ107" s="18" t="s">
        <v>77</v>
      </c>
      <c r="BK107" s="225">
        <f>ROUND(I107*H107,2)</f>
        <v>0</v>
      </c>
      <c r="BL107" s="18" t="s">
        <v>282</v>
      </c>
      <c r="BM107" s="224" t="s">
        <v>292</v>
      </c>
    </row>
    <row r="108" s="1" customFormat="1" ht="16.5" customHeight="1">
      <c r="B108" s="39"/>
      <c r="C108" s="241" t="s">
        <v>275</v>
      </c>
      <c r="D108" s="241" t="s">
        <v>263</v>
      </c>
      <c r="E108" s="242" t="s">
        <v>885</v>
      </c>
      <c r="F108" s="243" t="s">
        <v>886</v>
      </c>
      <c r="G108" s="244" t="s">
        <v>887</v>
      </c>
      <c r="H108" s="245">
        <v>45</v>
      </c>
      <c r="I108" s="246"/>
      <c r="J108" s="247">
        <f>ROUND(I108*H108,2)</f>
        <v>0</v>
      </c>
      <c r="K108" s="243" t="s">
        <v>20</v>
      </c>
      <c r="L108" s="248"/>
      <c r="M108" s="249" t="s">
        <v>20</v>
      </c>
      <c r="N108" s="250" t="s">
        <v>41</v>
      </c>
      <c r="O108" s="84"/>
      <c r="P108" s="222">
        <f>O108*H108</f>
        <v>0</v>
      </c>
      <c r="Q108" s="222">
        <v>0</v>
      </c>
      <c r="R108" s="222">
        <f>Q108*H108</f>
        <v>0</v>
      </c>
      <c r="S108" s="222">
        <v>0</v>
      </c>
      <c r="T108" s="223">
        <f>S108*H108</f>
        <v>0</v>
      </c>
      <c r="AR108" s="224" t="s">
        <v>303</v>
      </c>
      <c r="AT108" s="224" t="s">
        <v>263</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282</v>
      </c>
      <c r="BM108" s="224" t="s">
        <v>295</v>
      </c>
    </row>
    <row r="109" s="1" customFormat="1" ht="16.5" customHeight="1">
      <c r="B109" s="39"/>
      <c r="C109" s="241" t="s">
        <v>300</v>
      </c>
      <c r="D109" s="241" t="s">
        <v>263</v>
      </c>
      <c r="E109" s="242" t="s">
        <v>888</v>
      </c>
      <c r="F109" s="243" t="s">
        <v>889</v>
      </c>
      <c r="G109" s="244" t="s">
        <v>887</v>
      </c>
      <c r="H109" s="245">
        <v>3</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303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282</v>
      </c>
      <c r="BM109" s="224" t="s">
        <v>304</v>
      </c>
    </row>
    <row r="110" s="1" customFormat="1" ht="24" customHeight="1">
      <c r="B110" s="39"/>
      <c r="C110" s="213" t="s">
        <v>279</v>
      </c>
      <c r="D110" s="213" t="s">
        <v>211</v>
      </c>
      <c r="E110" s="214" t="s">
        <v>890</v>
      </c>
      <c r="F110" s="215" t="s">
        <v>891</v>
      </c>
      <c r="G110" s="216" t="s">
        <v>291</v>
      </c>
      <c r="H110" s="217">
        <v>48</v>
      </c>
      <c r="I110" s="218"/>
      <c r="J110" s="219">
        <f>ROUND(I110*H110,2)</f>
        <v>0</v>
      </c>
      <c r="K110" s="215" t="s">
        <v>20</v>
      </c>
      <c r="L110" s="44"/>
      <c r="M110" s="220" t="s">
        <v>20</v>
      </c>
      <c r="N110" s="221" t="s">
        <v>41</v>
      </c>
      <c r="O110" s="84"/>
      <c r="P110" s="222">
        <f>O110*H110</f>
        <v>0</v>
      </c>
      <c r="Q110" s="222">
        <v>0</v>
      </c>
      <c r="R110" s="222">
        <f>Q110*H110</f>
        <v>0</v>
      </c>
      <c r="S110" s="222">
        <v>0</v>
      </c>
      <c r="T110" s="223">
        <f>S110*H110</f>
        <v>0</v>
      </c>
      <c r="AR110" s="224" t="s">
        <v>282</v>
      </c>
      <c r="AT110" s="224" t="s">
        <v>211</v>
      </c>
      <c r="AU110" s="224" t="s">
        <v>79</v>
      </c>
      <c r="AY110" s="18" t="s">
        <v>210</v>
      </c>
      <c r="BE110" s="225">
        <f>IF(N110="základní",J110,0)</f>
        <v>0</v>
      </c>
      <c r="BF110" s="225">
        <f>IF(N110="snížená",J110,0)</f>
        <v>0</v>
      </c>
      <c r="BG110" s="225">
        <f>IF(N110="zákl. přenesená",J110,0)</f>
        <v>0</v>
      </c>
      <c r="BH110" s="225">
        <f>IF(N110="sníž. přenesená",J110,0)</f>
        <v>0</v>
      </c>
      <c r="BI110" s="225">
        <f>IF(N110="nulová",J110,0)</f>
        <v>0</v>
      </c>
      <c r="BJ110" s="18" t="s">
        <v>77</v>
      </c>
      <c r="BK110" s="225">
        <f>ROUND(I110*H110,2)</f>
        <v>0</v>
      </c>
      <c r="BL110" s="18" t="s">
        <v>282</v>
      </c>
      <c r="BM110" s="224" t="s">
        <v>307</v>
      </c>
    </row>
    <row r="111" s="1" customFormat="1" ht="24" customHeight="1">
      <c r="B111" s="39"/>
      <c r="C111" s="213" t="s">
        <v>9</v>
      </c>
      <c r="D111" s="213" t="s">
        <v>211</v>
      </c>
      <c r="E111" s="214" t="s">
        <v>892</v>
      </c>
      <c r="F111" s="215" t="s">
        <v>893</v>
      </c>
      <c r="G111" s="216" t="s">
        <v>291</v>
      </c>
      <c r="H111" s="217">
        <v>5</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282</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282</v>
      </c>
      <c r="BM111" s="224" t="s">
        <v>310</v>
      </c>
    </row>
    <row r="112" s="1" customFormat="1" ht="36" customHeight="1">
      <c r="B112" s="39"/>
      <c r="C112" s="213" t="s">
        <v>282</v>
      </c>
      <c r="D112" s="213" t="s">
        <v>211</v>
      </c>
      <c r="E112" s="214" t="s">
        <v>894</v>
      </c>
      <c r="F112" s="215" t="s">
        <v>895</v>
      </c>
      <c r="G112" s="216" t="s">
        <v>291</v>
      </c>
      <c r="H112" s="217">
        <v>65</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282</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282</v>
      </c>
      <c r="BM112" s="224" t="s">
        <v>303</v>
      </c>
    </row>
    <row r="113" s="10" customFormat="1" ht="25.92" customHeight="1">
      <c r="B113" s="199"/>
      <c r="C113" s="200"/>
      <c r="D113" s="201" t="s">
        <v>69</v>
      </c>
      <c r="E113" s="202" t="s">
        <v>635</v>
      </c>
      <c r="F113" s="202" t="s">
        <v>636</v>
      </c>
      <c r="G113" s="200"/>
      <c r="H113" s="200"/>
      <c r="I113" s="203"/>
      <c r="J113" s="204">
        <f>BK113</f>
        <v>0</v>
      </c>
      <c r="K113" s="200"/>
      <c r="L113" s="205"/>
      <c r="M113" s="206"/>
      <c r="N113" s="207"/>
      <c r="O113" s="207"/>
      <c r="P113" s="208">
        <f>P114</f>
        <v>0</v>
      </c>
      <c r="Q113" s="207"/>
      <c r="R113" s="208">
        <f>R114</f>
        <v>0</v>
      </c>
      <c r="S113" s="207"/>
      <c r="T113" s="209">
        <f>T114</f>
        <v>0</v>
      </c>
      <c r="AR113" s="210" t="s">
        <v>215</v>
      </c>
      <c r="AT113" s="211" t="s">
        <v>69</v>
      </c>
      <c r="AU113" s="211" t="s">
        <v>16</v>
      </c>
      <c r="AY113" s="210" t="s">
        <v>210</v>
      </c>
      <c r="BK113" s="212">
        <f>BK114</f>
        <v>0</v>
      </c>
    </row>
    <row r="114" s="1" customFormat="1" ht="24" customHeight="1">
      <c r="B114" s="39"/>
      <c r="C114" s="213" t="s">
        <v>313</v>
      </c>
      <c r="D114" s="213" t="s">
        <v>211</v>
      </c>
      <c r="E114" s="214" t="s">
        <v>896</v>
      </c>
      <c r="F114" s="215" t="s">
        <v>897</v>
      </c>
      <c r="G114" s="216" t="s">
        <v>640</v>
      </c>
      <c r="H114" s="217">
        <v>48</v>
      </c>
      <c r="I114" s="218"/>
      <c r="J114" s="219">
        <f>ROUND(I114*H114,2)</f>
        <v>0</v>
      </c>
      <c r="K114" s="215" t="s">
        <v>20</v>
      </c>
      <c r="L114" s="44"/>
      <c r="M114" s="251" t="s">
        <v>20</v>
      </c>
      <c r="N114" s="252" t="s">
        <v>41</v>
      </c>
      <c r="O114" s="229"/>
      <c r="P114" s="253">
        <f>O114*H114</f>
        <v>0</v>
      </c>
      <c r="Q114" s="253">
        <v>0</v>
      </c>
      <c r="R114" s="253">
        <f>Q114*H114</f>
        <v>0</v>
      </c>
      <c r="S114" s="253">
        <v>0</v>
      </c>
      <c r="T114" s="254">
        <f>S114*H114</f>
        <v>0</v>
      </c>
      <c r="AR114" s="224" t="s">
        <v>641</v>
      </c>
      <c r="AT114" s="224" t="s">
        <v>211</v>
      </c>
      <c r="AU114" s="224" t="s">
        <v>77</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641</v>
      </c>
      <c r="BM114" s="224" t="s">
        <v>316</v>
      </c>
    </row>
    <row r="115" s="1" customFormat="1" ht="6.96" customHeight="1">
      <c r="B115" s="59"/>
      <c r="C115" s="60"/>
      <c r="D115" s="60"/>
      <c r="E115" s="60"/>
      <c r="F115" s="60"/>
      <c r="G115" s="60"/>
      <c r="H115" s="60"/>
      <c r="I115" s="172"/>
      <c r="J115" s="60"/>
      <c r="K115" s="60"/>
      <c r="L115" s="44"/>
    </row>
  </sheetData>
  <sheetProtection sheet="1" autoFilter="0" formatColumns="0" formatRows="0" objects="1" scenarios="1" spinCount="100000" saltValue="0Mlm6YiZqGFbB8tDCRQUuMoIX8JmuQVLMPoSXUCI/8Q+PbbtF/Abg59Zju5fdBoGubfO74gVOCgzder7W4KLSA==" hashValue="cHirs8ER9OWBa3gHzXdD/Zf7zeJ8/pHpY9oQbYReF/h8FaCIh/gZYoighrFF56eo872HyGvwxhk5R751tK4A1w==" algorithmName="SHA-512" password="CC35"/>
  <autoFilter ref="C93:K114"/>
  <mergeCells count="15">
    <mergeCell ref="E7:H7"/>
    <mergeCell ref="E11:H11"/>
    <mergeCell ref="E9:H9"/>
    <mergeCell ref="E13:H13"/>
    <mergeCell ref="E22:H22"/>
    <mergeCell ref="E31:H31"/>
    <mergeCell ref="E52:H52"/>
    <mergeCell ref="E56:H56"/>
    <mergeCell ref="E54:H54"/>
    <mergeCell ref="E58:H58"/>
    <mergeCell ref="E80:H80"/>
    <mergeCell ref="E84:H84"/>
    <mergeCell ref="E82:H82"/>
    <mergeCell ref="E86:H86"/>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102</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898</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ROUNDUP(J101,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ROUNDUP((SUM(BE101:BE121)),  2)</f>
        <v>0</v>
      </c>
      <c r="I37" s="161">
        <v>0.20999999999999999</v>
      </c>
      <c r="J37" s="160">
        <f>ROUNDUP(((SUM(BE101:BE121))*I37),  2)</f>
        <v>0</v>
      </c>
      <c r="L37" s="44"/>
    </row>
    <row r="38" s="1" customFormat="1" ht="14.4" customHeight="1">
      <c r="B38" s="44"/>
      <c r="E38" s="145" t="s">
        <v>42</v>
      </c>
      <c r="F38" s="160">
        <f>ROUNDUP((SUM(BF101:BF121)),  2)</f>
        <v>0</v>
      </c>
      <c r="I38" s="161">
        <v>0.14999999999999999</v>
      </c>
      <c r="J38" s="160">
        <f>ROUNDUP(((SUM(BF101:BF121))*I38),  2)</f>
        <v>0</v>
      </c>
      <c r="L38" s="44"/>
    </row>
    <row r="39" hidden="1" s="1" customFormat="1" ht="14.4" customHeight="1">
      <c r="B39" s="44"/>
      <c r="E39" s="145" t="s">
        <v>43</v>
      </c>
      <c r="F39" s="160">
        <f>ROUNDUP((SUM(BG101:BG121)),  2)</f>
        <v>0</v>
      </c>
      <c r="I39" s="161">
        <v>0.20999999999999999</v>
      </c>
      <c r="J39" s="160">
        <f>0</f>
        <v>0</v>
      </c>
      <c r="L39" s="44"/>
    </row>
    <row r="40" hidden="1" s="1" customFormat="1" ht="14.4" customHeight="1">
      <c r="B40" s="44"/>
      <c r="E40" s="145" t="s">
        <v>44</v>
      </c>
      <c r="F40" s="160">
        <f>ROUNDUP((SUM(BH101:BH121)),  2)</f>
        <v>0</v>
      </c>
      <c r="I40" s="161">
        <v>0.14999999999999999</v>
      </c>
      <c r="J40" s="160">
        <f>0</f>
        <v>0</v>
      </c>
      <c r="L40" s="44"/>
    </row>
    <row r="41" hidden="1" s="1" customFormat="1" ht="14.4" customHeight="1">
      <c r="B41" s="44"/>
      <c r="E41" s="145" t="s">
        <v>45</v>
      </c>
      <c r="F41" s="160">
        <f>ROUNDUP((SUM(BI101:BI121)),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ZN-D1.4.E - Zařízení - ZN-D1.4.E - Zařízení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J101</f>
        <v>0</v>
      </c>
      <c r="K67" s="40"/>
      <c r="L67" s="44"/>
      <c r="AU67" s="18" t="s">
        <v>193</v>
      </c>
    </row>
    <row r="68" s="8" customFormat="1" ht="24.96" customHeight="1">
      <c r="B68" s="182"/>
      <c r="C68" s="183"/>
      <c r="D68" s="184" t="s">
        <v>243</v>
      </c>
      <c r="E68" s="185"/>
      <c r="F68" s="185"/>
      <c r="G68" s="185"/>
      <c r="H68" s="185"/>
      <c r="I68" s="186"/>
      <c r="J68" s="187">
        <f>J102</f>
        <v>0</v>
      </c>
      <c r="K68" s="183"/>
      <c r="L68" s="188"/>
    </row>
    <row r="69" s="11" customFormat="1" ht="19.92" customHeight="1">
      <c r="B69" s="233"/>
      <c r="C69" s="125"/>
      <c r="D69" s="234" t="s">
        <v>899</v>
      </c>
      <c r="E69" s="235"/>
      <c r="F69" s="235"/>
      <c r="G69" s="235"/>
      <c r="H69" s="235"/>
      <c r="I69" s="236"/>
      <c r="J69" s="237">
        <f>J103</f>
        <v>0</v>
      </c>
      <c r="K69" s="125"/>
      <c r="L69" s="238"/>
    </row>
    <row r="70" s="11" customFormat="1" ht="19.92" customHeight="1">
      <c r="B70" s="233"/>
      <c r="C70" s="125"/>
      <c r="D70" s="234" t="s">
        <v>900</v>
      </c>
      <c r="E70" s="235"/>
      <c r="F70" s="235"/>
      <c r="G70" s="235"/>
      <c r="H70" s="235"/>
      <c r="I70" s="236"/>
      <c r="J70" s="237">
        <f>J107</f>
        <v>0</v>
      </c>
      <c r="K70" s="125"/>
      <c r="L70" s="238"/>
    </row>
    <row r="71" s="8" customFormat="1" ht="24.96" customHeight="1">
      <c r="B71" s="182"/>
      <c r="C71" s="183"/>
      <c r="D71" s="184" t="s">
        <v>901</v>
      </c>
      <c r="E71" s="185"/>
      <c r="F71" s="185"/>
      <c r="G71" s="185"/>
      <c r="H71" s="185"/>
      <c r="I71" s="186"/>
      <c r="J71" s="187">
        <f>J110</f>
        <v>0</v>
      </c>
      <c r="K71" s="183"/>
      <c r="L71" s="188"/>
    </row>
    <row r="72" s="11" customFormat="1" ht="19.92" customHeight="1">
      <c r="B72" s="233"/>
      <c r="C72" s="125"/>
      <c r="D72" s="234" t="s">
        <v>902</v>
      </c>
      <c r="E72" s="235"/>
      <c r="F72" s="235"/>
      <c r="G72" s="235"/>
      <c r="H72" s="235"/>
      <c r="I72" s="236"/>
      <c r="J72" s="237">
        <f>J111</f>
        <v>0</v>
      </c>
      <c r="K72" s="125"/>
      <c r="L72" s="238"/>
    </row>
    <row r="73" s="11" customFormat="1" ht="19.92" customHeight="1">
      <c r="B73" s="233"/>
      <c r="C73" s="125"/>
      <c r="D73" s="234" t="s">
        <v>903</v>
      </c>
      <c r="E73" s="235"/>
      <c r="F73" s="235"/>
      <c r="G73" s="235"/>
      <c r="H73" s="235"/>
      <c r="I73" s="236"/>
      <c r="J73" s="237">
        <f>J113</f>
        <v>0</v>
      </c>
      <c r="K73" s="125"/>
      <c r="L73" s="238"/>
    </row>
    <row r="74" s="8" customFormat="1" ht="24.96" customHeight="1">
      <c r="B74" s="182"/>
      <c r="C74" s="183"/>
      <c r="D74" s="184" t="s">
        <v>254</v>
      </c>
      <c r="E74" s="185"/>
      <c r="F74" s="185"/>
      <c r="G74" s="185"/>
      <c r="H74" s="185"/>
      <c r="I74" s="186"/>
      <c r="J74" s="187">
        <f>J115</f>
        <v>0</v>
      </c>
      <c r="K74" s="183"/>
      <c r="L74" s="188"/>
    </row>
    <row r="75" s="11" customFormat="1" ht="19.92" customHeight="1">
      <c r="B75" s="233"/>
      <c r="C75" s="125"/>
      <c r="D75" s="234" t="s">
        <v>904</v>
      </c>
      <c r="E75" s="235"/>
      <c r="F75" s="235"/>
      <c r="G75" s="235"/>
      <c r="H75" s="235"/>
      <c r="I75" s="236"/>
      <c r="J75" s="237">
        <f>J116</f>
        <v>0</v>
      </c>
      <c r="K75" s="125"/>
      <c r="L75" s="238"/>
    </row>
    <row r="76" s="11" customFormat="1" ht="19.92" customHeight="1">
      <c r="B76" s="233"/>
      <c r="C76" s="125"/>
      <c r="D76" s="234" t="s">
        <v>905</v>
      </c>
      <c r="E76" s="235"/>
      <c r="F76" s="235"/>
      <c r="G76" s="235"/>
      <c r="H76" s="235"/>
      <c r="I76" s="236"/>
      <c r="J76" s="237">
        <f>J118</f>
        <v>0</v>
      </c>
      <c r="K76" s="125"/>
      <c r="L76" s="238"/>
    </row>
    <row r="77" s="11" customFormat="1" ht="19.92" customHeight="1">
      <c r="B77" s="233"/>
      <c r="C77" s="125"/>
      <c r="D77" s="234" t="s">
        <v>906</v>
      </c>
      <c r="E77" s="235"/>
      <c r="F77" s="235"/>
      <c r="G77" s="235"/>
      <c r="H77" s="235"/>
      <c r="I77" s="236"/>
      <c r="J77" s="237">
        <f>J120</f>
        <v>0</v>
      </c>
      <c r="K77" s="125"/>
      <c r="L77" s="238"/>
    </row>
    <row r="78" s="1" customFormat="1" ht="21.84" customHeight="1">
      <c r="B78" s="39"/>
      <c r="C78" s="40"/>
      <c r="D78" s="40"/>
      <c r="E78" s="40"/>
      <c r="F78" s="40"/>
      <c r="G78" s="40"/>
      <c r="H78" s="40"/>
      <c r="I78" s="147"/>
      <c r="J78" s="40"/>
      <c r="K78" s="40"/>
      <c r="L78" s="44"/>
    </row>
    <row r="79" s="1" customFormat="1" ht="6.96" customHeight="1">
      <c r="B79" s="59"/>
      <c r="C79" s="60"/>
      <c r="D79" s="60"/>
      <c r="E79" s="60"/>
      <c r="F79" s="60"/>
      <c r="G79" s="60"/>
      <c r="H79" s="60"/>
      <c r="I79" s="172"/>
      <c r="J79" s="60"/>
      <c r="K79" s="60"/>
      <c r="L79" s="44"/>
    </row>
    <row r="83" s="1" customFormat="1" ht="6.96" customHeight="1">
      <c r="B83" s="61"/>
      <c r="C83" s="62"/>
      <c r="D83" s="62"/>
      <c r="E83" s="62"/>
      <c r="F83" s="62"/>
      <c r="G83" s="62"/>
      <c r="H83" s="62"/>
      <c r="I83" s="175"/>
      <c r="J83" s="62"/>
      <c r="K83" s="62"/>
      <c r="L83" s="44"/>
    </row>
    <row r="84" s="1" customFormat="1" ht="24.96" customHeight="1">
      <c r="B84" s="39"/>
      <c r="C84" s="24" t="s">
        <v>195</v>
      </c>
      <c r="D84" s="40"/>
      <c r="E84" s="40"/>
      <c r="F84" s="40"/>
      <c r="G84" s="40"/>
      <c r="H84" s="40"/>
      <c r="I84" s="147"/>
      <c r="J84" s="40"/>
      <c r="K84" s="40"/>
      <c r="L84" s="44"/>
    </row>
    <row r="85" s="1" customFormat="1" ht="6.96" customHeight="1">
      <c r="B85" s="39"/>
      <c r="C85" s="40"/>
      <c r="D85" s="40"/>
      <c r="E85" s="40"/>
      <c r="F85" s="40"/>
      <c r="G85" s="40"/>
      <c r="H85" s="40"/>
      <c r="I85" s="147"/>
      <c r="J85" s="40"/>
      <c r="K85" s="40"/>
      <c r="L85" s="44"/>
    </row>
    <row r="86" s="1" customFormat="1" ht="12" customHeight="1">
      <c r="B86" s="39"/>
      <c r="C86" s="33" t="s">
        <v>17</v>
      </c>
      <c r="D86" s="40"/>
      <c r="E86" s="40"/>
      <c r="F86" s="40"/>
      <c r="G86" s="40"/>
      <c r="H86" s="40"/>
      <c r="I86" s="147"/>
      <c r="J86" s="40"/>
      <c r="K86" s="40"/>
      <c r="L86" s="44"/>
    </row>
    <row r="87" s="1" customFormat="1" ht="16.5" customHeight="1">
      <c r="B87" s="39"/>
      <c r="C87" s="40"/>
      <c r="D87" s="40"/>
      <c r="E87" s="176" t="str">
        <f>E7</f>
        <v>Multifunkční centrum sociálních služeb</v>
      </c>
      <c r="F87" s="33"/>
      <c r="G87" s="33"/>
      <c r="H87" s="33"/>
      <c r="I87" s="147"/>
      <c r="J87" s="40"/>
      <c r="K87" s="40"/>
      <c r="L87" s="44"/>
    </row>
    <row r="88" ht="12" customHeight="1">
      <c r="B88" s="22"/>
      <c r="C88" s="33" t="s">
        <v>188</v>
      </c>
      <c r="D88" s="23"/>
      <c r="E88" s="23"/>
      <c r="F88" s="23"/>
      <c r="G88" s="23"/>
      <c r="H88" s="23"/>
      <c r="I88" s="139"/>
      <c r="J88" s="23"/>
      <c r="K88" s="23"/>
      <c r="L88" s="21"/>
    </row>
    <row r="89" ht="16.5" customHeight="1">
      <c r="B89" s="22"/>
      <c r="C89" s="23"/>
      <c r="D89" s="23"/>
      <c r="E89" s="176" t="s">
        <v>235</v>
      </c>
      <c r="F89" s="23"/>
      <c r="G89" s="23"/>
      <c r="H89" s="23"/>
      <c r="I89" s="139"/>
      <c r="J89" s="23"/>
      <c r="K89" s="23"/>
      <c r="L89" s="21"/>
    </row>
    <row r="90" ht="12" customHeight="1">
      <c r="B90" s="22"/>
      <c r="C90" s="33" t="s">
        <v>236</v>
      </c>
      <c r="D90" s="23"/>
      <c r="E90" s="23"/>
      <c r="F90" s="23"/>
      <c r="G90" s="23"/>
      <c r="H90" s="23"/>
      <c r="I90" s="139"/>
      <c r="J90" s="23"/>
      <c r="K90" s="23"/>
      <c r="L90" s="21"/>
    </row>
    <row r="91" s="1" customFormat="1" ht="16.5" customHeight="1">
      <c r="B91" s="39"/>
      <c r="C91" s="40"/>
      <c r="D91" s="40"/>
      <c r="E91" s="232" t="s">
        <v>237</v>
      </c>
      <c r="F91" s="40"/>
      <c r="G91" s="40"/>
      <c r="H91" s="40"/>
      <c r="I91" s="147"/>
      <c r="J91" s="40"/>
      <c r="K91" s="40"/>
      <c r="L91" s="44"/>
    </row>
    <row r="92" s="1" customFormat="1" ht="12" customHeight="1">
      <c r="B92" s="39"/>
      <c r="C92" s="33" t="s">
        <v>238</v>
      </c>
      <c r="D92" s="40"/>
      <c r="E92" s="40"/>
      <c r="F92" s="40"/>
      <c r="G92" s="40"/>
      <c r="H92" s="40"/>
      <c r="I92" s="147"/>
      <c r="J92" s="40"/>
      <c r="K92" s="40"/>
      <c r="L92" s="44"/>
    </row>
    <row r="93" s="1" customFormat="1" ht="16.5" customHeight="1">
      <c r="B93" s="39"/>
      <c r="C93" s="40"/>
      <c r="D93" s="40"/>
      <c r="E93" s="69" t="str">
        <f>E13</f>
        <v>ZN-D1.4.E - Zařízení - ZN-D1.4.E - Zařízení - ZN...</v>
      </c>
      <c r="F93" s="40"/>
      <c r="G93" s="40"/>
      <c r="H93" s="40"/>
      <c r="I93" s="147"/>
      <c r="J93" s="40"/>
      <c r="K93" s="40"/>
      <c r="L93" s="44"/>
    </row>
    <row r="94" s="1" customFormat="1" ht="6.96" customHeight="1">
      <c r="B94" s="39"/>
      <c r="C94" s="40"/>
      <c r="D94" s="40"/>
      <c r="E94" s="40"/>
      <c r="F94" s="40"/>
      <c r="G94" s="40"/>
      <c r="H94" s="40"/>
      <c r="I94" s="147"/>
      <c r="J94" s="40"/>
      <c r="K94" s="40"/>
      <c r="L94" s="44"/>
    </row>
    <row r="95" s="1" customFormat="1" ht="12" customHeight="1">
      <c r="B95" s="39"/>
      <c r="C95" s="33" t="s">
        <v>22</v>
      </c>
      <c r="D95" s="40"/>
      <c r="E95" s="40"/>
      <c r="F95" s="28" t="str">
        <f>F16</f>
        <v xml:space="preserve"> </v>
      </c>
      <c r="G95" s="40"/>
      <c r="H95" s="40"/>
      <c r="I95" s="149" t="s">
        <v>24</v>
      </c>
      <c r="J95" s="72" t="str">
        <f>IF(J16="","",J16)</f>
        <v>11.2.2019</v>
      </c>
      <c r="K95" s="40"/>
      <c r="L95" s="44"/>
    </row>
    <row r="96" s="1" customFormat="1" ht="6.96" customHeight="1">
      <c r="B96" s="39"/>
      <c r="C96" s="40"/>
      <c r="D96" s="40"/>
      <c r="E96" s="40"/>
      <c r="F96" s="40"/>
      <c r="G96" s="40"/>
      <c r="H96" s="40"/>
      <c r="I96" s="147"/>
      <c r="J96" s="40"/>
      <c r="K96" s="40"/>
      <c r="L96" s="44"/>
    </row>
    <row r="97" s="1" customFormat="1" ht="15.15" customHeight="1">
      <c r="B97" s="39"/>
      <c r="C97" s="33" t="s">
        <v>26</v>
      </c>
      <c r="D97" s="40"/>
      <c r="E97" s="40"/>
      <c r="F97" s="28" t="str">
        <f>E19</f>
        <v xml:space="preserve"> </v>
      </c>
      <c r="G97" s="40"/>
      <c r="H97" s="40"/>
      <c r="I97" s="149" t="s">
        <v>31</v>
      </c>
      <c r="J97" s="37" t="str">
        <f>E25</f>
        <v xml:space="preserve"> </v>
      </c>
      <c r="K97" s="40"/>
      <c r="L97" s="44"/>
    </row>
    <row r="98" s="1" customFormat="1" ht="15.15" customHeight="1">
      <c r="B98" s="39"/>
      <c r="C98" s="33" t="s">
        <v>29</v>
      </c>
      <c r="D98" s="40"/>
      <c r="E98" s="40"/>
      <c r="F98" s="28" t="str">
        <f>IF(E22="","",E22)</f>
        <v>Vyplň údaj</v>
      </c>
      <c r="G98" s="40"/>
      <c r="H98" s="40"/>
      <c r="I98" s="149" t="s">
        <v>32</v>
      </c>
      <c r="J98" s="37" t="str">
        <f>E28</f>
        <v xml:space="preserve"> </v>
      </c>
      <c r="K98" s="40"/>
      <c r="L98" s="44"/>
    </row>
    <row r="99" s="1" customFormat="1" ht="10.32" customHeight="1">
      <c r="B99" s="39"/>
      <c r="C99" s="40"/>
      <c r="D99" s="40"/>
      <c r="E99" s="40"/>
      <c r="F99" s="40"/>
      <c r="G99" s="40"/>
      <c r="H99" s="40"/>
      <c r="I99" s="147"/>
      <c r="J99" s="40"/>
      <c r="K99" s="40"/>
      <c r="L99" s="44"/>
    </row>
    <row r="100" s="9" customFormat="1" ht="29.28" customHeight="1">
      <c r="B100" s="189"/>
      <c r="C100" s="190" t="s">
        <v>196</v>
      </c>
      <c r="D100" s="191" t="s">
        <v>55</v>
      </c>
      <c r="E100" s="191" t="s">
        <v>51</v>
      </c>
      <c r="F100" s="191" t="s">
        <v>52</v>
      </c>
      <c r="G100" s="191" t="s">
        <v>197</v>
      </c>
      <c r="H100" s="191" t="s">
        <v>198</v>
      </c>
      <c r="I100" s="192" t="s">
        <v>199</v>
      </c>
      <c r="J100" s="191" t="s">
        <v>192</v>
      </c>
      <c r="K100" s="193" t="s">
        <v>200</v>
      </c>
      <c r="L100" s="194"/>
      <c r="M100" s="92" t="s">
        <v>20</v>
      </c>
      <c r="N100" s="93" t="s">
        <v>40</v>
      </c>
      <c r="O100" s="93" t="s">
        <v>201</v>
      </c>
      <c r="P100" s="93" t="s">
        <v>202</v>
      </c>
      <c r="Q100" s="93" t="s">
        <v>203</v>
      </c>
      <c r="R100" s="93" t="s">
        <v>204</v>
      </c>
      <c r="S100" s="93" t="s">
        <v>205</v>
      </c>
      <c r="T100" s="94" t="s">
        <v>206</v>
      </c>
    </row>
    <row r="101" s="1" customFormat="1" ht="22.8" customHeight="1">
      <c r="B101" s="39"/>
      <c r="C101" s="99" t="s">
        <v>207</v>
      </c>
      <c r="D101" s="40"/>
      <c r="E101" s="40"/>
      <c r="F101" s="40"/>
      <c r="G101" s="40"/>
      <c r="H101" s="40"/>
      <c r="I101" s="147"/>
      <c r="J101" s="195">
        <f>BK101</f>
        <v>0</v>
      </c>
      <c r="K101" s="40"/>
      <c r="L101" s="44"/>
      <c r="M101" s="95"/>
      <c r="N101" s="96"/>
      <c r="O101" s="96"/>
      <c r="P101" s="196">
        <f>P102+P110+P115</f>
        <v>0</v>
      </c>
      <c r="Q101" s="96"/>
      <c r="R101" s="196">
        <f>R102+R110+R115</f>
        <v>0</v>
      </c>
      <c r="S101" s="96"/>
      <c r="T101" s="197">
        <f>T102+T110+T115</f>
        <v>0</v>
      </c>
      <c r="AT101" s="18" t="s">
        <v>69</v>
      </c>
      <c r="AU101" s="18" t="s">
        <v>193</v>
      </c>
      <c r="BK101" s="198">
        <f>BK102+BK110+BK115</f>
        <v>0</v>
      </c>
    </row>
    <row r="102" s="10" customFormat="1" ht="25.92" customHeight="1">
      <c r="B102" s="199"/>
      <c r="C102" s="200"/>
      <c r="D102" s="201" t="s">
        <v>69</v>
      </c>
      <c r="E102" s="202" t="s">
        <v>296</v>
      </c>
      <c r="F102" s="202" t="s">
        <v>297</v>
      </c>
      <c r="G102" s="200"/>
      <c r="H102" s="200"/>
      <c r="I102" s="203"/>
      <c r="J102" s="204">
        <f>BK102</f>
        <v>0</v>
      </c>
      <c r="K102" s="200"/>
      <c r="L102" s="205"/>
      <c r="M102" s="206"/>
      <c r="N102" s="207"/>
      <c r="O102" s="207"/>
      <c r="P102" s="208">
        <f>P103+P107</f>
        <v>0</v>
      </c>
      <c r="Q102" s="207"/>
      <c r="R102" s="208">
        <f>R103+R107</f>
        <v>0</v>
      </c>
      <c r="S102" s="207"/>
      <c r="T102" s="209">
        <f>T103+T107</f>
        <v>0</v>
      </c>
      <c r="AR102" s="210" t="s">
        <v>79</v>
      </c>
      <c r="AT102" s="211" t="s">
        <v>69</v>
      </c>
      <c r="AU102" s="211" t="s">
        <v>16</v>
      </c>
      <c r="AY102" s="210" t="s">
        <v>210</v>
      </c>
      <c r="BK102" s="212">
        <f>BK103+BK107</f>
        <v>0</v>
      </c>
    </row>
    <row r="103" s="10" customFormat="1" ht="22.8" customHeight="1">
      <c r="B103" s="199"/>
      <c r="C103" s="200"/>
      <c r="D103" s="201" t="s">
        <v>69</v>
      </c>
      <c r="E103" s="239" t="s">
        <v>907</v>
      </c>
      <c r="F103" s="239" t="s">
        <v>908</v>
      </c>
      <c r="G103" s="200"/>
      <c r="H103" s="200"/>
      <c r="I103" s="203"/>
      <c r="J103" s="240">
        <f>BK103</f>
        <v>0</v>
      </c>
      <c r="K103" s="200"/>
      <c r="L103" s="205"/>
      <c r="M103" s="206"/>
      <c r="N103" s="207"/>
      <c r="O103" s="207"/>
      <c r="P103" s="208">
        <f>SUM(P104:P106)</f>
        <v>0</v>
      </c>
      <c r="Q103" s="207"/>
      <c r="R103" s="208">
        <f>SUM(R104:R106)</f>
        <v>0</v>
      </c>
      <c r="S103" s="207"/>
      <c r="T103" s="209">
        <f>SUM(T104:T106)</f>
        <v>0</v>
      </c>
      <c r="AR103" s="210" t="s">
        <v>77</v>
      </c>
      <c r="AT103" s="211" t="s">
        <v>69</v>
      </c>
      <c r="AU103" s="211" t="s">
        <v>77</v>
      </c>
      <c r="AY103" s="210" t="s">
        <v>210</v>
      </c>
      <c r="BK103" s="212">
        <f>SUM(BK104:BK106)</f>
        <v>0</v>
      </c>
    </row>
    <row r="104" s="1" customFormat="1" ht="24" customHeight="1">
      <c r="B104" s="39"/>
      <c r="C104" s="213" t="s">
        <v>77</v>
      </c>
      <c r="D104" s="213" t="s">
        <v>211</v>
      </c>
      <c r="E104" s="214" t="s">
        <v>909</v>
      </c>
      <c r="F104" s="215" t="s">
        <v>910</v>
      </c>
      <c r="G104" s="216" t="s">
        <v>911</v>
      </c>
      <c r="H104" s="217">
        <v>0.40000000000000002</v>
      </c>
      <c r="I104" s="218"/>
      <c r="J104" s="219">
        <f>ROUND(I104*H104,2)</f>
        <v>0</v>
      </c>
      <c r="K104" s="215" t="s">
        <v>20</v>
      </c>
      <c r="L104" s="44"/>
      <c r="M104" s="220" t="s">
        <v>20</v>
      </c>
      <c r="N104" s="221" t="s">
        <v>41</v>
      </c>
      <c r="O104" s="84"/>
      <c r="P104" s="222">
        <f>O104*H104</f>
        <v>0</v>
      </c>
      <c r="Q104" s="222">
        <v>0</v>
      </c>
      <c r="R104" s="222">
        <f>Q104*H104</f>
        <v>0</v>
      </c>
      <c r="S104" s="222">
        <v>0</v>
      </c>
      <c r="T104" s="223">
        <f>S104*H104</f>
        <v>0</v>
      </c>
      <c r="AR104" s="224" t="s">
        <v>215</v>
      </c>
      <c r="AT104" s="224" t="s">
        <v>211</v>
      </c>
      <c r="AU104" s="224" t="s">
        <v>79</v>
      </c>
      <c r="AY104" s="18" t="s">
        <v>210</v>
      </c>
      <c r="BE104" s="225">
        <f>IF(N104="základní",J104,0)</f>
        <v>0</v>
      </c>
      <c r="BF104" s="225">
        <f>IF(N104="snížená",J104,0)</f>
        <v>0</v>
      </c>
      <c r="BG104" s="225">
        <f>IF(N104="zákl. přenesená",J104,0)</f>
        <v>0</v>
      </c>
      <c r="BH104" s="225">
        <f>IF(N104="sníž. přenesená",J104,0)</f>
        <v>0</v>
      </c>
      <c r="BI104" s="225">
        <f>IF(N104="nulová",J104,0)</f>
        <v>0</v>
      </c>
      <c r="BJ104" s="18" t="s">
        <v>77</v>
      </c>
      <c r="BK104" s="225">
        <f>ROUND(I104*H104,2)</f>
        <v>0</v>
      </c>
      <c r="BL104" s="18" t="s">
        <v>215</v>
      </c>
      <c r="BM104" s="224" t="s">
        <v>79</v>
      </c>
    </row>
    <row r="105" s="1" customFormat="1" ht="24" customHeight="1">
      <c r="B105" s="39"/>
      <c r="C105" s="241" t="s">
        <v>79</v>
      </c>
      <c r="D105" s="241" t="s">
        <v>263</v>
      </c>
      <c r="E105" s="242" t="s">
        <v>912</v>
      </c>
      <c r="F105" s="243" t="s">
        <v>913</v>
      </c>
      <c r="G105" s="244" t="s">
        <v>911</v>
      </c>
      <c r="H105" s="245">
        <v>0.40000000000000002</v>
      </c>
      <c r="I105" s="246"/>
      <c r="J105" s="247">
        <f>ROUND(I105*H105,2)</f>
        <v>0</v>
      </c>
      <c r="K105" s="243" t="s">
        <v>20</v>
      </c>
      <c r="L105" s="248"/>
      <c r="M105" s="249" t="s">
        <v>20</v>
      </c>
      <c r="N105" s="250" t="s">
        <v>41</v>
      </c>
      <c r="O105" s="84"/>
      <c r="P105" s="222">
        <f>O105*H105</f>
        <v>0</v>
      </c>
      <c r="Q105" s="222">
        <v>0</v>
      </c>
      <c r="R105" s="222">
        <f>Q105*H105</f>
        <v>0</v>
      </c>
      <c r="S105" s="222">
        <v>0</v>
      </c>
      <c r="T105" s="223">
        <f>S105*H105</f>
        <v>0</v>
      </c>
      <c r="AR105" s="224" t="s">
        <v>233</v>
      </c>
      <c r="AT105" s="224" t="s">
        <v>263</v>
      </c>
      <c r="AU105" s="224" t="s">
        <v>79</v>
      </c>
      <c r="AY105" s="18" t="s">
        <v>210</v>
      </c>
      <c r="BE105" s="225">
        <f>IF(N105="základní",J105,0)</f>
        <v>0</v>
      </c>
      <c r="BF105" s="225">
        <f>IF(N105="snížená",J105,0)</f>
        <v>0</v>
      </c>
      <c r="BG105" s="225">
        <f>IF(N105="zákl. přenesená",J105,0)</f>
        <v>0</v>
      </c>
      <c r="BH105" s="225">
        <f>IF(N105="sníž. přenesená",J105,0)</f>
        <v>0</v>
      </c>
      <c r="BI105" s="225">
        <f>IF(N105="nulová",J105,0)</f>
        <v>0</v>
      </c>
      <c r="BJ105" s="18" t="s">
        <v>77</v>
      </c>
      <c r="BK105" s="225">
        <f>ROUND(I105*H105,2)</f>
        <v>0</v>
      </c>
      <c r="BL105" s="18" t="s">
        <v>215</v>
      </c>
      <c r="BM105" s="224" t="s">
        <v>215</v>
      </c>
    </row>
    <row r="106" s="1" customFormat="1" ht="24" customHeight="1">
      <c r="B106" s="39"/>
      <c r="C106" s="241" t="s">
        <v>92</v>
      </c>
      <c r="D106" s="241" t="s">
        <v>263</v>
      </c>
      <c r="E106" s="242" t="s">
        <v>914</v>
      </c>
      <c r="F106" s="243" t="s">
        <v>915</v>
      </c>
      <c r="G106" s="244" t="s">
        <v>555</v>
      </c>
      <c r="H106" s="245">
        <v>40</v>
      </c>
      <c r="I106" s="246"/>
      <c r="J106" s="247">
        <f>ROUND(I106*H106,2)</f>
        <v>0</v>
      </c>
      <c r="K106" s="243" t="s">
        <v>20</v>
      </c>
      <c r="L106" s="248"/>
      <c r="M106" s="249" t="s">
        <v>20</v>
      </c>
      <c r="N106" s="250" t="s">
        <v>41</v>
      </c>
      <c r="O106" s="84"/>
      <c r="P106" s="222">
        <f>O106*H106</f>
        <v>0</v>
      </c>
      <c r="Q106" s="222">
        <v>0</v>
      </c>
      <c r="R106" s="222">
        <f>Q106*H106</f>
        <v>0</v>
      </c>
      <c r="S106" s="222">
        <v>0</v>
      </c>
      <c r="T106" s="223">
        <f>S106*H106</f>
        <v>0</v>
      </c>
      <c r="AR106" s="224" t="s">
        <v>233</v>
      </c>
      <c r="AT106" s="224" t="s">
        <v>263</v>
      </c>
      <c r="AU106" s="224" t="s">
        <v>79</v>
      </c>
      <c r="AY106" s="18" t="s">
        <v>210</v>
      </c>
      <c r="BE106" s="225">
        <f>IF(N106="základní",J106,0)</f>
        <v>0</v>
      </c>
      <c r="BF106" s="225">
        <f>IF(N106="snížená",J106,0)</f>
        <v>0</v>
      </c>
      <c r="BG106" s="225">
        <f>IF(N106="zákl. přenesená",J106,0)</f>
        <v>0</v>
      </c>
      <c r="BH106" s="225">
        <f>IF(N106="sníž. přenesená",J106,0)</f>
        <v>0</v>
      </c>
      <c r="BI106" s="225">
        <f>IF(N106="nulová",J106,0)</f>
        <v>0</v>
      </c>
      <c r="BJ106" s="18" t="s">
        <v>77</v>
      </c>
      <c r="BK106" s="225">
        <f>ROUND(I106*H106,2)</f>
        <v>0</v>
      </c>
      <c r="BL106" s="18" t="s">
        <v>215</v>
      </c>
      <c r="BM106" s="224" t="s">
        <v>229</v>
      </c>
    </row>
    <row r="107" s="10" customFormat="1" ht="22.8" customHeight="1">
      <c r="B107" s="199"/>
      <c r="C107" s="200"/>
      <c r="D107" s="201" t="s">
        <v>69</v>
      </c>
      <c r="E107" s="239" t="s">
        <v>916</v>
      </c>
      <c r="F107" s="239" t="s">
        <v>917</v>
      </c>
      <c r="G107" s="200"/>
      <c r="H107" s="200"/>
      <c r="I107" s="203"/>
      <c r="J107" s="240">
        <f>BK107</f>
        <v>0</v>
      </c>
      <c r="K107" s="200"/>
      <c r="L107" s="205"/>
      <c r="M107" s="206"/>
      <c r="N107" s="207"/>
      <c r="O107" s="207"/>
      <c r="P107" s="208">
        <f>SUM(P108:P109)</f>
        <v>0</v>
      </c>
      <c r="Q107" s="207"/>
      <c r="R107" s="208">
        <f>SUM(R108:R109)</f>
        <v>0</v>
      </c>
      <c r="S107" s="207"/>
      <c r="T107" s="209">
        <f>SUM(T108:T109)</f>
        <v>0</v>
      </c>
      <c r="AR107" s="210" t="s">
        <v>77</v>
      </c>
      <c r="AT107" s="211" t="s">
        <v>69</v>
      </c>
      <c r="AU107" s="211" t="s">
        <v>77</v>
      </c>
      <c r="AY107" s="210" t="s">
        <v>210</v>
      </c>
      <c r="BK107" s="212">
        <f>SUM(BK108:BK109)</f>
        <v>0</v>
      </c>
    </row>
    <row r="108" s="1" customFormat="1" ht="16.5" customHeight="1">
      <c r="B108" s="39"/>
      <c r="C108" s="213" t="s">
        <v>215</v>
      </c>
      <c r="D108" s="213" t="s">
        <v>211</v>
      </c>
      <c r="E108" s="214" t="s">
        <v>918</v>
      </c>
      <c r="F108" s="215" t="s">
        <v>919</v>
      </c>
      <c r="G108" s="216" t="s">
        <v>640</v>
      </c>
      <c r="H108" s="217">
        <v>60</v>
      </c>
      <c r="I108" s="218"/>
      <c r="J108" s="219">
        <f>ROUND(I108*H108,2)</f>
        <v>0</v>
      </c>
      <c r="K108" s="215" t="s">
        <v>20</v>
      </c>
      <c r="L108" s="44"/>
      <c r="M108" s="220" t="s">
        <v>20</v>
      </c>
      <c r="N108" s="221" t="s">
        <v>41</v>
      </c>
      <c r="O108" s="84"/>
      <c r="P108" s="222">
        <f>O108*H108</f>
        <v>0</v>
      </c>
      <c r="Q108" s="222">
        <v>0</v>
      </c>
      <c r="R108" s="222">
        <f>Q108*H108</f>
        <v>0</v>
      </c>
      <c r="S108" s="222">
        <v>0</v>
      </c>
      <c r="T108" s="223">
        <f>S108*H108</f>
        <v>0</v>
      </c>
      <c r="AR108" s="224" t="s">
        <v>215</v>
      </c>
      <c r="AT108" s="224" t="s">
        <v>211</v>
      </c>
      <c r="AU108" s="224" t="s">
        <v>79</v>
      </c>
      <c r="AY108" s="18" t="s">
        <v>210</v>
      </c>
      <c r="BE108" s="225">
        <f>IF(N108="základní",J108,0)</f>
        <v>0</v>
      </c>
      <c r="BF108" s="225">
        <f>IF(N108="snížená",J108,0)</f>
        <v>0</v>
      </c>
      <c r="BG108" s="225">
        <f>IF(N108="zákl. přenesená",J108,0)</f>
        <v>0</v>
      </c>
      <c r="BH108" s="225">
        <f>IF(N108="sníž. přenesená",J108,0)</f>
        <v>0</v>
      </c>
      <c r="BI108" s="225">
        <f>IF(N108="nulová",J108,0)</f>
        <v>0</v>
      </c>
      <c r="BJ108" s="18" t="s">
        <v>77</v>
      </c>
      <c r="BK108" s="225">
        <f>ROUND(I108*H108,2)</f>
        <v>0</v>
      </c>
      <c r="BL108" s="18" t="s">
        <v>215</v>
      </c>
      <c r="BM108" s="224" t="s">
        <v>233</v>
      </c>
    </row>
    <row r="109" s="1" customFormat="1" ht="24" customHeight="1">
      <c r="B109" s="39"/>
      <c r="C109" s="241" t="s">
        <v>269</v>
      </c>
      <c r="D109" s="241" t="s">
        <v>263</v>
      </c>
      <c r="E109" s="242" t="s">
        <v>920</v>
      </c>
      <c r="F109" s="243" t="s">
        <v>921</v>
      </c>
      <c r="G109" s="244" t="s">
        <v>922</v>
      </c>
      <c r="H109" s="245">
        <v>1</v>
      </c>
      <c r="I109" s="246"/>
      <c r="J109" s="247">
        <f>ROUND(I109*H109,2)</f>
        <v>0</v>
      </c>
      <c r="K109" s="243" t="s">
        <v>20</v>
      </c>
      <c r="L109" s="248"/>
      <c r="M109" s="249" t="s">
        <v>20</v>
      </c>
      <c r="N109" s="250" t="s">
        <v>41</v>
      </c>
      <c r="O109" s="84"/>
      <c r="P109" s="222">
        <f>O109*H109</f>
        <v>0</v>
      </c>
      <c r="Q109" s="222">
        <v>0</v>
      </c>
      <c r="R109" s="222">
        <f>Q109*H109</f>
        <v>0</v>
      </c>
      <c r="S109" s="222">
        <v>0</v>
      </c>
      <c r="T109" s="223">
        <f>S109*H109</f>
        <v>0</v>
      </c>
      <c r="AR109" s="224" t="s">
        <v>233</v>
      </c>
      <c r="AT109" s="224" t="s">
        <v>263</v>
      </c>
      <c r="AU109" s="224" t="s">
        <v>79</v>
      </c>
      <c r="AY109" s="18" t="s">
        <v>210</v>
      </c>
      <c r="BE109" s="225">
        <f>IF(N109="základní",J109,0)</f>
        <v>0</v>
      </c>
      <c r="BF109" s="225">
        <f>IF(N109="snížená",J109,0)</f>
        <v>0</v>
      </c>
      <c r="BG109" s="225">
        <f>IF(N109="zákl. přenesená",J109,0)</f>
        <v>0</v>
      </c>
      <c r="BH109" s="225">
        <f>IF(N109="sníž. přenesená",J109,0)</f>
        <v>0</v>
      </c>
      <c r="BI109" s="225">
        <f>IF(N109="nulová",J109,0)</f>
        <v>0</v>
      </c>
      <c r="BJ109" s="18" t="s">
        <v>77</v>
      </c>
      <c r="BK109" s="225">
        <f>ROUND(I109*H109,2)</f>
        <v>0</v>
      </c>
      <c r="BL109" s="18" t="s">
        <v>215</v>
      </c>
      <c r="BM109" s="224" t="s">
        <v>272</v>
      </c>
    </row>
    <row r="110" s="10" customFormat="1" ht="25.92" customHeight="1">
      <c r="B110" s="199"/>
      <c r="C110" s="200"/>
      <c r="D110" s="201" t="s">
        <v>69</v>
      </c>
      <c r="E110" s="202" t="s">
        <v>923</v>
      </c>
      <c r="F110" s="202" t="s">
        <v>924</v>
      </c>
      <c r="G110" s="200"/>
      <c r="H110" s="200"/>
      <c r="I110" s="203"/>
      <c r="J110" s="204">
        <f>BK110</f>
        <v>0</v>
      </c>
      <c r="K110" s="200"/>
      <c r="L110" s="205"/>
      <c r="M110" s="206"/>
      <c r="N110" s="207"/>
      <c r="O110" s="207"/>
      <c r="P110" s="208">
        <f>P111+P113</f>
        <v>0</v>
      </c>
      <c r="Q110" s="207"/>
      <c r="R110" s="208">
        <f>R111+R113</f>
        <v>0</v>
      </c>
      <c r="S110" s="207"/>
      <c r="T110" s="209">
        <f>T111+T113</f>
        <v>0</v>
      </c>
      <c r="AR110" s="210" t="s">
        <v>92</v>
      </c>
      <c r="AT110" s="211" t="s">
        <v>69</v>
      </c>
      <c r="AU110" s="211" t="s">
        <v>16</v>
      </c>
      <c r="AY110" s="210" t="s">
        <v>210</v>
      </c>
      <c r="BK110" s="212">
        <f>BK111+BK113</f>
        <v>0</v>
      </c>
    </row>
    <row r="111" s="10" customFormat="1" ht="22.8" customHeight="1">
      <c r="B111" s="199"/>
      <c r="C111" s="200"/>
      <c r="D111" s="201" t="s">
        <v>69</v>
      </c>
      <c r="E111" s="239" t="s">
        <v>925</v>
      </c>
      <c r="F111" s="239" t="s">
        <v>926</v>
      </c>
      <c r="G111" s="200"/>
      <c r="H111" s="200"/>
      <c r="I111" s="203"/>
      <c r="J111" s="240">
        <f>BK111</f>
        <v>0</v>
      </c>
      <c r="K111" s="200"/>
      <c r="L111" s="205"/>
      <c r="M111" s="206"/>
      <c r="N111" s="207"/>
      <c r="O111" s="207"/>
      <c r="P111" s="208">
        <f>P112</f>
        <v>0</v>
      </c>
      <c r="Q111" s="207"/>
      <c r="R111" s="208">
        <f>R112</f>
        <v>0</v>
      </c>
      <c r="S111" s="207"/>
      <c r="T111" s="209">
        <f>T112</f>
        <v>0</v>
      </c>
      <c r="AR111" s="210" t="s">
        <v>77</v>
      </c>
      <c r="AT111" s="211" t="s">
        <v>69</v>
      </c>
      <c r="AU111" s="211" t="s">
        <v>77</v>
      </c>
      <c r="AY111" s="210" t="s">
        <v>210</v>
      </c>
      <c r="BK111" s="212">
        <f>BK112</f>
        <v>0</v>
      </c>
    </row>
    <row r="112" s="1" customFormat="1" ht="24" customHeight="1">
      <c r="B112" s="39"/>
      <c r="C112" s="213" t="s">
        <v>229</v>
      </c>
      <c r="D112" s="213" t="s">
        <v>211</v>
      </c>
      <c r="E112" s="214" t="s">
        <v>927</v>
      </c>
      <c r="F112" s="215" t="s">
        <v>928</v>
      </c>
      <c r="G112" s="216" t="s">
        <v>352</v>
      </c>
      <c r="H112" s="217">
        <v>510</v>
      </c>
      <c r="I112" s="218"/>
      <c r="J112" s="219">
        <f>ROUND(I112*H112,2)</f>
        <v>0</v>
      </c>
      <c r="K112" s="215" t="s">
        <v>20</v>
      </c>
      <c r="L112" s="44"/>
      <c r="M112" s="220" t="s">
        <v>20</v>
      </c>
      <c r="N112" s="221" t="s">
        <v>41</v>
      </c>
      <c r="O112" s="84"/>
      <c r="P112" s="222">
        <f>O112*H112</f>
        <v>0</v>
      </c>
      <c r="Q112" s="222">
        <v>0</v>
      </c>
      <c r="R112" s="222">
        <f>Q112*H112</f>
        <v>0</v>
      </c>
      <c r="S112" s="222">
        <v>0</v>
      </c>
      <c r="T112" s="223">
        <f>S112*H112</f>
        <v>0</v>
      </c>
      <c r="AR112" s="224" t="s">
        <v>215</v>
      </c>
      <c r="AT112" s="224" t="s">
        <v>211</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275</v>
      </c>
    </row>
    <row r="113" s="10" customFormat="1" ht="22.8" customHeight="1">
      <c r="B113" s="199"/>
      <c r="C113" s="200"/>
      <c r="D113" s="201" t="s">
        <v>69</v>
      </c>
      <c r="E113" s="239" t="s">
        <v>929</v>
      </c>
      <c r="F113" s="239" t="s">
        <v>930</v>
      </c>
      <c r="G113" s="200"/>
      <c r="H113" s="200"/>
      <c r="I113" s="203"/>
      <c r="J113" s="240">
        <f>BK113</f>
        <v>0</v>
      </c>
      <c r="K113" s="200"/>
      <c r="L113" s="205"/>
      <c r="M113" s="206"/>
      <c r="N113" s="207"/>
      <c r="O113" s="207"/>
      <c r="P113" s="208">
        <f>P114</f>
        <v>0</v>
      </c>
      <c r="Q113" s="207"/>
      <c r="R113" s="208">
        <f>R114</f>
        <v>0</v>
      </c>
      <c r="S113" s="207"/>
      <c r="T113" s="209">
        <f>T114</f>
        <v>0</v>
      </c>
      <c r="AR113" s="210" t="s">
        <v>77</v>
      </c>
      <c r="AT113" s="211" t="s">
        <v>69</v>
      </c>
      <c r="AU113" s="211" t="s">
        <v>77</v>
      </c>
      <c r="AY113" s="210" t="s">
        <v>210</v>
      </c>
      <c r="BK113" s="212">
        <f>BK114</f>
        <v>0</v>
      </c>
    </row>
    <row r="114" s="1" customFormat="1" ht="24" customHeight="1">
      <c r="B114" s="39"/>
      <c r="C114" s="213" t="s">
        <v>276</v>
      </c>
      <c r="D114" s="213" t="s">
        <v>211</v>
      </c>
      <c r="E114" s="214" t="s">
        <v>931</v>
      </c>
      <c r="F114" s="215" t="s">
        <v>932</v>
      </c>
      <c r="G114" s="216" t="s">
        <v>291</v>
      </c>
      <c r="H114" s="217">
        <v>450</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279</v>
      </c>
    </row>
    <row r="115" s="10" customFormat="1" ht="25.92" customHeight="1">
      <c r="B115" s="199"/>
      <c r="C115" s="200"/>
      <c r="D115" s="201" t="s">
        <v>69</v>
      </c>
      <c r="E115" s="202" t="s">
        <v>635</v>
      </c>
      <c r="F115" s="202" t="s">
        <v>636</v>
      </c>
      <c r="G115" s="200"/>
      <c r="H115" s="200"/>
      <c r="I115" s="203"/>
      <c r="J115" s="204">
        <f>BK115</f>
        <v>0</v>
      </c>
      <c r="K115" s="200"/>
      <c r="L115" s="205"/>
      <c r="M115" s="206"/>
      <c r="N115" s="207"/>
      <c r="O115" s="207"/>
      <c r="P115" s="208">
        <f>P116+P118+P120</f>
        <v>0</v>
      </c>
      <c r="Q115" s="207"/>
      <c r="R115" s="208">
        <f>R116+R118+R120</f>
        <v>0</v>
      </c>
      <c r="S115" s="207"/>
      <c r="T115" s="209">
        <f>T116+T118+T120</f>
        <v>0</v>
      </c>
      <c r="AR115" s="210" t="s">
        <v>215</v>
      </c>
      <c r="AT115" s="211" t="s">
        <v>69</v>
      </c>
      <c r="AU115" s="211" t="s">
        <v>16</v>
      </c>
      <c r="AY115" s="210" t="s">
        <v>210</v>
      </c>
      <c r="BK115" s="212">
        <f>BK116+BK118+BK120</f>
        <v>0</v>
      </c>
    </row>
    <row r="116" s="10" customFormat="1" ht="22.8" customHeight="1">
      <c r="B116" s="199"/>
      <c r="C116" s="200"/>
      <c r="D116" s="201" t="s">
        <v>69</v>
      </c>
      <c r="E116" s="239" t="s">
        <v>933</v>
      </c>
      <c r="F116" s="239" t="s">
        <v>934</v>
      </c>
      <c r="G116" s="200"/>
      <c r="H116" s="200"/>
      <c r="I116" s="203"/>
      <c r="J116" s="240">
        <f>BK116</f>
        <v>0</v>
      </c>
      <c r="K116" s="200"/>
      <c r="L116" s="205"/>
      <c r="M116" s="206"/>
      <c r="N116" s="207"/>
      <c r="O116" s="207"/>
      <c r="P116" s="208">
        <f>P117</f>
        <v>0</v>
      </c>
      <c r="Q116" s="207"/>
      <c r="R116" s="208">
        <f>R117</f>
        <v>0</v>
      </c>
      <c r="S116" s="207"/>
      <c r="T116" s="209">
        <f>T117</f>
        <v>0</v>
      </c>
      <c r="AR116" s="210" t="s">
        <v>77</v>
      </c>
      <c r="AT116" s="211" t="s">
        <v>69</v>
      </c>
      <c r="AU116" s="211" t="s">
        <v>77</v>
      </c>
      <c r="AY116" s="210" t="s">
        <v>210</v>
      </c>
      <c r="BK116" s="212">
        <f>BK117</f>
        <v>0</v>
      </c>
    </row>
    <row r="117" s="1" customFormat="1" ht="24" customHeight="1">
      <c r="B117" s="39"/>
      <c r="C117" s="213" t="s">
        <v>233</v>
      </c>
      <c r="D117" s="213" t="s">
        <v>211</v>
      </c>
      <c r="E117" s="214" t="s">
        <v>935</v>
      </c>
      <c r="F117" s="215" t="s">
        <v>936</v>
      </c>
      <c r="G117" s="216" t="s">
        <v>640</v>
      </c>
      <c r="H117" s="217">
        <v>40</v>
      </c>
      <c r="I117" s="218"/>
      <c r="J117" s="219">
        <f>ROUND(I117*H117,2)</f>
        <v>0</v>
      </c>
      <c r="K117" s="215" t="s">
        <v>20</v>
      </c>
      <c r="L117" s="44"/>
      <c r="M117" s="220" t="s">
        <v>20</v>
      </c>
      <c r="N117" s="221" t="s">
        <v>41</v>
      </c>
      <c r="O117" s="84"/>
      <c r="P117" s="222">
        <f>O117*H117</f>
        <v>0</v>
      </c>
      <c r="Q117" s="222">
        <v>0</v>
      </c>
      <c r="R117" s="222">
        <f>Q117*H117</f>
        <v>0</v>
      </c>
      <c r="S117" s="222">
        <v>0</v>
      </c>
      <c r="T117" s="223">
        <f>S117*H117</f>
        <v>0</v>
      </c>
      <c r="AR117" s="224" t="s">
        <v>215</v>
      </c>
      <c r="AT117" s="224" t="s">
        <v>211</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282</v>
      </c>
    </row>
    <row r="118" s="10" customFormat="1" ht="22.8" customHeight="1">
      <c r="B118" s="199"/>
      <c r="C118" s="200"/>
      <c r="D118" s="201" t="s">
        <v>69</v>
      </c>
      <c r="E118" s="239" t="s">
        <v>937</v>
      </c>
      <c r="F118" s="239" t="s">
        <v>938</v>
      </c>
      <c r="G118" s="200"/>
      <c r="H118" s="200"/>
      <c r="I118" s="203"/>
      <c r="J118" s="240">
        <f>BK118</f>
        <v>0</v>
      </c>
      <c r="K118" s="200"/>
      <c r="L118" s="205"/>
      <c r="M118" s="206"/>
      <c r="N118" s="207"/>
      <c r="O118" s="207"/>
      <c r="P118" s="208">
        <f>P119</f>
        <v>0</v>
      </c>
      <c r="Q118" s="207"/>
      <c r="R118" s="208">
        <f>R119</f>
        <v>0</v>
      </c>
      <c r="S118" s="207"/>
      <c r="T118" s="209">
        <f>T119</f>
        <v>0</v>
      </c>
      <c r="AR118" s="210" t="s">
        <v>77</v>
      </c>
      <c r="AT118" s="211" t="s">
        <v>69</v>
      </c>
      <c r="AU118" s="211" t="s">
        <v>77</v>
      </c>
      <c r="AY118" s="210" t="s">
        <v>210</v>
      </c>
      <c r="BK118" s="212">
        <f>BK119</f>
        <v>0</v>
      </c>
    </row>
    <row r="119" s="1" customFormat="1" ht="16.5" customHeight="1">
      <c r="B119" s="39"/>
      <c r="C119" s="213" t="s">
        <v>283</v>
      </c>
      <c r="D119" s="213" t="s">
        <v>211</v>
      </c>
      <c r="E119" s="214" t="s">
        <v>650</v>
      </c>
      <c r="F119" s="215" t="s">
        <v>939</v>
      </c>
      <c r="G119" s="216" t="s">
        <v>640</v>
      </c>
      <c r="H119" s="217">
        <v>40</v>
      </c>
      <c r="I119" s="218"/>
      <c r="J119" s="219">
        <f>ROUND(I119*H119,2)</f>
        <v>0</v>
      </c>
      <c r="K119" s="215" t="s">
        <v>20</v>
      </c>
      <c r="L119" s="44"/>
      <c r="M119" s="220" t="s">
        <v>20</v>
      </c>
      <c r="N119" s="221" t="s">
        <v>41</v>
      </c>
      <c r="O119" s="84"/>
      <c r="P119" s="222">
        <f>O119*H119</f>
        <v>0</v>
      </c>
      <c r="Q119" s="222">
        <v>0</v>
      </c>
      <c r="R119" s="222">
        <f>Q119*H119</f>
        <v>0</v>
      </c>
      <c r="S119" s="222">
        <v>0</v>
      </c>
      <c r="T119" s="223">
        <f>S119*H119</f>
        <v>0</v>
      </c>
      <c r="AR119" s="224" t="s">
        <v>215</v>
      </c>
      <c r="AT119" s="224" t="s">
        <v>211</v>
      </c>
      <c r="AU119" s="224" t="s">
        <v>79</v>
      </c>
      <c r="AY119" s="18" t="s">
        <v>210</v>
      </c>
      <c r="BE119" s="225">
        <f>IF(N119="základní",J119,0)</f>
        <v>0</v>
      </c>
      <c r="BF119" s="225">
        <f>IF(N119="snížená",J119,0)</f>
        <v>0</v>
      </c>
      <c r="BG119" s="225">
        <f>IF(N119="zákl. přenesená",J119,0)</f>
        <v>0</v>
      </c>
      <c r="BH119" s="225">
        <f>IF(N119="sníž. přenesená",J119,0)</f>
        <v>0</v>
      </c>
      <c r="BI119" s="225">
        <f>IF(N119="nulová",J119,0)</f>
        <v>0</v>
      </c>
      <c r="BJ119" s="18" t="s">
        <v>77</v>
      </c>
      <c r="BK119" s="225">
        <f>ROUND(I119*H119,2)</f>
        <v>0</v>
      </c>
      <c r="BL119" s="18" t="s">
        <v>215</v>
      </c>
      <c r="BM119" s="224" t="s">
        <v>285</v>
      </c>
    </row>
    <row r="120" s="10" customFormat="1" ht="22.8" customHeight="1">
      <c r="B120" s="199"/>
      <c r="C120" s="200"/>
      <c r="D120" s="201" t="s">
        <v>69</v>
      </c>
      <c r="E120" s="239" t="s">
        <v>940</v>
      </c>
      <c r="F120" s="239" t="s">
        <v>941</v>
      </c>
      <c r="G120" s="200"/>
      <c r="H120" s="200"/>
      <c r="I120" s="203"/>
      <c r="J120" s="240">
        <f>BK120</f>
        <v>0</v>
      </c>
      <c r="K120" s="200"/>
      <c r="L120" s="205"/>
      <c r="M120" s="206"/>
      <c r="N120" s="207"/>
      <c r="O120" s="207"/>
      <c r="P120" s="208">
        <f>P121</f>
        <v>0</v>
      </c>
      <c r="Q120" s="207"/>
      <c r="R120" s="208">
        <f>R121</f>
        <v>0</v>
      </c>
      <c r="S120" s="207"/>
      <c r="T120" s="209">
        <f>T121</f>
        <v>0</v>
      </c>
      <c r="AR120" s="210" t="s">
        <v>77</v>
      </c>
      <c r="AT120" s="211" t="s">
        <v>69</v>
      </c>
      <c r="AU120" s="211" t="s">
        <v>77</v>
      </c>
      <c r="AY120" s="210" t="s">
        <v>210</v>
      </c>
      <c r="BK120" s="212">
        <f>BK121</f>
        <v>0</v>
      </c>
    </row>
    <row r="121" s="1" customFormat="1" ht="16.5" customHeight="1">
      <c r="B121" s="39"/>
      <c r="C121" s="213" t="s">
        <v>272</v>
      </c>
      <c r="D121" s="213" t="s">
        <v>211</v>
      </c>
      <c r="E121" s="214" t="s">
        <v>837</v>
      </c>
      <c r="F121" s="215" t="s">
        <v>838</v>
      </c>
      <c r="G121" s="216" t="s">
        <v>640</v>
      </c>
      <c r="H121" s="217">
        <v>40</v>
      </c>
      <c r="I121" s="218"/>
      <c r="J121" s="219">
        <f>ROUND(I121*H121,2)</f>
        <v>0</v>
      </c>
      <c r="K121" s="215" t="s">
        <v>20</v>
      </c>
      <c r="L121" s="44"/>
      <c r="M121" s="251" t="s">
        <v>20</v>
      </c>
      <c r="N121" s="252" t="s">
        <v>41</v>
      </c>
      <c r="O121" s="229"/>
      <c r="P121" s="253">
        <f>O121*H121</f>
        <v>0</v>
      </c>
      <c r="Q121" s="253">
        <v>0</v>
      </c>
      <c r="R121" s="253">
        <f>Q121*H121</f>
        <v>0</v>
      </c>
      <c r="S121" s="253">
        <v>0</v>
      </c>
      <c r="T121" s="254">
        <f>S121*H121</f>
        <v>0</v>
      </c>
      <c r="AR121" s="224" t="s">
        <v>215</v>
      </c>
      <c r="AT121" s="224" t="s">
        <v>211</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286</v>
      </c>
    </row>
    <row r="122" s="1" customFormat="1" ht="6.96" customHeight="1">
      <c r="B122" s="59"/>
      <c r="C122" s="60"/>
      <c r="D122" s="60"/>
      <c r="E122" s="60"/>
      <c r="F122" s="60"/>
      <c r="G122" s="60"/>
      <c r="H122" s="60"/>
      <c r="I122" s="172"/>
      <c r="J122" s="60"/>
      <c r="K122" s="60"/>
      <c r="L122" s="44"/>
    </row>
  </sheetData>
  <sheetProtection sheet="1" autoFilter="0" formatColumns="0" formatRows="0" objects="1" scenarios="1" spinCount="100000" saltValue="HlptUAMa8qKWgSfiSbB2NNacpWduxvazy0vGloUvg8NVF92kp2ZQoYZQohayGJIVjeDxLN77F/7DnsKxsfPXWw==" hashValue="mKgZRt5Dz8bkrb1ENXuavHV9Y1dwP9iBbBd1KiKtBk3OPQsFXxKEEorEFcjREdgRR2wDvoL5Y8GReWaVlA2oAg==" algorithmName="SHA-512" password="CC35"/>
  <autoFilter ref="C100:K121"/>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105</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942</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ROUNDUP(J150,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ROUNDUP((SUM(BE150:BE362)),  2)</f>
        <v>0</v>
      </c>
      <c r="I37" s="161">
        <v>0.20999999999999999</v>
      </c>
      <c r="J37" s="160">
        <f>ROUNDUP(((SUM(BE150:BE362))*I37),  2)</f>
        <v>0</v>
      </c>
      <c r="L37" s="44"/>
    </row>
    <row r="38" s="1" customFormat="1" ht="14.4" customHeight="1">
      <c r="B38" s="44"/>
      <c r="E38" s="145" t="s">
        <v>42</v>
      </c>
      <c r="F38" s="160">
        <f>ROUNDUP((SUM(BF150:BF362)),  2)</f>
        <v>0</v>
      </c>
      <c r="I38" s="161">
        <v>0.14999999999999999</v>
      </c>
      <c r="J38" s="160">
        <f>ROUNDUP(((SUM(BF150:BF362))*I38),  2)</f>
        <v>0</v>
      </c>
      <c r="L38" s="44"/>
    </row>
    <row r="39" hidden="1" s="1" customFormat="1" ht="14.4" customHeight="1">
      <c r="B39" s="44"/>
      <c r="E39" s="145" t="s">
        <v>43</v>
      </c>
      <c r="F39" s="160">
        <f>ROUNDUP((SUM(BG150:BG362)),  2)</f>
        <v>0</v>
      </c>
      <c r="I39" s="161">
        <v>0.20999999999999999</v>
      </c>
      <c r="J39" s="160">
        <f>0</f>
        <v>0</v>
      </c>
      <c r="L39" s="44"/>
    </row>
    <row r="40" hidden="1" s="1" customFormat="1" ht="14.4" customHeight="1">
      <c r="B40" s="44"/>
      <c r="E40" s="145" t="s">
        <v>44</v>
      </c>
      <c r="F40" s="160">
        <f>ROUNDUP((SUM(BH150:BH362)),  2)</f>
        <v>0</v>
      </c>
      <c r="I40" s="161">
        <v>0.14999999999999999</v>
      </c>
      <c r="J40" s="160">
        <f>0</f>
        <v>0</v>
      </c>
      <c r="L40" s="44"/>
    </row>
    <row r="41" hidden="1" s="1" customFormat="1" ht="14.4" customHeight="1">
      <c r="B41" s="44"/>
      <c r="E41" s="145" t="s">
        <v>45</v>
      </c>
      <c r="F41" s="160">
        <f>ROUNDUP((SUM(BI150:BI362)),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ZN-NNV-Vnitřní silno - ZN-NNV-Vnitřní silno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J150</f>
        <v>0</v>
      </c>
      <c r="K67" s="40"/>
      <c r="L67" s="44"/>
      <c r="AU67" s="18" t="s">
        <v>193</v>
      </c>
    </row>
    <row r="68" s="8" customFormat="1" ht="24.96" customHeight="1">
      <c r="B68" s="182"/>
      <c r="C68" s="183"/>
      <c r="D68" s="184" t="s">
        <v>243</v>
      </c>
      <c r="E68" s="185"/>
      <c r="F68" s="185"/>
      <c r="G68" s="185"/>
      <c r="H68" s="185"/>
      <c r="I68" s="186"/>
      <c r="J68" s="187">
        <f>J151</f>
        <v>0</v>
      </c>
      <c r="K68" s="183"/>
      <c r="L68" s="188"/>
    </row>
    <row r="69" s="11" customFormat="1" ht="19.92" customHeight="1">
      <c r="B69" s="233"/>
      <c r="C69" s="125"/>
      <c r="D69" s="234" t="s">
        <v>943</v>
      </c>
      <c r="E69" s="235"/>
      <c r="F69" s="235"/>
      <c r="G69" s="235"/>
      <c r="H69" s="235"/>
      <c r="I69" s="236"/>
      <c r="J69" s="237">
        <f>J152</f>
        <v>0</v>
      </c>
      <c r="K69" s="125"/>
      <c r="L69" s="238"/>
    </row>
    <row r="70" s="11" customFormat="1" ht="19.92" customHeight="1">
      <c r="B70" s="233"/>
      <c r="C70" s="125"/>
      <c r="D70" s="234" t="s">
        <v>944</v>
      </c>
      <c r="E70" s="235"/>
      <c r="F70" s="235"/>
      <c r="G70" s="235"/>
      <c r="H70" s="235"/>
      <c r="I70" s="236"/>
      <c r="J70" s="237">
        <f>J153</f>
        <v>0</v>
      </c>
      <c r="K70" s="125"/>
      <c r="L70" s="238"/>
    </row>
    <row r="71" s="11" customFormat="1" ht="19.92" customHeight="1">
      <c r="B71" s="233"/>
      <c r="C71" s="125"/>
      <c r="D71" s="234" t="s">
        <v>945</v>
      </c>
      <c r="E71" s="235"/>
      <c r="F71" s="235"/>
      <c r="G71" s="235"/>
      <c r="H71" s="235"/>
      <c r="I71" s="236"/>
      <c r="J71" s="237">
        <f>J156</f>
        <v>0</v>
      </c>
      <c r="K71" s="125"/>
      <c r="L71" s="238"/>
    </row>
    <row r="72" s="11" customFormat="1" ht="19.92" customHeight="1">
      <c r="B72" s="233"/>
      <c r="C72" s="125"/>
      <c r="D72" s="234" t="s">
        <v>946</v>
      </c>
      <c r="E72" s="235"/>
      <c r="F72" s="235"/>
      <c r="G72" s="235"/>
      <c r="H72" s="235"/>
      <c r="I72" s="236"/>
      <c r="J72" s="237">
        <f>J159</f>
        <v>0</v>
      </c>
      <c r="K72" s="125"/>
      <c r="L72" s="238"/>
    </row>
    <row r="73" s="11" customFormat="1" ht="19.92" customHeight="1">
      <c r="B73" s="233"/>
      <c r="C73" s="125"/>
      <c r="D73" s="234" t="s">
        <v>947</v>
      </c>
      <c r="E73" s="235"/>
      <c r="F73" s="235"/>
      <c r="G73" s="235"/>
      <c r="H73" s="235"/>
      <c r="I73" s="236"/>
      <c r="J73" s="237">
        <f>J163</f>
        <v>0</v>
      </c>
      <c r="K73" s="125"/>
      <c r="L73" s="238"/>
    </row>
    <row r="74" s="11" customFormat="1" ht="19.92" customHeight="1">
      <c r="B74" s="233"/>
      <c r="C74" s="125"/>
      <c r="D74" s="234" t="s">
        <v>948</v>
      </c>
      <c r="E74" s="235"/>
      <c r="F74" s="235"/>
      <c r="G74" s="235"/>
      <c r="H74" s="235"/>
      <c r="I74" s="236"/>
      <c r="J74" s="237">
        <f>J165</f>
        <v>0</v>
      </c>
      <c r="K74" s="125"/>
      <c r="L74" s="238"/>
    </row>
    <row r="75" s="11" customFormat="1" ht="19.92" customHeight="1">
      <c r="B75" s="233"/>
      <c r="C75" s="125"/>
      <c r="D75" s="234" t="s">
        <v>949</v>
      </c>
      <c r="E75" s="235"/>
      <c r="F75" s="235"/>
      <c r="G75" s="235"/>
      <c r="H75" s="235"/>
      <c r="I75" s="236"/>
      <c r="J75" s="237">
        <f>J170</f>
        <v>0</v>
      </c>
      <c r="K75" s="125"/>
      <c r="L75" s="238"/>
    </row>
    <row r="76" s="11" customFormat="1" ht="19.92" customHeight="1">
      <c r="B76" s="233"/>
      <c r="C76" s="125"/>
      <c r="D76" s="234" t="s">
        <v>950</v>
      </c>
      <c r="E76" s="235"/>
      <c r="F76" s="235"/>
      <c r="G76" s="235"/>
      <c r="H76" s="235"/>
      <c r="I76" s="236"/>
      <c r="J76" s="237">
        <f>J173</f>
        <v>0</v>
      </c>
      <c r="K76" s="125"/>
      <c r="L76" s="238"/>
    </row>
    <row r="77" s="11" customFormat="1" ht="19.92" customHeight="1">
      <c r="B77" s="233"/>
      <c r="C77" s="125"/>
      <c r="D77" s="234" t="s">
        <v>951</v>
      </c>
      <c r="E77" s="235"/>
      <c r="F77" s="235"/>
      <c r="G77" s="235"/>
      <c r="H77" s="235"/>
      <c r="I77" s="236"/>
      <c r="J77" s="237">
        <f>J176</f>
        <v>0</v>
      </c>
      <c r="K77" s="125"/>
      <c r="L77" s="238"/>
    </row>
    <row r="78" s="11" customFormat="1" ht="19.92" customHeight="1">
      <c r="B78" s="233"/>
      <c r="C78" s="125"/>
      <c r="D78" s="234" t="s">
        <v>952</v>
      </c>
      <c r="E78" s="235"/>
      <c r="F78" s="235"/>
      <c r="G78" s="235"/>
      <c r="H78" s="235"/>
      <c r="I78" s="236"/>
      <c r="J78" s="237">
        <f>J179</f>
        <v>0</v>
      </c>
      <c r="K78" s="125"/>
      <c r="L78" s="238"/>
    </row>
    <row r="79" s="11" customFormat="1" ht="19.92" customHeight="1">
      <c r="B79" s="233"/>
      <c r="C79" s="125"/>
      <c r="D79" s="234" t="s">
        <v>953</v>
      </c>
      <c r="E79" s="235"/>
      <c r="F79" s="235"/>
      <c r="G79" s="235"/>
      <c r="H79" s="235"/>
      <c r="I79" s="236"/>
      <c r="J79" s="237">
        <f>J182</f>
        <v>0</v>
      </c>
      <c r="K79" s="125"/>
      <c r="L79" s="238"/>
    </row>
    <row r="80" s="11" customFormat="1" ht="19.92" customHeight="1">
      <c r="B80" s="233"/>
      <c r="C80" s="125"/>
      <c r="D80" s="234" t="s">
        <v>954</v>
      </c>
      <c r="E80" s="235"/>
      <c r="F80" s="235"/>
      <c r="G80" s="235"/>
      <c r="H80" s="235"/>
      <c r="I80" s="236"/>
      <c r="J80" s="237">
        <f>J185</f>
        <v>0</v>
      </c>
      <c r="K80" s="125"/>
      <c r="L80" s="238"/>
    </row>
    <row r="81" s="11" customFormat="1" ht="19.92" customHeight="1">
      <c r="B81" s="233"/>
      <c r="C81" s="125"/>
      <c r="D81" s="234" t="s">
        <v>955</v>
      </c>
      <c r="E81" s="235"/>
      <c r="F81" s="235"/>
      <c r="G81" s="235"/>
      <c r="H81" s="235"/>
      <c r="I81" s="236"/>
      <c r="J81" s="237">
        <f>J188</f>
        <v>0</v>
      </c>
      <c r="K81" s="125"/>
      <c r="L81" s="238"/>
    </row>
    <row r="82" s="11" customFormat="1" ht="19.92" customHeight="1">
      <c r="B82" s="233"/>
      <c r="C82" s="125"/>
      <c r="D82" s="234" t="s">
        <v>956</v>
      </c>
      <c r="E82" s="235"/>
      <c r="F82" s="235"/>
      <c r="G82" s="235"/>
      <c r="H82" s="235"/>
      <c r="I82" s="236"/>
      <c r="J82" s="237">
        <f>J191</f>
        <v>0</v>
      </c>
      <c r="K82" s="125"/>
      <c r="L82" s="238"/>
    </row>
    <row r="83" s="11" customFormat="1" ht="19.92" customHeight="1">
      <c r="B83" s="233"/>
      <c r="C83" s="125"/>
      <c r="D83" s="234" t="s">
        <v>957</v>
      </c>
      <c r="E83" s="235"/>
      <c r="F83" s="235"/>
      <c r="G83" s="235"/>
      <c r="H83" s="235"/>
      <c r="I83" s="236"/>
      <c r="J83" s="237">
        <f>J194</f>
        <v>0</v>
      </c>
      <c r="K83" s="125"/>
      <c r="L83" s="238"/>
    </row>
    <row r="84" s="11" customFormat="1" ht="19.92" customHeight="1">
      <c r="B84" s="233"/>
      <c r="C84" s="125"/>
      <c r="D84" s="234" t="s">
        <v>958</v>
      </c>
      <c r="E84" s="235"/>
      <c r="F84" s="235"/>
      <c r="G84" s="235"/>
      <c r="H84" s="235"/>
      <c r="I84" s="236"/>
      <c r="J84" s="237">
        <f>J197</f>
        <v>0</v>
      </c>
      <c r="K84" s="125"/>
      <c r="L84" s="238"/>
    </row>
    <row r="85" s="11" customFormat="1" ht="19.92" customHeight="1">
      <c r="B85" s="233"/>
      <c r="C85" s="125"/>
      <c r="D85" s="234" t="s">
        <v>959</v>
      </c>
      <c r="E85" s="235"/>
      <c r="F85" s="235"/>
      <c r="G85" s="235"/>
      <c r="H85" s="235"/>
      <c r="I85" s="236"/>
      <c r="J85" s="237">
        <f>J200</f>
        <v>0</v>
      </c>
      <c r="K85" s="125"/>
      <c r="L85" s="238"/>
    </row>
    <row r="86" s="11" customFormat="1" ht="19.92" customHeight="1">
      <c r="B86" s="233"/>
      <c r="C86" s="125"/>
      <c r="D86" s="234" t="s">
        <v>960</v>
      </c>
      <c r="E86" s="235"/>
      <c r="F86" s="235"/>
      <c r="G86" s="235"/>
      <c r="H86" s="235"/>
      <c r="I86" s="236"/>
      <c r="J86" s="237">
        <f>J203</f>
        <v>0</v>
      </c>
      <c r="K86" s="125"/>
      <c r="L86" s="238"/>
    </row>
    <row r="87" s="11" customFormat="1" ht="19.92" customHeight="1">
      <c r="B87" s="233"/>
      <c r="C87" s="125"/>
      <c r="D87" s="234" t="s">
        <v>961</v>
      </c>
      <c r="E87" s="235"/>
      <c r="F87" s="235"/>
      <c r="G87" s="235"/>
      <c r="H87" s="235"/>
      <c r="I87" s="236"/>
      <c r="J87" s="237">
        <f>J206</f>
        <v>0</v>
      </c>
      <c r="K87" s="125"/>
      <c r="L87" s="238"/>
    </row>
    <row r="88" s="11" customFormat="1" ht="19.92" customHeight="1">
      <c r="B88" s="233"/>
      <c r="C88" s="125"/>
      <c r="D88" s="234" t="s">
        <v>962</v>
      </c>
      <c r="E88" s="235"/>
      <c r="F88" s="235"/>
      <c r="G88" s="235"/>
      <c r="H88" s="235"/>
      <c r="I88" s="236"/>
      <c r="J88" s="237">
        <f>J209</f>
        <v>0</v>
      </c>
      <c r="K88" s="125"/>
      <c r="L88" s="238"/>
    </row>
    <row r="89" s="11" customFormat="1" ht="19.92" customHeight="1">
      <c r="B89" s="233"/>
      <c r="C89" s="125"/>
      <c r="D89" s="234" t="s">
        <v>963</v>
      </c>
      <c r="E89" s="235"/>
      <c r="F89" s="235"/>
      <c r="G89" s="235"/>
      <c r="H89" s="235"/>
      <c r="I89" s="236"/>
      <c r="J89" s="237">
        <f>J212</f>
        <v>0</v>
      </c>
      <c r="K89" s="125"/>
      <c r="L89" s="238"/>
    </row>
    <row r="90" s="11" customFormat="1" ht="19.92" customHeight="1">
      <c r="B90" s="233"/>
      <c r="C90" s="125"/>
      <c r="D90" s="234" t="s">
        <v>964</v>
      </c>
      <c r="E90" s="235"/>
      <c r="F90" s="235"/>
      <c r="G90" s="235"/>
      <c r="H90" s="235"/>
      <c r="I90" s="236"/>
      <c r="J90" s="237">
        <f>J215</f>
        <v>0</v>
      </c>
      <c r="K90" s="125"/>
      <c r="L90" s="238"/>
    </row>
    <row r="91" s="11" customFormat="1" ht="19.92" customHeight="1">
      <c r="B91" s="233"/>
      <c r="C91" s="125"/>
      <c r="D91" s="234" t="s">
        <v>965</v>
      </c>
      <c r="E91" s="235"/>
      <c r="F91" s="235"/>
      <c r="G91" s="235"/>
      <c r="H91" s="235"/>
      <c r="I91" s="236"/>
      <c r="J91" s="237">
        <f>J219</f>
        <v>0</v>
      </c>
      <c r="K91" s="125"/>
      <c r="L91" s="238"/>
    </row>
    <row r="92" s="11" customFormat="1" ht="19.92" customHeight="1">
      <c r="B92" s="233"/>
      <c r="C92" s="125"/>
      <c r="D92" s="234" t="s">
        <v>966</v>
      </c>
      <c r="E92" s="235"/>
      <c r="F92" s="235"/>
      <c r="G92" s="235"/>
      <c r="H92" s="235"/>
      <c r="I92" s="236"/>
      <c r="J92" s="237">
        <f>J223</f>
        <v>0</v>
      </c>
      <c r="K92" s="125"/>
      <c r="L92" s="238"/>
    </row>
    <row r="93" s="11" customFormat="1" ht="19.92" customHeight="1">
      <c r="B93" s="233"/>
      <c r="C93" s="125"/>
      <c r="D93" s="234" t="s">
        <v>967</v>
      </c>
      <c r="E93" s="235"/>
      <c r="F93" s="235"/>
      <c r="G93" s="235"/>
      <c r="H93" s="235"/>
      <c r="I93" s="236"/>
      <c r="J93" s="237">
        <f>J228</f>
        <v>0</v>
      </c>
      <c r="K93" s="125"/>
      <c r="L93" s="238"/>
    </row>
    <row r="94" s="11" customFormat="1" ht="19.92" customHeight="1">
      <c r="B94" s="233"/>
      <c r="C94" s="125"/>
      <c r="D94" s="234" t="s">
        <v>968</v>
      </c>
      <c r="E94" s="235"/>
      <c r="F94" s="235"/>
      <c r="G94" s="235"/>
      <c r="H94" s="235"/>
      <c r="I94" s="236"/>
      <c r="J94" s="237">
        <f>J232</f>
        <v>0</v>
      </c>
      <c r="K94" s="125"/>
      <c r="L94" s="238"/>
    </row>
    <row r="95" s="11" customFormat="1" ht="19.92" customHeight="1">
      <c r="B95" s="233"/>
      <c r="C95" s="125"/>
      <c r="D95" s="234" t="s">
        <v>969</v>
      </c>
      <c r="E95" s="235"/>
      <c r="F95" s="235"/>
      <c r="G95" s="235"/>
      <c r="H95" s="235"/>
      <c r="I95" s="236"/>
      <c r="J95" s="237">
        <f>J236</f>
        <v>0</v>
      </c>
      <c r="K95" s="125"/>
      <c r="L95" s="238"/>
    </row>
    <row r="96" s="11" customFormat="1" ht="19.92" customHeight="1">
      <c r="B96" s="233"/>
      <c r="C96" s="125"/>
      <c r="D96" s="234" t="s">
        <v>970</v>
      </c>
      <c r="E96" s="235"/>
      <c r="F96" s="235"/>
      <c r="G96" s="235"/>
      <c r="H96" s="235"/>
      <c r="I96" s="236"/>
      <c r="J96" s="237">
        <f>J241</f>
        <v>0</v>
      </c>
      <c r="K96" s="125"/>
      <c r="L96" s="238"/>
    </row>
    <row r="97" s="11" customFormat="1" ht="19.92" customHeight="1">
      <c r="B97" s="233"/>
      <c r="C97" s="125"/>
      <c r="D97" s="234" t="s">
        <v>971</v>
      </c>
      <c r="E97" s="235"/>
      <c r="F97" s="235"/>
      <c r="G97" s="235"/>
      <c r="H97" s="235"/>
      <c r="I97" s="236"/>
      <c r="J97" s="237">
        <f>J245</f>
        <v>0</v>
      </c>
      <c r="K97" s="125"/>
      <c r="L97" s="238"/>
    </row>
    <row r="98" s="11" customFormat="1" ht="19.92" customHeight="1">
      <c r="B98" s="233"/>
      <c r="C98" s="125"/>
      <c r="D98" s="234" t="s">
        <v>972</v>
      </c>
      <c r="E98" s="235"/>
      <c r="F98" s="235"/>
      <c r="G98" s="235"/>
      <c r="H98" s="235"/>
      <c r="I98" s="236"/>
      <c r="J98" s="237">
        <f>J248</f>
        <v>0</v>
      </c>
      <c r="K98" s="125"/>
      <c r="L98" s="238"/>
    </row>
    <row r="99" s="11" customFormat="1" ht="19.92" customHeight="1">
      <c r="B99" s="233"/>
      <c r="C99" s="125"/>
      <c r="D99" s="234" t="s">
        <v>973</v>
      </c>
      <c r="E99" s="235"/>
      <c r="F99" s="235"/>
      <c r="G99" s="235"/>
      <c r="H99" s="235"/>
      <c r="I99" s="236"/>
      <c r="J99" s="237">
        <f>J252</f>
        <v>0</v>
      </c>
      <c r="K99" s="125"/>
      <c r="L99" s="238"/>
    </row>
    <row r="100" s="11" customFormat="1" ht="19.92" customHeight="1">
      <c r="B100" s="233"/>
      <c r="C100" s="125"/>
      <c r="D100" s="234" t="s">
        <v>974</v>
      </c>
      <c r="E100" s="235"/>
      <c r="F100" s="235"/>
      <c r="G100" s="235"/>
      <c r="H100" s="235"/>
      <c r="I100" s="236"/>
      <c r="J100" s="237">
        <f>J255</f>
        <v>0</v>
      </c>
      <c r="K100" s="125"/>
      <c r="L100" s="238"/>
    </row>
    <row r="101" s="11" customFormat="1" ht="19.92" customHeight="1">
      <c r="B101" s="233"/>
      <c r="C101" s="125"/>
      <c r="D101" s="234" t="s">
        <v>975</v>
      </c>
      <c r="E101" s="235"/>
      <c r="F101" s="235"/>
      <c r="G101" s="235"/>
      <c r="H101" s="235"/>
      <c r="I101" s="236"/>
      <c r="J101" s="237">
        <f>J258</f>
        <v>0</v>
      </c>
      <c r="K101" s="125"/>
      <c r="L101" s="238"/>
    </row>
    <row r="102" s="11" customFormat="1" ht="19.92" customHeight="1">
      <c r="B102" s="233"/>
      <c r="C102" s="125"/>
      <c r="D102" s="234" t="s">
        <v>976</v>
      </c>
      <c r="E102" s="235"/>
      <c r="F102" s="235"/>
      <c r="G102" s="235"/>
      <c r="H102" s="235"/>
      <c r="I102" s="236"/>
      <c r="J102" s="237">
        <f>J260</f>
        <v>0</v>
      </c>
      <c r="K102" s="125"/>
      <c r="L102" s="238"/>
    </row>
    <row r="103" s="11" customFormat="1" ht="19.92" customHeight="1">
      <c r="B103" s="233"/>
      <c r="C103" s="125"/>
      <c r="D103" s="234" t="s">
        <v>977</v>
      </c>
      <c r="E103" s="235"/>
      <c r="F103" s="235"/>
      <c r="G103" s="235"/>
      <c r="H103" s="235"/>
      <c r="I103" s="236"/>
      <c r="J103" s="237">
        <f>J263</f>
        <v>0</v>
      </c>
      <c r="K103" s="125"/>
      <c r="L103" s="238"/>
    </row>
    <row r="104" s="11" customFormat="1" ht="19.92" customHeight="1">
      <c r="B104" s="233"/>
      <c r="C104" s="125"/>
      <c r="D104" s="234" t="s">
        <v>978</v>
      </c>
      <c r="E104" s="235"/>
      <c r="F104" s="235"/>
      <c r="G104" s="235"/>
      <c r="H104" s="235"/>
      <c r="I104" s="236"/>
      <c r="J104" s="237">
        <f>J266</f>
        <v>0</v>
      </c>
      <c r="K104" s="125"/>
      <c r="L104" s="238"/>
    </row>
    <row r="105" s="11" customFormat="1" ht="19.92" customHeight="1">
      <c r="B105" s="233"/>
      <c r="C105" s="125"/>
      <c r="D105" s="234" t="s">
        <v>979</v>
      </c>
      <c r="E105" s="235"/>
      <c r="F105" s="235"/>
      <c r="G105" s="235"/>
      <c r="H105" s="235"/>
      <c r="I105" s="236"/>
      <c r="J105" s="237">
        <f>J269</f>
        <v>0</v>
      </c>
      <c r="K105" s="125"/>
      <c r="L105" s="238"/>
    </row>
    <row r="106" s="11" customFormat="1" ht="19.92" customHeight="1">
      <c r="B106" s="233"/>
      <c r="C106" s="125"/>
      <c r="D106" s="234" t="s">
        <v>980</v>
      </c>
      <c r="E106" s="235"/>
      <c r="F106" s="235"/>
      <c r="G106" s="235"/>
      <c r="H106" s="235"/>
      <c r="I106" s="236"/>
      <c r="J106" s="237">
        <f>J272</f>
        <v>0</v>
      </c>
      <c r="K106" s="125"/>
      <c r="L106" s="238"/>
    </row>
    <row r="107" s="11" customFormat="1" ht="19.92" customHeight="1">
      <c r="B107" s="233"/>
      <c r="C107" s="125"/>
      <c r="D107" s="234" t="s">
        <v>981</v>
      </c>
      <c r="E107" s="235"/>
      <c r="F107" s="235"/>
      <c r="G107" s="235"/>
      <c r="H107" s="235"/>
      <c r="I107" s="236"/>
      <c r="J107" s="237">
        <f>J275</f>
        <v>0</v>
      </c>
      <c r="K107" s="125"/>
      <c r="L107" s="238"/>
    </row>
    <row r="108" s="11" customFormat="1" ht="19.92" customHeight="1">
      <c r="B108" s="233"/>
      <c r="C108" s="125"/>
      <c r="D108" s="234" t="s">
        <v>982</v>
      </c>
      <c r="E108" s="235"/>
      <c r="F108" s="235"/>
      <c r="G108" s="235"/>
      <c r="H108" s="235"/>
      <c r="I108" s="236"/>
      <c r="J108" s="237">
        <f>J278</f>
        <v>0</v>
      </c>
      <c r="K108" s="125"/>
      <c r="L108" s="238"/>
    </row>
    <row r="109" s="11" customFormat="1" ht="19.92" customHeight="1">
      <c r="B109" s="233"/>
      <c r="C109" s="125"/>
      <c r="D109" s="234" t="s">
        <v>983</v>
      </c>
      <c r="E109" s="235"/>
      <c r="F109" s="235"/>
      <c r="G109" s="235"/>
      <c r="H109" s="235"/>
      <c r="I109" s="236"/>
      <c r="J109" s="237">
        <f>J281</f>
        <v>0</v>
      </c>
      <c r="K109" s="125"/>
      <c r="L109" s="238"/>
    </row>
    <row r="110" s="11" customFormat="1" ht="19.92" customHeight="1">
      <c r="B110" s="233"/>
      <c r="C110" s="125"/>
      <c r="D110" s="234" t="s">
        <v>984</v>
      </c>
      <c r="E110" s="235"/>
      <c r="F110" s="235"/>
      <c r="G110" s="235"/>
      <c r="H110" s="235"/>
      <c r="I110" s="236"/>
      <c r="J110" s="237">
        <f>J284</f>
        <v>0</v>
      </c>
      <c r="K110" s="125"/>
      <c r="L110" s="238"/>
    </row>
    <row r="111" s="11" customFormat="1" ht="19.92" customHeight="1">
      <c r="B111" s="233"/>
      <c r="C111" s="125"/>
      <c r="D111" s="234" t="s">
        <v>985</v>
      </c>
      <c r="E111" s="235"/>
      <c r="F111" s="235"/>
      <c r="G111" s="235"/>
      <c r="H111" s="235"/>
      <c r="I111" s="236"/>
      <c r="J111" s="237">
        <f>J300</f>
        <v>0</v>
      </c>
      <c r="K111" s="125"/>
      <c r="L111" s="238"/>
    </row>
    <row r="112" s="11" customFormat="1" ht="19.92" customHeight="1">
      <c r="B112" s="233"/>
      <c r="C112" s="125"/>
      <c r="D112" s="234" t="s">
        <v>986</v>
      </c>
      <c r="E112" s="235"/>
      <c r="F112" s="235"/>
      <c r="G112" s="235"/>
      <c r="H112" s="235"/>
      <c r="I112" s="236"/>
      <c r="J112" s="237">
        <f>J309</f>
        <v>0</v>
      </c>
      <c r="K112" s="125"/>
      <c r="L112" s="238"/>
    </row>
    <row r="113" s="11" customFormat="1" ht="19.92" customHeight="1">
      <c r="B113" s="233"/>
      <c r="C113" s="125"/>
      <c r="D113" s="234" t="s">
        <v>987</v>
      </c>
      <c r="E113" s="235"/>
      <c r="F113" s="235"/>
      <c r="G113" s="235"/>
      <c r="H113" s="235"/>
      <c r="I113" s="236"/>
      <c r="J113" s="237">
        <f>J312</f>
        <v>0</v>
      </c>
      <c r="K113" s="125"/>
      <c r="L113" s="238"/>
    </row>
    <row r="114" s="11" customFormat="1" ht="19.92" customHeight="1">
      <c r="B114" s="233"/>
      <c r="C114" s="125"/>
      <c r="D114" s="234" t="s">
        <v>988</v>
      </c>
      <c r="E114" s="235"/>
      <c r="F114" s="235"/>
      <c r="G114" s="235"/>
      <c r="H114" s="235"/>
      <c r="I114" s="236"/>
      <c r="J114" s="237">
        <f>J314</f>
        <v>0</v>
      </c>
      <c r="K114" s="125"/>
      <c r="L114" s="238"/>
    </row>
    <row r="115" s="11" customFormat="1" ht="19.92" customHeight="1">
      <c r="B115" s="233"/>
      <c r="C115" s="125"/>
      <c r="D115" s="234" t="s">
        <v>989</v>
      </c>
      <c r="E115" s="235"/>
      <c r="F115" s="235"/>
      <c r="G115" s="235"/>
      <c r="H115" s="235"/>
      <c r="I115" s="236"/>
      <c r="J115" s="237">
        <f>J316</f>
        <v>0</v>
      </c>
      <c r="K115" s="125"/>
      <c r="L115" s="238"/>
    </row>
    <row r="116" s="11" customFormat="1" ht="19.92" customHeight="1">
      <c r="B116" s="233"/>
      <c r="C116" s="125"/>
      <c r="D116" s="234" t="s">
        <v>990</v>
      </c>
      <c r="E116" s="235"/>
      <c r="F116" s="235"/>
      <c r="G116" s="235"/>
      <c r="H116" s="235"/>
      <c r="I116" s="236"/>
      <c r="J116" s="237">
        <f>J318</f>
        <v>0</v>
      </c>
      <c r="K116" s="125"/>
      <c r="L116" s="238"/>
    </row>
    <row r="117" s="11" customFormat="1" ht="19.92" customHeight="1">
      <c r="B117" s="233"/>
      <c r="C117" s="125"/>
      <c r="D117" s="234" t="s">
        <v>991</v>
      </c>
      <c r="E117" s="235"/>
      <c r="F117" s="235"/>
      <c r="G117" s="235"/>
      <c r="H117" s="235"/>
      <c r="I117" s="236"/>
      <c r="J117" s="237">
        <f>J321</f>
        <v>0</v>
      </c>
      <c r="K117" s="125"/>
      <c r="L117" s="238"/>
    </row>
    <row r="118" s="11" customFormat="1" ht="19.92" customHeight="1">
      <c r="B118" s="233"/>
      <c r="C118" s="125"/>
      <c r="D118" s="234" t="s">
        <v>992</v>
      </c>
      <c r="E118" s="235"/>
      <c r="F118" s="235"/>
      <c r="G118" s="235"/>
      <c r="H118" s="235"/>
      <c r="I118" s="236"/>
      <c r="J118" s="237">
        <f>J324</f>
        <v>0</v>
      </c>
      <c r="K118" s="125"/>
      <c r="L118" s="238"/>
    </row>
    <row r="119" s="11" customFormat="1" ht="19.92" customHeight="1">
      <c r="B119" s="233"/>
      <c r="C119" s="125"/>
      <c r="D119" s="234" t="s">
        <v>993</v>
      </c>
      <c r="E119" s="235"/>
      <c r="F119" s="235"/>
      <c r="G119" s="235"/>
      <c r="H119" s="235"/>
      <c r="I119" s="236"/>
      <c r="J119" s="237">
        <f>J327</f>
        <v>0</v>
      </c>
      <c r="K119" s="125"/>
      <c r="L119" s="238"/>
    </row>
    <row r="120" s="11" customFormat="1" ht="19.92" customHeight="1">
      <c r="B120" s="233"/>
      <c r="C120" s="125"/>
      <c r="D120" s="234" t="s">
        <v>994</v>
      </c>
      <c r="E120" s="235"/>
      <c r="F120" s="235"/>
      <c r="G120" s="235"/>
      <c r="H120" s="235"/>
      <c r="I120" s="236"/>
      <c r="J120" s="237">
        <f>J330</f>
        <v>0</v>
      </c>
      <c r="K120" s="125"/>
      <c r="L120" s="238"/>
    </row>
    <row r="121" s="11" customFormat="1" ht="19.92" customHeight="1">
      <c r="B121" s="233"/>
      <c r="C121" s="125"/>
      <c r="D121" s="234" t="s">
        <v>995</v>
      </c>
      <c r="E121" s="235"/>
      <c r="F121" s="235"/>
      <c r="G121" s="235"/>
      <c r="H121" s="235"/>
      <c r="I121" s="236"/>
      <c r="J121" s="237">
        <f>J333</f>
        <v>0</v>
      </c>
      <c r="K121" s="125"/>
      <c r="L121" s="238"/>
    </row>
    <row r="122" s="11" customFormat="1" ht="19.92" customHeight="1">
      <c r="B122" s="233"/>
      <c r="C122" s="125"/>
      <c r="D122" s="234" t="s">
        <v>996</v>
      </c>
      <c r="E122" s="235"/>
      <c r="F122" s="235"/>
      <c r="G122" s="235"/>
      <c r="H122" s="235"/>
      <c r="I122" s="236"/>
      <c r="J122" s="237">
        <f>J337</f>
        <v>0</v>
      </c>
      <c r="K122" s="125"/>
      <c r="L122" s="238"/>
    </row>
    <row r="123" s="8" customFormat="1" ht="24.96" customHeight="1">
      <c r="B123" s="182"/>
      <c r="C123" s="183"/>
      <c r="D123" s="184" t="s">
        <v>997</v>
      </c>
      <c r="E123" s="185"/>
      <c r="F123" s="185"/>
      <c r="G123" s="185"/>
      <c r="H123" s="185"/>
      <c r="I123" s="186"/>
      <c r="J123" s="187">
        <f>J346</f>
        <v>0</v>
      </c>
      <c r="K123" s="183"/>
      <c r="L123" s="188"/>
    </row>
    <row r="124" s="11" customFormat="1" ht="19.92" customHeight="1">
      <c r="B124" s="233"/>
      <c r="C124" s="125"/>
      <c r="D124" s="234" t="s">
        <v>998</v>
      </c>
      <c r="E124" s="235"/>
      <c r="F124" s="235"/>
      <c r="G124" s="235"/>
      <c r="H124" s="235"/>
      <c r="I124" s="236"/>
      <c r="J124" s="237">
        <f>J347</f>
        <v>0</v>
      </c>
      <c r="K124" s="125"/>
      <c r="L124" s="238"/>
    </row>
    <row r="125" s="11" customFormat="1" ht="19.92" customHeight="1">
      <c r="B125" s="233"/>
      <c r="C125" s="125"/>
      <c r="D125" s="234" t="s">
        <v>999</v>
      </c>
      <c r="E125" s="235"/>
      <c r="F125" s="235"/>
      <c r="G125" s="235"/>
      <c r="H125" s="235"/>
      <c r="I125" s="236"/>
      <c r="J125" s="237">
        <f>J352</f>
        <v>0</v>
      </c>
      <c r="K125" s="125"/>
      <c r="L125" s="238"/>
    </row>
    <row r="126" s="11" customFormat="1" ht="19.92" customHeight="1">
      <c r="B126" s="233"/>
      <c r="C126" s="125"/>
      <c r="D126" s="234" t="s">
        <v>1000</v>
      </c>
      <c r="E126" s="235"/>
      <c r="F126" s="235"/>
      <c r="G126" s="235"/>
      <c r="H126" s="235"/>
      <c r="I126" s="236"/>
      <c r="J126" s="237">
        <f>J360</f>
        <v>0</v>
      </c>
      <c r="K126" s="125"/>
      <c r="L126" s="238"/>
    </row>
    <row r="127" s="1" customFormat="1" ht="21.84" customHeight="1">
      <c r="B127" s="39"/>
      <c r="C127" s="40"/>
      <c r="D127" s="40"/>
      <c r="E127" s="40"/>
      <c r="F127" s="40"/>
      <c r="G127" s="40"/>
      <c r="H127" s="40"/>
      <c r="I127" s="147"/>
      <c r="J127" s="40"/>
      <c r="K127" s="40"/>
      <c r="L127" s="44"/>
    </row>
    <row r="128" s="1" customFormat="1" ht="6.96" customHeight="1">
      <c r="B128" s="59"/>
      <c r="C128" s="60"/>
      <c r="D128" s="60"/>
      <c r="E128" s="60"/>
      <c r="F128" s="60"/>
      <c r="G128" s="60"/>
      <c r="H128" s="60"/>
      <c r="I128" s="172"/>
      <c r="J128" s="60"/>
      <c r="K128" s="60"/>
      <c r="L128" s="44"/>
    </row>
    <row r="132" s="1" customFormat="1" ht="6.96" customHeight="1">
      <c r="B132" s="61"/>
      <c r="C132" s="62"/>
      <c r="D132" s="62"/>
      <c r="E132" s="62"/>
      <c r="F132" s="62"/>
      <c r="G132" s="62"/>
      <c r="H132" s="62"/>
      <c r="I132" s="175"/>
      <c r="J132" s="62"/>
      <c r="K132" s="62"/>
      <c r="L132" s="44"/>
    </row>
    <row r="133" s="1" customFormat="1" ht="24.96" customHeight="1">
      <c r="B133" s="39"/>
      <c r="C133" s="24" t="s">
        <v>195</v>
      </c>
      <c r="D133" s="40"/>
      <c r="E133" s="40"/>
      <c r="F133" s="40"/>
      <c r="G133" s="40"/>
      <c r="H133" s="40"/>
      <c r="I133" s="147"/>
      <c r="J133" s="40"/>
      <c r="K133" s="40"/>
      <c r="L133" s="44"/>
    </row>
    <row r="134" s="1" customFormat="1" ht="6.96" customHeight="1">
      <c r="B134" s="39"/>
      <c r="C134" s="40"/>
      <c r="D134" s="40"/>
      <c r="E134" s="40"/>
      <c r="F134" s="40"/>
      <c r="G134" s="40"/>
      <c r="H134" s="40"/>
      <c r="I134" s="147"/>
      <c r="J134" s="40"/>
      <c r="K134" s="40"/>
      <c r="L134" s="44"/>
    </row>
    <row r="135" s="1" customFormat="1" ht="12" customHeight="1">
      <c r="B135" s="39"/>
      <c r="C135" s="33" t="s">
        <v>17</v>
      </c>
      <c r="D135" s="40"/>
      <c r="E135" s="40"/>
      <c r="F135" s="40"/>
      <c r="G135" s="40"/>
      <c r="H135" s="40"/>
      <c r="I135" s="147"/>
      <c r="J135" s="40"/>
      <c r="K135" s="40"/>
      <c r="L135" s="44"/>
    </row>
    <row r="136" s="1" customFormat="1" ht="16.5" customHeight="1">
      <c r="B136" s="39"/>
      <c r="C136" s="40"/>
      <c r="D136" s="40"/>
      <c r="E136" s="176" t="str">
        <f>E7</f>
        <v>Multifunkční centrum sociálních služeb</v>
      </c>
      <c r="F136" s="33"/>
      <c r="G136" s="33"/>
      <c r="H136" s="33"/>
      <c r="I136" s="147"/>
      <c r="J136" s="40"/>
      <c r="K136" s="40"/>
      <c r="L136" s="44"/>
    </row>
    <row r="137" ht="12" customHeight="1">
      <c r="B137" s="22"/>
      <c r="C137" s="33" t="s">
        <v>188</v>
      </c>
      <c r="D137" s="23"/>
      <c r="E137" s="23"/>
      <c r="F137" s="23"/>
      <c r="G137" s="23"/>
      <c r="H137" s="23"/>
      <c r="I137" s="139"/>
      <c r="J137" s="23"/>
      <c r="K137" s="23"/>
      <c r="L137" s="21"/>
    </row>
    <row r="138" ht="16.5" customHeight="1">
      <c r="B138" s="22"/>
      <c r="C138" s="23"/>
      <c r="D138" s="23"/>
      <c r="E138" s="176" t="s">
        <v>235</v>
      </c>
      <c r="F138" s="23"/>
      <c r="G138" s="23"/>
      <c r="H138" s="23"/>
      <c r="I138" s="139"/>
      <c r="J138" s="23"/>
      <c r="K138" s="23"/>
      <c r="L138" s="21"/>
    </row>
    <row r="139" ht="12" customHeight="1">
      <c r="B139" s="22"/>
      <c r="C139" s="33" t="s">
        <v>236</v>
      </c>
      <c r="D139" s="23"/>
      <c r="E139" s="23"/>
      <c r="F139" s="23"/>
      <c r="G139" s="23"/>
      <c r="H139" s="23"/>
      <c r="I139" s="139"/>
      <c r="J139" s="23"/>
      <c r="K139" s="23"/>
      <c r="L139" s="21"/>
    </row>
    <row r="140" s="1" customFormat="1" ht="16.5" customHeight="1">
      <c r="B140" s="39"/>
      <c r="C140" s="40"/>
      <c r="D140" s="40"/>
      <c r="E140" s="232" t="s">
        <v>237</v>
      </c>
      <c r="F140" s="40"/>
      <c r="G140" s="40"/>
      <c r="H140" s="40"/>
      <c r="I140" s="147"/>
      <c r="J140" s="40"/>
      <c r="K140" s="40"/>
      <c r="L140" s="44"/>
    </row>
    <row r="141" s="1" customFormat="1" ht="12" customHeight="1">
      <c r="B141" s="39"/>
      <c r="C141" s="33" t="s">
        <v>238</v>
      </c>
      <c r="D141" s="40"/>
      <c r="E141" s="40"/>
      <c r="F141" s="40"/>
      <c r="G141" s="40"/>
      <c r="H141" s="40"/>
      <c r="I141" s="147"/>
      <c r="J141" s="40"/>
      <c r="K141" s="40"/>
      <c r="L141" s="44"/>
    </row>
    <row r="142" s="1" customFormat="1" ht="16.5" customHeight="1">
      <c r="B142" s="39"/>
      <c r="C142" s="40"/>
      <c r="D142" s="40"/>
      <c r="E142" s="69" t="str">
        <f>E13</f>
        <v>ZN-NNV-Vnitřní silno - ZN-NNV-Vnitřní silno - ZN...</v>
      </c>
      <c r="F142" s="40"/>
      <c r="G142" s="40"/>
      <c r="H142" s="40"/>
      <c r="I142" s="147"/>
      <c r="J142" s="40"/>
      <c r="K142" s="40"/>
      <c r="L142" s="44"/>
    </row>
    <row r="143" s="1" customFormat="1" ht="6.96" customHeight="1">
      <c r="B143" s="39"/>
      <c r="C143" s="40"/>
      <c r="D143" s="40"/>
      <c r="E143" s="40"/>
      <c r="F143" s="40"/>
      <c r="G143" s="40"/>
      <c r="H143" s="40"/>
      <c r="I143" s="147"/>
      <c r="J143" s="40"/>
      <c r="K143" s="40"/>
      <c r="L143" s="44"/>
    </row>
    <row r="144" s="1" customFormat="1" ht="12" customHeight="1">
      <c r="B144" s="39"/>
      <c r="C144" s="33" t="s">
        <v>22</v>
      </c>
      <c r="D144" s="40"/>
      <c r="E144" s="40"/>
      <c r="F144" s="28" t="str">
        <f>F16</f>
        <v xml:space="preserve"> </v>
      </c>
      <c r="G144" s="40"/>
      <c r="H144" s="40"/>
      <c r="I144" s="149" t="s">
        <v>24</v>
      </c>
      <c r="J144" s="72" t="str">
        <f>IF(J16="","",J16)</f>
        <v>11.2.2019</v>
      </c>
      <c r="K144" s="40"/>
      <c r="L144" s="44"/>
    </row>
    <row r="145" s="1" customFormat="1" ht="6.96" customHeight="1">
      <c r="B145" s="39"/>
      <c r="C145" s="40"/>
      <c r="D145" s="40"/>
      <c r="E145" s="40"/>
      <c r="F145" s="40"/>
      <c r="G145" s="40"/>
      <c r="H145" s="40"/>
      <c r="I145" s="147"/>
      <c r="J145" s="40"/>
      <c r="K145" s="40"/>
      <c r="L145" s="44"/>
    </row>
    <row r="146" s="1" customFormat="1" ht="15.15" customHeight="1">
      <c r="B146" s="39"/>
      <c r="C146" s="33" t="s">
        <v>26</v>
      </c>
      <c r="D146" s="40"/>
      <c r="E146" s="40"/>
      <c r="F146" s="28" t="str">
        <f>E19</f>
        <v xml:space="preserve"> </v>
      </c>
      <c r="G146" s="40"/>
      <c r="H146" s="40"/>
      <c r="I146" s="149" t="s">
        <v>31</v>
      </c>
      <c r="J146" s="37" t="str">
        <f>E25</f>
        <v xml:space="preserve"> </v>
      </c>
      <c r="K146" s="40"/>
      <c r="L146" s="44"/>
    </row>
    <row r="147" s="1" customFormat="1" ht="15.15" customHeight="1">
      <c r="B147" s="39"/>
      <c r="C147" s="33" t="s">
        <v>29</v>
      </c>
      <c r="D147" s="40"/>
      <c r="E147" s="40"/>
      <c r="F147" s="28" t="str">
        <f>IF(E22="","",E22)</f>
        <v>Vyplň údaj</v>
      </c>
      <c r="G147" s="40"/>
      <c r="H147" s="40"/>
      <c r="I147" s="149" t="s">
        <v>32</v>
      </c>
      <c r="J147" s="37" t="str">
        <f>E28</f>
        <v xml:space="preserve"> </v>
      </c>
      <c r="K147" s="40"/>
      <c r="L147" s="44"/>
    </row>
    <row r="148" s="1" customFormat="1" ht="10.32" customHeight="1">
      <c r="B148" s="39"/>
      <c r="C148" s="40"/>
      <c r="D148" s="40"/>
      <c r="E148" s="40"/>
      <c r="F148" s="40"/>
      <c r="G148" s="40"/>
      <c r="H148" s="40"/>
      <c r="I148" s="147"/>
      <c r="J148" s="40"/>
      <c r="K148" s="40"/>
      <c r="L148" s="44"/>
    </row>
    <row r="149" s="9" customFormat="1" ht="29.28" customHeight="1">
      <c r="B149" s="189"/>
      <c r="C149" s="190" t="s">
        <v>196</v>
      </c>
      <c r="D149" s="191" t="s">
        <v>55</v>
      </c>
      <c r="E149" s="191" t="s">
        <v>51</v>
      </c>
      <c r="F149" s="191" t="s">
        <v>52</v>
      </c>
      <c r="G149" s="191" t="s">
        <v>197</v>
      </c>
      <c r="H149" s="191" t="s">
        <v>198</v>
      </c>
      <c r="I149" s="192" t="s">
        <v>199</v>
      </c>
      <c r="J149" s="191" t="s">
        <v>192</v>
      </c>
      <c r="K149" s="193" t="s">
        <v>200</v>
      </c>
      <c r="L149" s="194"/>
      <c r="M149" s="92" t="s">
        <v>20</v>
      </c>
      <c r="N149" s="93" t="s">
        <v>40</v>
      </c>
      <c r="O149" s="93" t="s">
        <v>201</v>
      </c>
      <c r="P149" s="93" t="s">
        <v>202</v>
      </c>
      <c r="Q149" s="93" t="s">
        <v>203</v>
      </c>
      <c r="R149" s="93" t="s">
        <v>204</v>
      </c>
      <c r="S149" s="93" t="s">
        <v>205</v>
      </c>
      <c r="T149" s="94" t="s">
        <v>206</v>
      </c>
    </row>
    <row r="150" s="1" customFormat="1" ht="22.8" customHeight="1">
      <c r="B150" s="39"/>
      <c r="C150" s="99" t="s">
        <v>207</v>
      </c>
      <c r="D150" s="40"/>
      <c r="E150" s="40"/>
      <c r="F150" s="40"/>
      <c r="G150" s="40"/>
      <c r="H150" s="40"/>
      <c r="I150" s="147"/>
      <c r="J150" s="195">
        <f>BK150</f>
        <v>0</v>
      </c>
      <c r="K150" s="40"/>
      <c r="L150" s="44"/>
      <c r="M150" s="95"/>
      <c r="N150" s="96"/>
      <c r="O150" s="96"/>
      <c r="P150" s="196">
        <f>P151+P346</f>
        <v>0</v>
      </c>
      <c r="Q150" s="96"/>
      <c r="R150" s="196">
        <f>R151+R346</f>
        <v>0</v>
      </c>
      <c r="S150" s="96"/>
      <c r="T150" s="197">
        <f>T151+T346</f>
        <v>0</v>
      </c>
      <c r="AT150" s="18" t="s">
        <v>69</v>
      </c>
      <c r="AU150" s="18" t="s">
        <v>193</v>
      </c>
      <c r="BK150" s="198">
        <f>BK151+BK346</f>
        <v>0</v>
      </c>
    </row>
    <row r="151" s="10" customFormat="1" ht="25.92" customHeight="1">
      <c r="B151" s="199"/>
      <c r="C151" s="200"/>
      <c r="D151" s="201" t="s">
        <v>69</v>
      </c>
      <c r="E151" s="202" t="s">
        <v>296</v>
      </c>
      <c r="F151" s="202" t="s">
        <v>297</v>
      </c>
      <c r="G151" s="200"/>
      <c r="H151" s="200"/>
      <c r="I151" s="203"/>
      <c r="J151" s="204">
        <f>BK151</f>
        <v>0</v>
      </c>
      <c r="K151" s="200"/>
      <c r="L151" s="205"/>
      <c r="M151" s="206"/>
      <c r="N151" s="207"/>
      <c r="O151" s="207"/>
      <c r="P151" s="208">
        <f>P152+P153+P156+P159+P163+P165+P170+P173+P176+P179+P182+P185+P188+P191+P194+P197+P200+P203+P206+P209+P212+P215+P219+P223+P228+P232+P236+P241+P245+P248+P252+P255+P258+P260+P263+P266+P269+P272+P275+P278+P281+P284+P300+P309+P312+P314+P316+P318+P321+P324+P327+P330+P333+P337</f>
        <v>0</v>
      </c>
      <c r="Q151" s="207"/>
      <c r="R151" s="208">
        <f>R152+R153+R156+R159+R163+R165+R170+R173+R176+R179+R182+R185+R188+R191+R194+R197+R200+R203+R206+R209+R212+R215+R219+R223+R228+R232+R236+R241+R245+R248+R252+R255+R258+R260+R263+R266+R269+R272+R275+R278+R281+R284+R300+R309+R312+R314+R316+R318+R321+R324+R327+R330+R333+R337</f>
        <v>0</v>
      </c>
      <c r="S151" s="207"/>
      <c r="T151" s="209">
        <f>T152+T153+T156+T159+T163+T165+T170+T173+T176+T179+T182+T185+T188+T191+T194+T197+T200+T203+T206+T209+T212+T215+T219+T223+T228+T232+T236+T241+T245+T248+T252+T255+T258+T260+T263+T266+T269+T272+T275+T278+T281+T284+T300+T309+T312+T314+T316+T318+T321+T324+T327+T330+T333+T337</f>
        <v>0</v>
      </c>
      <c r="AR151" s="210" t="s">
        <v>79</v>
      </c>
      <c r="AT151" s="211" t="s">
        <v>69</v>
      </c>
      <c r="AU151" s="211" t="s">
        <v>16</v>
      </c>
      <c r="AY151" s="210" t="s">
        <v>210</v>
      </c>
      <c r="BK151" s="212">
        <f>BK152+BK153+BK156+BK159+BK163+BK165+BK170+BK173+BK176+BK179+BK182+BK185+BK188+BK191+BK194+BK197+BK200+BK203+BK206+BK209+BK212+BK215+BK219+BK223+BK228+BK232+BK236+BK241+BK245+BK248+BK252+BK255+BK258+BK260+BK263+BK266+BK269+BK272+BK275+BK278+BK281+BK284+BK300+BK309+BK312+BK314+BK316+BK318+BK321+BK324+BK327+BK330+BK333+BK337</f>
        <v>0</v>
      </c>
    </row>
    <row r="152" s="10" customFormat="1" ht="22.8" customHeight="1">
      <c r="B152" s="199"/>
      <c r="C152" s="200"/>
      <c r="D152" s="201" t="s">
        <v>69</v>
      </c>
      <c r="E152" s="239" t="s">
        <v>1001</v>
      </c>
      <c r="F152" s="239" t="s">
        <v>1002</v>
      </c>
      <c r="G152" s="200"/>
      <c r="H152" s="200"/>
      <c r="I152" s="203"/>
      <c r="J152" s="240">
        <f>BK152</f>
        <v>0</v>
      </c>
      <c r="K152" s="200"/>
      <c r="L152" s="205"/>
      <c r="M152" s="206"/>
      <c r="N152" s="207"/>
      <c r="O152" s="207"/>
      <c r="P152" s="208">
        <v>0</v>
      </c>
      <c r="Q152" s="207"/>
      <c r="R152" s="208">
        <v>0</v>
      </c>
      <c r="S152" s="207"/>
      <c r="T152" s="209">
        <v>0</v>
      </c>
      <c r="AR152" s="210" t="s">
        <v>79</v>
      </c>
      <c r="AT152" s="211" t="s">
        <v>69</v>
      </c>
      <c r="AU152" s="211" t="s">
        <v>77</v>
      </c>
      <c r="AY152" s="210" t="s">
        <v>210</v>
      </c>
      <c r="BK152" s="212">
        <v>0</v>
      </c>
    </row>
    <row r="153" s="10" customFormat="1" ht="22.8" customHeight="1">
      <c r="B153" s="199"/>
      <c r="C153" s="200"/>
      <c r="D153" s="201" t="s">
        <v>69</v>
      </c>
      <c r="E153" s="239" t="s">
        <v>1003</v>
      </c>
      <c r="F153" s="239" t="s">
        <v>1004</v>
      </c>
      <c r="G153" s="200"/>
      <c r="H153" s="200"/>
      <c r="I153" s="203"/>
      <c r="J153" s="240">
        <f>BK153</f>
        <v>0</v>
      </c>
      <c r="K153" s="200"/>
      <c r="L153" s="205"/>
      <c r="M153" s="206"/>
      <c r="N153" s="207"/>
      <c r="O153" s="207"/>
      <c r="P153" s="208">
        <f>SUM(P154:P155)</f>
        <v>0</v>
      </c>
      <c r="Q153" s="207"/>
      <c r="R153" s="208">
        <f>SUM(R154:R155)</f>
        <v>0</v>
      </c>
      <c r="S153" s="207"/>
      <c r="T153" s="209">
        <f>SUM(T154:T155)</f>
        <v>0</v>
      </c>
      <c r="AR153" s="210" t="s">
        <v>77</v>
      </c>
      <c r="AT153" s="211" t="s">
        <v>69</v>
      </c>
      <c r="AU153" s="211" t="s">
        <v>77</v>
      </c>
      <c r="AY153" s="210" t="s">
        <v>210</v>
      </c>
      <c r="BK153" s="212">
        <f>SUM(BK154:BK155)</f>
        <v>0</v>
      </c>
    </row>
    <row r="154" s="1" customFormat="1" ht="24" customHeight="1">
      <c r="B154" s="39"/>
      <c r="C154" s="213" t="s">
        <v>77</v>
      </c>
      <c r="D154" s="213" t="s">
        <v>211</v>
      </c>
      <c r="E154" s="214" t="s">
        <v>1005</v>
      </c>
      <c r="F154" s="215" t="s">
        <v>1006</v>
      </c>
      <c r="G154" s="216" t="s">
        <v>291</v>
      </c>
      <c r="H154" s="217">
        <v>20</v>
      </c>
      <c r="I154" s="218"/>
      <c r="J154" s="219">
        <f>ROUND(I154*H154,2)</f>
        <v>0</v>
      </c>
      <c r="K154" s="215" t="s">
        <v>20</v>
      </c>
      <c r="L154" s="44"/>
      <c r="M154" s="220" t="s">
        <v>20</v>
      </c>
      <c r="N154" s="221" t="s">
        <v>41</v>
      </c>
      <c r="O154" s="84"/>
      <c r="P154" s="222">
        <f>O154*H154</f>
        <v>0</v>
      </c>
      <c r="Q154" s="222">
        <v>0</v>
      </c>
      <c r="R154" s="222">
        <f>Q154*H154</f>
        <v>0</v>
      </c>
      <c r="S154" s="222">
        <v>0</v>
      </c>
      <c r="T154" s="223">
        <f>S154*H154</f>
        <v>0</v>
      </c>
      <c r="AR154" s="224" t="s">
        <v>215</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79</v>
      </c>
    </row>
    <row r="155" s="1" customFormat="1" ht="16.5" customHeight="1">
      <c r="B155" s="39"/>
      <c r="C155" s="241" t="s">
        <v>79</v>
      </c>
      <c r="D155" s="241" t="s">
        <v>263</v>
      </c>
      <c r="E155" s="242" t="s">
        <v>1007</v>
      </c>
      <c r="F155" s="243" t="s">
        <v>1008</v>
      </c>
      <c r="G155" s="244" t="s">
        <v>263</v>
      </c>
      <c r="H155" s="245">
        <v>20</v>
      </c>
      <c r="I155" s="246"/>
      <c r="J155" s="247">
        <f>ROUND(I155*H155,2)</f>
        <v>0</v>
      </c>
      <c r="K155" s="243" t="s">
        <v>20</v>
      </c>
      <c r="L155" s="248"/>
      <c r="M155" s="249" t="s">
        <v>20</v>
      </c>
      <c r="N155" s="250" t="s">
        <v>41</v>
      </c>
      <c r="O155" s="84"/>
      <c r="P155" s="222">
        <f>O155*H155</f>
        <v>0</v>
      </c>
      <c r="Q155" s="222">
        <v>0</v>
      </c>
      <c r="R155" s="222">
        <f>Q155*H155</f>
        <v>0</v>
      </c>
      <c r="S155" s="222">
        <v>0</v>
      </c>
      <c r="T155" s="223">
        <f>S155*H155</f>
        <v>0</v>
      </c>
      <c r="AR155" s="224" t="s">
        <v>233</v>
      </c>
      <c r="AT155" s="224" t="s">
        <v>263</v>
      </c>
      <c r="AU155" s="224" t="s">
        <v>79</v>
      </c>
      <c r="AY155" s="18" t="s">
        <v>210</v>
      </c>
      <c r="BE155" s="225">
        <f>IF(N155="základní",J155,0)</f>
        <v>0</v>
      </c>
      <c r="BF155" s="225">
        <f>IF(N155="snížená",J155,0)</f>
        <v>0</v>
      </c>
      <c r="BG155" s="225">
        <f>IF(N155="zákl. přenesená",J155,0)</f>
        <v>0</v>
      </c>
      <c r="BH155" s="225">
        <f>IF(N155="sníž. přenesená",J155,0)</f>
        <v>0</v>
      </c>
      <c r="BI155" s="225">
        <f>IF(N155="nulová",J155,0)</f>
        <v>0</v>
      </c>
      <c r="BJ155" s="18" t="s">
        <v>77</v>
      </c>
      <c r="BK155" s="225">
        <f>ROUND(I155*H155,2)</f>
        <v>0</v>
      </c>
      <c r="BL155" s="18" t="s">
        <v>215</v>
      </c>
      <c r="BM155" s="224" t="s">
        <v>215</v>
      </c>
    </row>
    <row r="156" s="10" customFormat="1" ht="22.8" customHeight="1">
      <c r="B156" s="199"/>
      <c r="C156" s="200"/>
      <c r="D156" s="201" t="s">
        <v>69</v>
      </c>
      <c r="E156" s="239" t="s">
        <v>1009</v>
      </c>
      <c r="F156" s="239" t="s">
        <v>1010</v>
      </c>
      <c r="G156" s="200"/>
      <c r="H156" s="200"/>
      <c r="I156" s="203"/>
      <c r="J156" s="240">
        <f>BK156</f>
        <v>0</v>
      </c>
      <c r="K156" s="200"/>
      <c r="L156" s="205"/>
      <c r="M156" s="206"/>
      <c r="N156" s="207"/>
      <c r="O156" s="207"/>
      <c r="P156" s="208">
        <f>SUM(P157:P158)</f>
        <v>0</v>
      </c>
      <c r="Q156" s="207"/>
      <c r="R156" s="208">
        <f>SUM(R157:R158)</f>
        <v>0</v>
      </c>
      <c r="S156" s="207"/>
      <c r="T156" s="209">
        <f>SUM(T157:T158)</f>
        <v>0</v>
      </c>
      <c r="AR156" s="210" t="s">
        <v>77</v>
      </c>
      <c r="AT156" s="211" t="s">
        <v>69</v>
      </c>
      <c r="AU156" s="211" t="s">
        <v>77</v>
      </c>
      <c r="AY156" s="210" t="s">
        <v>210</v>
      </c>
      <c r="BK156" s="212">
        <f>SUM(BK157:BK158)</f>
        <v>0</v>
      </c>
    </row>
    <row r="157" s="1" customFormat="1" ht="24" customHeight="1">
      <c r="B157" s="39"/>
      <c r="C157" s="213" t="s">
        <v>92</v>
      </c>
      <c r="D157" s="213" t="s">
        <v>211</v>
      </c>
      <c r="E157" s="214" t="s">
        <v>1005</v>
      </c>
      <c r="F157" s="215" t="s">
        <v>1006</v>
      </c>
      <c r="G157" s="216" t="s">
        <v>291</v>
      </c>
      <c r="H157" s="217">
        <v>10</v>
      </c>
      <c r="I157" s="218"/>
      <c r="J157" s="219">
        <f>ROUND(I157*H157,2)</f>
        <v>0</v>
      </c>
      <c r="K157" s="215" t="s">
        <v>20</v>
      </c>
      <c r="L157" s="44"/>
      <c r="M157" s="220" t="s">
        <v>20</v>
      </c>
      <c r="N157" s="221" t="s">
        <v>41</v>
      </c>
      <c r="O157" s="84"/>
      <c r="P157" s="222">
        <f>O157*H157</f>
        <v>0</v>
      </c>
      <c r="Q157" s="222">
        <v>0</v>
      </c>
      <c r="R157" s="222">
        <f>Q157*H157</f>
        <v>0</v>
      </c>
      <c r="S157" s="222">
        <v>0</v>
      </c>
      <c r="T157" s="223">
        <f>S157*H157</f>
        <v>0</v>
      </c>
      <c r="AR157" s="224" t="s">
        <v>215</v>
      </c>
      <c r="AT157" s="224" t="s">
        <v>211</v>
      </c>
      <c r="AU157" s="224" t="s">
        <v>79</v>
      </c>
      <c r="AY157" s="18" t="s">
        <v>210</v>
      </c>
      <c r="BE157" s="225">
        <f>IF(N157="základní",J157,0)</f>
        <v>0</v>
      </c>
      <c r="BF157" s="225">
        <f>IF(N157="snížená",J157,0)</f>
        <v>0</v>
      </c>
      <c r="BG157" s="225">
        <f>IF(N157="zákl. přenesená",J157,0)</f>
        <v>0</v>
      </c>
      <c r="BH157" s="225">
        <f>IF(N157="sníž. přenesená",J157,0)</f>
        <v>0</v>
      </c>
      <c r="BI157" s="225">
        <f>IF(N157="nulová",J157,0)</f>
        <v>0</v>
      </c>
      <c r="BJ157" s="18" t="s">
        <v>77</v>
      </c>
      <c r="BK157" s="225">
        <f>ROUND(I157*H157,2)</f>
        <v>0</v>
      </c>
      <c r="BL157" s="18" t="s">
        <v>215</v>
      </c>
      <c r="BM157" s="224" t="s">
        <v>229</v>
      </c>
    </row>
    <row r="158" s="1" customFormat="1" ht="16.5" customHeight="1">
      <c r="B158" s="39"/>
      <c r="C158" s="241" t="s">
        <v>215</v>
      </c>
      <c r="D158" s="241" t="s">
        <v>263</v>
      </c>
      <c r="E158" s="242" t="s">
        <v>1011</v>
      </c>
      <c r="F158" s="243" t="s">
        <v>1012</v>
      </c>
      <c r="G158" s="244" t="s">
        <v>263</v>
      </c>
      <c r="H158" s="245">
        <v>10</v>
      </c>
      <c r="I158" s="246"/>
      <c r="J158" s="247">
        <f>ROUND(I158*H158,2)</f>
        <v>0</v>
      </c>
      <c r="K158" s="243" t="s">
        <v>20</v>
      </c>
      <c r="L158" s="248"/>
      <c r="M158" s="249" t="s">
        <v>20</v>
      </c>
      <c r="N158" s="250" t="s">
        <v>41</v>
      </c>
      <c r="O158" s="84"/>
      <c r="P158" s="222">
        <f>O158*H158</f>
        <v>0</v>
      </c>
      <c r="Q158" s="222">
        <v>0</v>
      </c>
      <c r="R158" s="222">
        <f>Q158*H158</f>
        <v>0</v>
      </c>
      <c r="S158" s="222">
        <v>0</v>
      </c>
      <c r="T158" s="223">
        <f>S158*H158</f>
        <v>0</v>
      </c>
      <c r="AR158" s="224" t="s">
        <v>233</v>
      </c>
      <c r="AT158" s="224" t="s">
        <v>263</v>
      </c>
      <c r="AU158" s="224" t="s">
        <v>79</v>
      </c>
      <c r="AY158" s="18" t="s">
        <v>210</v>
      </c>
      <c r="BE158" s="225">
        <f>IF(N158="základní",J158,0)</f>
        <v>0</v>
      </c>
      <c r="BF158" s="225">
        <f>IF(N158="snížená",J158,0)</f>
        <v>0</v>
      </c>
      <c r="BG158" s="225">
        <f>IF(N158="zákl. přenesená",J158,0)</f>
        <v>0</v>
      </c>
      <c r="BH158" s="225">
        <f>IF(N158="sníž. přenesená",J158,0)</f>
        <v>0</v>
      </c>
      <c r="BI158" s="225">
        <f>IF(N158="nulová",J158,0)</f>
        <v>0</v>
      </c>
      <c r="BJ158" s="18" t="s">
        <v>77</v>
      </c>
      <c r="BK158" s="225">
        <f>ROUND(I158*H158,2)</f>
        <v>0</v>
      </c>
      <c r="BL158" s="18" t="s">
        <v>215</v>
      </c>
      <c r="BM158" s="224" t="s">
        <v>233</v>
      </c>
    </row>
    <row r="159" s="10" customFormat="1" ht="22.8" customHeight="1">
      <c r="B159" s="199"/>
      <c r="C159" s="200"/>
      <c r="D159" s="201" t="s">
        <v>69</v>
      </c>
      <c r="E159" s="239" t="s">
        <v>1013</v>
      </c>
      <c r="F159" s="239" t="s">
        <v>1014</v>
      </c>
      <c r="G159" s="200"/>
      <c r="H159" s="200"/>
      <c r="I159" s="203"/>
      <c r="J159" s="240">
        <f>BK159</f>
        <v>0</v>
      </c>
      <c r="K159" s="200"/>
      <c r="L159" s="205"/>
      <c r="M159" s="206"/>
      <c r="N159" s="207"/>
      <c r="O159" s="207"/>
      <c r="P159" s="208">
        <f>SUM(P160:P162)</f>
        <v>0</v>
      </c>
      <c r="Q159" s="207"/>
      <c r="R159" s="208">
        <f>SUM(R160:R162)</f>
        <v>0</v>
      </c>
      <c r="S159" s="207"/>
      <c r="T159" s="209">
        <f>SUM(T160:T162)</f>
        <v>0</v>
      </c>
      <c r="AR159" s="210" t="s">
        <v>77</v>
      </c>
      <c r="AT159" s="211" t="s">
        <v>69</v>
      </c>
      <c r="AU159" s="211" t="s">
        <v>77</v>
      </c>
      <c r="AY159" s="210" t="s">
        <v>210</v>
      </c>
      <c r="BK159" s="212">
        <f>SUM(BK160:BK162)</f>
        <v>0</v>
      </c>
    </row>
    <row r="160" s="1" customFormat="1" ht="16.5" customHeight="1">
      <c r="B160" s="39"/>
      <c r="C160" s="213" t="s">
        <v>269</v>
      </c>
      <c r="D160" s="213" t="s">
        <v>211</v>
      </c>
      <c r="E160" s="214" t="s">
        <v>1015</v>
      </c>
      <c r="F160" s="215" t="s">
        <v>1016</v>
      </c>
      <c r="G160" s="216" t="s">
        <v>352</v>
      </c>
      <c r="H160" s="217">
        <v>6</v>
      </c>
      <c r="I160" s="218"/>
      <c r="J160" s="219">
        <f>ROUND(I160*H160,2)</f>
        <v>0</v>
      </c>
      <c r="K160" s="215" t="s">
        <v>20</v>
      </c>
      <c r="L160" s="44"/>
      <c r="M160" s="220" t="s">
        <v>20</v>
      </c>
      <c r="N160" s="221" t="s">
        <v>41</v>
      </c>
      <c r="O160" s="84"/>
      <c r="P160" s="222">
        <f>O160*H160</f>
        <v>0</v>
      </c>
      <c r="Q160" s="222">
        <v>0</v>
      </c>
      <c r="R160" s="222">
        <f>Q160*H160</f>
        <v>0</v>
      </c>
      <c r="S160" s="222">
        <v>0</v>
      </c>
      <c r="T160" s="223">
        <f>S160*H160</f>
        <v>0</v>
      </c>
      <c r="AR160" s="224" t="s">
        <v>215</v>
      </c>
      <c r="AT160" s="224" t="s">
        <v>211</v>
      </c>
      <c r="AU160" s="224" t="s">
        <v>79</v>
      </c>
      <c r="AY160" s="18" t="s">
        <v>210</v>
      </c>
      <c r="BE160" s="225">
        <f>IF(N160="základní",J160,0)</f>
        <v>0</v>
      </c>
      <c r="BF160" s="225">
        <f>IF(N160="snížená",J160,0)</f>
        <v>0</v>
      </c>
      <c r="BG160" s="225">
        <f>IF(N160="zákl. přenesená",J160,0)</f>
        <v>0</v>
      </c>
      <c r="BH160" s="225">
        <f>IF(N160="sníž. přenesená",J160,0)</f>
        <v>0</v>
      </c>
      <c r="BI160" s="225">
        <f>IF(N160="nulová",J160,0)</f>
        <v>0</v>
      </c>
      <c r="BJ160" s="18" t="s">
        <v>77</v>
      </c>
      <c r="BK160" s="225">
        <f>ROUND(I160*H160,2)</f>
        <v>0</v>
      </c>
      <c r="BL160" s="18" t="s">
        <v>215</v>
      </c>
      <c r="BM160" s="224" t="s">
        <v>272</v>
      </c>
    </row>
    <row r="161" s="1" customFormat="1" ht="24" customHeight="1">
      <c r="B161" s="39"/>
      <c r="C161" s="213" t="s">
        <v>229</v>
      </c>
      <c r="D161" s="213" t="s">
        <v>211</v>
      </c>
      <c r="E161" s="214" t="s">
        <v>1017</v>
      </c>
      <c r="F161" s="215" t="s">
        <v>1018</v>
      </c>
      <c r="G161" s="216" t="s">
        <v>352</v>
      </c>
      <c r="H161" s="217">
        <v>18</v>
      </c>
      <c r="I161" s="218"/>
      <c r="J161" s="219">
        <f>ROUND(I161*H161,2)</f>
        <v>0</v>
      </c>
      <c r="K161" s="215" t="s">
        <v>20</v>
      </c>
      <c r="L161" s="44"/>
      <c r="M161" s="220" t="s">
        <v>20</v>
      </c>
      <c r="N161" s="221" t="s">
        <v>41</v>
      </c>
      <c r="O161" s="84"/>
      <c r="P161" s="222">
        <f>O161*H161</f>
        <v>0</v>
      </c>
      <c r="Q161" s="222">
        <v>0</v>
      </c>
      <c r="R161" s="222">
        <f>Q161*H161</f>
        <v>0</v>
      </c>
      <c r="S161" s="222">
        <v>0</v>
      </c>
      <c r="T161" s="223">
        <f>S161*H161</f>
        <v>0</v>
      </c>
      <c r="AR161" s="224" t="s">
        <v>215</v>
      </c>
      <c r="AT161" s="224" t="s">
        <v>211</v>
      </c>
      <c r="AU161" s="224" t="s">
        <v>79</v>
      </c>
      <c r="AY161" s="18" t="s">
        <v>210</v>
      </c>
      <c r="BE161" s="225">
        <f>IF(N161="základní",J161,0)</f>
        <v>0</v>
      </c>
      <c r="BF161" s="225">
        <f>IF(N161="snížená",J161,0)</f>
        <v>0</v>
      </c>
      <c r="BG161" s="225">
        <f>IF(N161="zákl. přenesená",J161,0)</f>
        <v>0</v>
      </c>
      <c r="BH161" s="225">
        <f>IF(N161="sníž. přenesená",J161,0)</f>
        <v>0</v>
      </c>
      <c r="BI161" s="225">
        <f>IF(N161="nulová",J161,0)</f>
        <v>0</v>
      </c>
      <c r="BJ161" s="18" t="s">
        <v>77</v>
      </c>
      <c r="BK161" s="225">
        <f>ROUND(I161*H161,2)</f>
        <v>0</v>
      </c>
      <c r="BL161" s="18" t="s">
        <v>215</v>
      </c>
      <c r="BM161" s="224" t="s">
        <v>275</v>
      </c>
    </row>
    <row r="162" s="1" customFormat="1" ht="24" customHeight="1">
      <c r="B162" s="39"/>
      <c r="C162" s="241" t="s">
        <v>276</v>
      </c>
      <c r="D162" s="241" t="s">
        <v>263</v>
      </c>
      <c r="E162" s="242" t="s">
        <v>1019</v>
      </c>
      <c r="F162" s="243" t="s">
        <v>1020</v>
      </c>
      <c r="G162" s="244" t="s">
        <v>1021</v>
      </c>
      <c r="H162" s="245">
        <v>6</v>
      </c>
      <c r="I162" s="246"/>
      <c r="J162" s="247">
        <f>ROUND(I162*H162,2)</f>
        <v>0</v>
      </c>
      <c r="K162" s="243" t="s">
        <v>20</v>
      </c>
      <c r="L162" s="248"/>
      <c r="M162" s="249" t="s">
        <v>20</v>
      </c>
      <c r="N162" s="250" t="s">
        <v>41</v>
      </c>
      <c r="O162" s="84"/>
      <c r="P162" s="222">
        <f>O162*H162</f>
        <v>0</v>
      </c>
      <c r="Q162" s="222">
        <v>0</v>
      </c>
      <c r="R162" s="222">
        <f>Q162*H162</f>
        <v>0</v>
      </c>
      <c r="S162" s="222">
        <v>0</v>
      </c>
      <c r="T162" s="223">
        <f>S162*H162</f>
        <v>0</v>
      </c>
      <c r="AR162" s="224" t="s">
        <v>233</v>
      </c>
      <c r="AT162" s="224" t="s">
        <v>263</v>
      </c>
      <c r="AU162" s="224" t="s">
        <v>79</v>
      </c>
      <c r="AY162" s="18" t="s">
        <v>210</v>
      </c>
      <c r="BE162" s="225">
        <f>IF(N162="základní",J162,0)</f>
        <v>0</v>
      </c>
      <c r="BF162" s="225">
        <f>IF(N162="snížená",J162,0)</f>
        <v>0</v>
      </c>
      <c r="BG162" s="225">
        <f>IF(N162="zákl. přenesená",J162,0)</f>
        <v>0</v>
      </c>
      <c r="BH162" s="225">
        <f>IF(N162="sníž. přenesená",J162,0)</f>
        <v>0</v>
      </c>
      <c r="BI162" s="225">
        <f>IF(N162="nulová",J162,0)</f>
        <v>0</v>
      </c>
      <c r="BJ162" s="18" t="s">
        <v>77</v>
      </c>
      <c r="BK162" s="225">
        <f>ROUND(I162*H162,2)</f>
        <v>0</v>
      </c>
      <c r="BL162" s="18" t="s">
        <v>215</v>
      </c>
      <c r="BM162" s="224" t="s">
        <v>279</v>
      </c>
    </row>
    <row r="163" s="10" customFormat="1" ht="22.8" customHeight="1">
      <c r="B163" s="199"/>
      <c r="C163" s="200"/>
      <c r="D163" s="201" t="s">
        <v>69</v>
      </c>
      <c r="E163" s="239" t="s">
        <v>1022</v>
      </c>
      <c r="F163" s="239" t="s">
        <v>1023</v>
      </c>
      <c r="G163" s="200"/>
      <c r="H163" s="200"/>
      <c r="I163" s="203"/>
      <c r="J163" s="240">
        <f>BK163</f>
        <v>0</v>
      </c>
      <c r="K163" s="200"/>
      <c r="L163" s="205"/>
      <c r="M163" s="206"/>
      <c r="N163" s="207"/>
      <c r="O163" s="207"/>
      <c r="P163" s="208">
        <f>P164</f>
        <v>0</v>
      </c>
      <c r="Q163" s="207"/>
      <c r="R163" s="208">
        <f>R164</f>
        <v>0</v>
      </c>
      <c r="S163" s="207"/>
      <c r="T163" s="209">
        <f>T164</f>
        <v>0</v>
      </c>
      <c r="AR163" s="210" t="s">
        <v>77</v>
      </c>
      <c r="AT163" s="211" t="s">
        <v>69</v>
      </c>
      <c r="AU163" s="211" t="s">
        <v>77</v>
      </c>
      <c r="AY163" s="210" t="s">
        <v>210</v>
      </c>
      <c r="BK163" s="212">
        <f>BK164</f>
        <v>0</v>
      </c>
    </row>
    <row r="164" s="1" customFormat="1" ht="48" customHeight="1">
      <c r="B164" s="39"/>
      <c r="C164" s="241" t="s">
        <v>233</v>
      </c>
      <c r="D164" s="241" t="s">
        <v>263</v>
      </c>
      <c r="E164" s="242" t="s">
        <v>1024</v>
      </c>
      <c r="F164" s="243" t="s">
        <v>1025</v>
      </c>
      <c r="G164" s="244" t="s">
        <v>1021</v>
      </c>
      <c r="H164" s="245">
        <v>1</v>
      </c>
      <c r="I164" s="246"/>
      <c r="J164" s="247">
        <f>ROUND(I164*H164,2)</f>
        <v>0</v>
      </c>
      <c r="K164" s="243" t="s">
        <v>20</v>
      </c>
      <c r="L164" s="248"/>
      <c r="M164" s="249" t="s">
        <v>20</v>
      </c>
      <c r="N164" s="250" t="s">
        <v>41</v>
      </c>
      <c r="O164" s="84"/>
      <c r="P164" s="222">
        <f>O164*H164</f>
        <v>0</v>
      </c>
      <c r="Q164" s="222">
        <v>0</v>
      </c>
      <c r="R164" s="222">
        <f>Q164*H164</f>
        <v>0</v>
      </c>
      <c r="S164" s="222">
        <v>0</v>
      </c>
      <c r="T164" s="223">
        <f>S164*H164</f>
        <v>0</v>
      </c>
      <c r="AR164" s="224" t="s">
        <v>233</v>
      </c>
      <c r="AT164" s="224" t="s">
        <v>263</v>
      </c>
      <c r="AU164" s="224" t="s">
        <v>79</v>
      </c>
      <c r="AY164" s="18" t="s">
        <v>210</v>
      </c>
      <c r="BE164" s="225">
        <f>IF(N164="základní",J164,0)</f>
        <v>0</v>
      </c>
      <c r="BF164" s="225">
        <f>IF(N164="snížená",J164,0)</f>
        <v>0</v>
      </c>
      <c r="BG164" s="225">
        <f>IF(N164="zákl. přenesená",J164,0)</f>
        <v>0</v>
      </c>
      <c r="BH164" s="225">
        <f>IF(N164="sníž. přenesená",J164,0)</f>
        <v>0</v>
      </c>
      <c r="BI164" s="225">
        <f>IF(N164="nulová",J164,0)</f>
        <v>0</v>
      </c>
      <c r="BJ164" s="18" t="s">
        <v>77</v>
      </c>
      <c r="BK164" s="225">
        <f>ROUND(I164*H164,2)</f>
        <v>0</v>
      </c>
      <c r="BL164" s="18" t="s">
        <v>215</v>
      </c>
      <c r="BM164" s="224" t="s">
        <v>282</v>
      </c>
    </row>
    <row r="165" s="10" customFormat="1" ht="22.8" customHeight="1">
      <c r="B165" s="199"/>
      <c r="C165" s="200"/>
      <c r="D165" s="201" t="s">
        <v>69</v>
      </c>
      <c r="E165" s="239" t="s">
        <v>1026</v>
      </c>
      <c r="F165" s="239" t="s">
        <v>1027</v>
      </c>
      <c r="G165" s="200"/>
      <c r="H165" s="200"/>
      <c r="I165" s="203"/>
      <c r="J165" s="240">
        <f>BK165</f>
        <v>0</v>
      </c>
      <c r="K165" s="200"/>
      <c r="L165" s="205"/>
      <c r="M165" s="206"/>
      <c r="N165" s="207"/>
      <c r="O165" s="207"/>
      <c r="P165" s="208">
        <f>SUM(P166:P169)</f>
        <v>0</v>
      </c>
      <c r="Q165" s="207"/>
      <c r="R165" s="208">
        <f>SUM(R166:R169)</f>
        <v>0</v>
      </c>
      <c r="S165" s="207"/>
      <c r="T165" s="209">
        <f>SUM(T166:T169)</f>
        <v>0</v>
      </c>
      <c r="AR165" s="210" t="s">
        <v>77</v>
      </c>
      <c r="AT165" s="211" t="s">
        <v>69</v>
      </c>
      <c r="AU165" s="211" t="s">
        <v>77</v>
      </c>
      <c r="AY165" s="210" t="s">
        <v>210</v>
      </c>
      <c r="BK165" s="212">
        <f>SUM(BK166:BK169)</f>
        <v>0</v>
      </c>
    </row>
    <row r="166" s="1" customFormat="1" ht="16.5" customHeight="1">
      <c r="B166" s="39"/>
      <c r="C166" s="213" t="s">
        <v>283</v>
      </c>
      <c r="D166" s="213" t="s">
        <v>211</v>
      </c>
      <c r="E166" s="214" t="s">
        <v>1028</v>
      </c>
      <c r="F166" s="215" t="s">
        <v>1029</v>
      </c>
      <c r="G166" s="216" t="s">
        <v>291</v>
      </c>
      <c r="H166" s="217">
        <v>108</v>
      </c>
      <c r="I166" s="218"/>
      <c r="J166" s="219">
        <f>ROUND(I166*H166,2)</f>
        <v>0</v>
      </c>
      <c r="K166" s="215" t="s">
        <v>20</v>
      </c>
      <c r="L166" s="44"/>
      <c r="M166" s="220" t="s">
        <v>20</v>
      </c>
      <c r="N166" s="221" t="s">
        <v>41</v>
      </c>
      <c r="O166" s="84"/>
      <c r="P166" s="222">
        <f>O166*H166</f>
        <v>0</v>
      </c>
      <c r="Q166" s="222">
        <v>0</v>
      </c>
      <c r="R166" s="222">
        <f>Q166*H166</f>
        <v>0</v>
      </c>
      <c r="S166" s="222">
        <v>0</v>
      </c>
      <c r="T166" s="223">
        <f>S166*H166</f>
        <v>0</v>
      </c>
      <c r="AR166" s="224" t="s">
        <v>215</v>
      </c>
      <c r="AT166" s="224" t="s">
        <v>211</v>
      </c>
      <c r="AU166" s="224" t="s">
        <v>79</v>
      </c>
      <c r="AY166" s="18" t="s">
        <v>210</v>
      </c>
      <c r="BE166" s="225">
        <f>IF(N166="základní",J166,0)</f>
        <v>0</v>
      </c>
      <c r="BF166" s="225">
        <f>IF(N166="snížená",J166,0)</f>
        <v>0</v>
      </c>
      <c r="BG166" s="225">
        <f>IF(N166="zákl. přenesená",J166,0)</f>
        <v>0</v>
      </c>
      <c r="BH166" s="225">
        <f>IF(N166="sníž. přenesená",J166,0)</f>
        <v>0</v>
      </c>
      <c r="BI166" s="225">
        <f>IF(N166="nulová",J166,0)</f>
        <v>0</v>
      </c>
      <c r="BJ166" s="18" t="s">
        <v>77</v>
      </c>
      <c r="BK166" s="225">
        <f>ROUND(I166*H166,2)</f>
        <v>0</v>
      </c>
      <c r="BL166" s="18" t="s">
        <v>215</v>
      </c>
      <c r="BM166" s="224" t="s">
        <v>285</v>
      </c>
    </row>
    <row r="167" s="1" customFormat="1" ht="36" customHeight="1">
      <c r="B167" s="39"/>
      <c r="C167" s="241" t="s">
        <v>272</v>
      </c>
      <c r="D167" s="241" t="s">
        <v>263</v>
      </c>
      <c r="E167" s="242" t="s">
        <v>1030</v>
      </c>
      <c r="F167" s="243" t="s">
        <v>1031</v>
      </c>
      <c r="G167" s="244" t="s">
        <v>263</v>
      </c>
      <c r="H167" s="245">
        <v>108</v>
      </c>
      <c r="I167" s="246"/>
      <c r="J167" s="247">
        <f>ROUND(I167*H167,2)</f>
        <v>0</v>
      </c>
      <c r="K167" s="243" t="s">
        <v>20</v>
      </c>
      <c r="L167" s="248"/>
      <c r="M167" s="249" t="s">
        <v>20</v>
      </c>
      <c r="N167" s="250" t="s">
        <v>41</v>
      </c>
      <c r="O167" s="84"/>
      <c r="P167" s="222">
        <f>O167*H167</f>
        <v>0</v>
      </c>
      <c r="Q167" s="222">
        <v>0</v>
      </c>
      <c r="R167" s="222">
        <f>Q167*H167</f>
        <v>0</v>
      </c>
      <c r="S167" s="222">
        <v>0</v>
      </c>
      <c r="T167" s="223">
        <f>S167*H167</f>
        <v>0</v>
      </c>
      <c r="AR167" s="224" t="s">
        <v>233</v>
      </c>
      <c r="AT167" s="224" t="s">
        <v>263</v>
      </c>
      <c r="AU167" s="224" t="s">
        <v>79</v>
      </c>
      <c r="AY167" s="18" t="s">
        <v>210</v>
      </c>
      <c r="BE167" s="225">
        <f>IF(N167="základní",J167,0)</f>
        <v>0</v>
      </c>
      <c r="BF167" s="225">
        <f>IF(N167="snížená",J167,0)</f>
        <v>0</v>
      </c>
      <c r="BG167" s="225">
        <f>IF(N167="zákl. přenesená",J167,0)</f>
        <v>0</v>
      </c>
      <c r="BH167" s="225">
        <f>IF(N167="sníž. přenesená",J167,0)</f>
        <v>0</v>
      </c>
      <c r="BI167" s="225">
        <f>IF(N167="nulová",J167,0)</f>
        <v>0</v>
      </c>
      <c r="BJ167" s="18" t="s">
        <v>77</v>
      </c>
      <c r="BK167" s="225">
        <f>ROUND(I167*H167,2)</f>
        <v>0</v>
      </c>
      <c r="BL167" s="18" t="s">
        <v>215</v>
      </c>
      <c r="BM167" s="224" t="s">
        <v>286</v>
      </c>
    </row>
    <row r="168" s="1" customFormat="1" ht="16.5" customHeight="1">
      <c r="B168" s="39"/>
      <c r="C168" s="241" t="s">
        <v>288</v>
      </c>
      <c r="D168" s="241" t="s">
        <v>263</v>
      </c>
      <c r="E168" s="242" t="s">
        <v>1032</v>
      </c>
      <c r="F168" s="243" t="s">
        <v>1033</v>
      </c>
      <c r="G168" s="244" t="s">
        <v>263</v>
      </c>
      <c r="H168" s="245">
        <v>108</v>
      </c>
      <c r="I168" s="246"/>
      <c r="J168" s="247">
        <f>ROUND(I168*H168,2)</f>
        <v>0</v>
      </c>
      <c r="K168" s="243" t="s">
        <v>20</v>
      </c>
      <c r="L168" s="248"/>
      <c r="M168" s="249" t="s">
        <v>20</v>
      </c>
      <c r="N168" s="250" t="s">
        <v>41</v>
      </c>
      <c r="O168" s="84"/>
      <c r="P168" s="222">
        <f>O168*H168</f>
        <v>0</v>
      </c>
      <c r="Q168" s="222">
        <v>0</v>
      </c>
      <c r="R168" s="222">
        <f>Q168*H168</f>
        <v>0</v>
      </c>
      <c r="S168" s="222">
        <v>0</v>
      </c>
      <c r="T168" s="223">
        <f>S168*H168</f>
        <v>0</v>
      </c>
      <c r="AR168" s="224" t="s">
        <v>233</v>
      </c>
      <c r="AT168" s="224" t="s">
        <v>263</v>
      </c>
      <c r="AU168" s="224" t="s">
        <v>79</v>
      </c>
      <c r="AY168" s="18" t="s">
        <v>210</v>
      </c>
      <c r="BE168" s="225">
        <f>IF(N168="základní",J168,0)</f>
        <v>0</v>
      </c>
      <c r="BF168" s="225">
        <f>IF(N168="snížená",J168,0)</f>
        <v>0</v>
      </c>
      <c r="BG168" s="225">
        <f>IF(N168="zákl. přenesená",J168,0)</f>
        <v>0</v>
      </c>
      <c r="BH168" s="225">
        <f>IF(N168="sníž. přenesená",J168,0)</f>
        <v>0</v>
      </c>
      <c r="BI168" s="225">
        <f>IF(N168="nulová",J168,0)</f>
        <v>0</v>
      </c>
      <c r="BJ168" s="18" t="s">
        <v>77</v>
      </c>
      <c r="BK168" s="225">
        <f>ROUND(I168*H168,2)</f>
        <v>0</v>
      </c>
      <c r="BL168" s="18" t="s">
        <v>215</v>
      </c>
      <c r="BM168" s="224" t="s">
        <v>292</v>
      </c>
    </row>
    <row r="169" s="1" customFormat="1" ht="36" customHeight="1">
      <c r="B169" s="39"/>
      <c r="C169" s="241" t="s">
        <v>275</v>
      </c>
      <c r="D169" s="241" t="s">
        <v>263</v>
      </c>
      <c r="E169" s="242" t="s">
        <v>1034</v>
      </c>
      <c r="F169" s="243" t="s">
        <v>1035</v>
      </c>
      <c r="G169" s="244" t="s">
        <v>1021</v>
      </c>
      <c r="H169" s="245">
        <v>108</v>
      </c>
      <c r="I169" s="246"/>
      <c r="J169" s="247">
        <f>ROUND(I169*H169,2)</f>
        <v>0</v>
      </c>
      <c r="K169" s="243" t="s">
        <v>20</v>
      </c>
      <c r="L169" s="248"/>
      <c r="M169" s="249" t="s">
        <v>20</v>
      </c>
      <c r="N169" s="250" t="s">
        <v>41</v>
      </c>
      <c r="O169" s="84"/>
      <c r="P169" s="222">
        <f>O169*H169</f>
        <v>0</v>
      </c>
      <c r="Q169" s="222">
        <v>0</v>
      </c>
      <c r="R169" s="222">
        <f>Q169*H169</f>
        <v>0</v>
      </c>
      <c r="S169" s="222">
        <v>0</v>
      </c>
      <c r="T169" s="223">
        <f>S169*H169</f>
        <v>0</v>
      </c>
      <c r="AR169" s="224" t="s">
        <v>233</v>
      </c>
      <c r="AT169" s="224" t="s">
        <v>263</v>
      </c>
      <c r="AU169" s="224" t="s">
        <v>79</v>
      </c>
      <c r="AY169" s="18" t="s">
        <v>210</v>
      </c>
      <c r="BE169" s="225">
        <f>IF(N169="základní",J169,0)</f>
        <v>0</v>
      </c>
      <c r="BF169" s="225">
        <f>IF(N169="snížená",J169,0)</f>
        <v>0</v>
      </c>
      <c r="BG169" s="225">
        <f>IF(N169="zákl. přenesená",J169,0)</f>
        <v>0</v>
      </c>
      <c r="BH169" s="225">
        <f>IF(N169="sníž. přenesená",J169,0)</f>
        <v>0</v>
      </c>
      <c r="BI169" s="225">
        <f>IF(N169="nulová",J169,0)</f>
        <v>0</v>
      </c>
      <c r="BJ169" s="18" t="s">
        <v>77</v>
      </c>
      <c r="BK169" s="225">
        <f>ROUND(I169*H169,2)</f>
        <v>0</v>
      </c>
      <c r="BL169" s="18" t="s">
        <v>215</v>
      </c>
      <c r="BM169" s="224" t="s">
        <v>295</v>
      </c>
    </row>
    <row r="170" s="10" customFormat="1" ht="22.8" customHeight="1">
      <c r="B170" s="199"/>
      <c r="C170" s="200"/>
      <c r="D170" s="201" t="s">
        <v>69</v>
      </c>
      <c r="E170" s="239" t="s">
        <v>1036</v>
      </c>
      <c r="F170" s="239" t="s">
        <v>1037</v>
      </c>
      <c r="G170" s="200"/>
      <c r="H170" s="200"/>
      <c r="I170" s="203"/>
      <c r="J170" s="240">
        <f>BK170</f>
        <v>0</v>
      </c>
      <c r="K170" s="200"/>
      <c r="L170" s="205"/>
      <c r="M170" s="206"/>
      <c r="N170" s="207"/>
      <c r="O170" s="207"/>
      <c r="P170" s="208">
        <f>SUM(P171:P172)</f>
        <v>0</v>
      </c>
      <c r="Q170" s="207"/>
      <c r="R170" s="208">
        <f>SUM(R171:R172)</f>
        <v>0</v>
      </c>
      <c r="S170" s="207"/>
      <c r="T170" s="209">
        <f>SUM(T171:T172)</f>
        <v>0</v>
      </c>
      <c r="AR170" s="210" t="s">
        <v>77</v>
      </c>
      <c r="AT170" s="211" t="s">
        <v>69</v>
      </c>
      <c r="AU170" s="211" t="s">
        <v>77</v>
      </c>
      <c r="AY170" s="210" t="s">
        <v>210</v>
      </c>
      <c r="BK170" s="212">
        <f>SUM(BK171:BK172)</f>
        <v>0</v>
      </c>
    </row>
    <row r="171" s="1" customFormat="1" ht="16.5" customHeight="1">
      <c r="B171" s="39"/>
      <c r="C171" s="213" t="s">
        <v>300</v>
      </c>
      <c r="D171" s="213" t="s">
        <v>211</v>
      </c>
      <c r="E171" s="214" t="s">
        <v>918</v>
      </c>
      <c r="F171" s="215" t="s">
        <v>919</v>
      </c>
      <c r="G171" s="216" t="s">
        <v>640</v>
      </c>
      <c r="H171" s="217">
        <v>20</v>
      </c>
      <c r="I171" s="218"/>
      <c r="J171" s="219">
        <f>ROUND(I171*H171,2)</f>
        <v>0</v>
      </c>
      <c r="K171" s="215" t="s">
        <v>20</v>
      </c>
      <c r="L171" s="44"/>
      <c r="M171" s="220" t="s">
        <v>20</v>
      </c>
      <c r="N171" s="221" t="s">
        <v>41</v>
      </c>
      <c r="O171" s="84"/>
      <c r="P171" s="222">
        <f>O171*H171</f>
        <v>0</v>
      </c>
      <c r="Q171" s="222">
        <v>0</v>
      </c>
      <c r="R171" s="222">
        <f>Q171*H171</f>
        <v>0</v>
      </c>
      <c r="S171" s="222">
        <v>0</v>
      </c>
      <c r="T171" s="223">
        <f>S171*H171</f>
        <v>0</v>
      </c>
      <c r="AR171" s="224" t="s">
        <v>215</v>
      </c>
      <c r="AT171" s="224" t="s">
        <v>211</v>
      </c>
      <c r="AU171" s="224" t="s">
        <v>79</v>
      </c>
      <c r="AY171" s="18" t="s">
        <v>210</v>
      </c>
      <c r="BE171" s="225">
        <f>IF(N171="základní",J171,0)</f>
        <v>0</v>
      </c>
      <c r="BF171" s="225">
        <f>IF(N171="snížená",J171,0)</f>
        <v>0</v>
      </c>
      <c r="BG171" s="225">
        <f>IF(N171="zákl. přenesená",J171,0)</f>
        <v>0</v>
      </c>
      <c r="BH171" s="225">
        <f>IF(N171="sníž. přenesená",J171,0)</f>
        <v>0</v>
      </c>
      <c r="BI171" s="225">
        <f>IF(N171="nulová",J171,0)</f>
        <v>0</v>
      </c>
      <c r="BJ171" s="18" t="s">
        <v>77</v>
      </c>
      <c r="BK171" s="225">
        <f>ROUND(I171*H171,2)</f>
        <v>0</v>
      </c>
      <c r="BL171" s="18" t="s">
        <v>215</v>
      </c>
      <c r="BM171" s="224" t="s">
        <v>304</v>
      </c>
    </row>
    <row r="172" s="1" customFormat="1" ht="24" customHeight="1">
      <c r="B172" s="39"/>
      <c r="C172" s="241" t="s">
        <v>279</v>
      </c>
      <c r="D172" s="241" t="s">
        <v>263</v>
      </c>
      <c r="E172" s="242" t="s">
        <v>1038</v>
      </c>
      <c r="F172" s="243" t="s">
        <v>1039</v>
      </c>
      <c r="G172" s="244" t="s">
        <v>1021</v>
      </c>
      <c r="H172" s="245">
        <v>2</v>
      </c>
      <c r="I172" s="246"/>
      <c r="J172" s="247">
        <f>ROUND(I172*H172,2)</f>
        <v>0</v>
      </c>
      <c r="K172" s="243" t="s">
        <v>20</v>
      </c>
      <c r="L172" s="248"/>
      <c r="M172" s="249" t="s">
        <v>20</v>
      </c>
      <c r="N172" s="250" t="s">
        <v>41</v>
      </c>
      <c r="O172" s="84"/>
      <c r="P172" s="222">
        <f>O172*H172</f>
        <v>0</v>
      </c>
      <c r="Q172" s="222">
        <v>0</v>
      </c>
      <c r="R172" s="222">
        <f>Q172*H172</f>
        <v>0</v>
      </c>
      <c r="S172" s="222">
        <v>0</v>
      </c>
      <c r="T172" s="223">
        <f>S172*H172</f>
        <v>0</v>
      </c>
      <c r="AR172" s="224" t="s">
        <v>233</v>
      </c>
      <c r="AT172" s="224" t="s">
        <v>263</v>
      </c>
      <c r="AU172" s="224" t="s">
        <v>79</v>
      </c>
      <c r="AY172" s="18" t="s">
        <v>210</v>
      </c>
      <c r="BE172" s="225">
        <f>IF(N172="základní",J172,0)</f>
        <v>0</v>
      </c>
      <c r="BF172" s="225">
        <f>IF(N172="snížená",J172,0)</f>
        <v>0</v>
      </c>
      <c r="BG172" s="225">
        <f>IF(N172="zákl. přenesená",J172,0)</f>
        <v>0</v>
      </c>
      <c r="BH172" s="225">
        <f>IF(N172="sníž. přenesená",J172,0)</f>
        <v>0</v>
      </c>
      <c r="BI172" s="225">
        <f>IF(N172="nulová",J172,0)</f>
        <v>0</v>
      </c>
      <c r="BJ172" s="18" t="s">
        <v>77</v>
      </c>
      <c r="BK172" s="225">
        <f>ROUND(I172*H172,2)</f>
        <v>0</v>
      </c>
      <c r="BL172" s="18" t="s">
        <v>215</v>
      </c>
      <c r="BM172" s="224" t="s">
        <v>307</v>
      </c>
    </row>
    <row r="173" s="10" customFormat="1" ht="22.8" customHeight="1">
      <c r="B173" s="199"/>
      <c r="C173" s="200"/>
      <c r="D173" s="201" t="s">
        <v>69</v>
      </c>
      <c r="E173" s="239" t="s">
        <v>1040</v>
      </c>
      <c r="F173" s="239" t="s">
        <v>1041</v>
      </c>
      <c r="G173" s="200"/>
      <c r="H173" s="200"/>
      <c r="I173" s="203"/>
      <c r="J173" s="240">
        <f>BK173</f>
        <v>0</v>
      </c>
      <c r="K173" s="200"/>
      <c r="L173" s="205"/>
      <c r="M173" s="206"/>
      <c r="N173" s="207"/>
      <c r="O173" s="207"/>
      <c r="P173" s="208">
        <f>SUM(P174:P175)</f>
        <v>0</v>
      </c>
      <c r="Q173" s="207"/>
      <c r="R173" s="208">
        <f>SUM(R174:R175)</f>
        <v>0</v>
      </c>
      <c r="S173" s="207"/>
      <c r="T173" s="209">
        <f>SUM(T174:T175)</f>
        <v>0</v>
      </c>
      <c r="AR173" s="210" t="s">
        <v>77</v>
      </c>
      <c r="AT173" s="211" t="s">
        <v>69</v>
      </c>
      <c r="AU173" s="211" t="s">
        <v>77</v>
      </c>
      <c r="AY173" s="210" t="s">
        <v>210</v>
      </c>
      <c r="BK173" s="212">
        <f>SUM(BK174:BK175)</f>
        <v>0</v>
      </c>
    </row>
    <row r="174" s="1" customFormat="1" ht="24" customHeight="1">
      <c r="B174" s="39"/>
      <c r="C174" s="213" t="s">
        <v>9</v>
      </c>
      <c r="D174" s="213" t="s">
        <v>211</v>
      </c>
      <c r="E174" s="214" t="s">
        <v>1042</v>
      </c>
      <c r="F174" s="215" t="s">
        <v>1043</v>
      </c>
      <c r="G174" s="216" t="s">
        <v>352</v>
      </c>
      <c r="H174" s="217">
        <v>2</v>
      </c>
      <c r="I174" s="218"/>
      <c r="J174" s="219">
        <f>ROUND(I174*H174,2)</f>
        <v>0</v>
      </c>
      <c r="K174" s="215" t="s">
        <v>20</v>
      </c>
      <c r="L174" s="44"/>
      <c r="M174" s="220" t="s">
        <v>20</v>
      </c>
      <c r="N174" s="221" t="s">
        <v>41</v>
      </c>
      <c r="O174" s="84"/>
      <c r="P174" s="222">
        <f>O174*H174</f>
        <v>0</v>
      </c>
      <c r="Q174" s="222">
        <v>0</v>
      </c>
      <c r="R174" s="222">
        <f>Q174*H174</f>
        <v>0</v>
      </c>
      <c r="S174" s="222">
        <v>0</v>
      </c>
      <c r="T174" s="223">
        <f>S174*H174</f>
        <v>0</v>
      </c>
      <c r="AR174" s="224" t="s">
        <v>215</v>
      </c>
      <c r="AT174" s="224" t="s">
        <v>211</v>
      </c>
      <c r="AU174" s="224" t="s">
        <v>79</v>
      </c>
      <c r="AY174" s="18" t="s">
        <v>210</v>
      </c>
      <c r="BE174" s="225">
        <f>IF(N174="základní",J174,0)</f>
        <v>0</v>
      </c>
      <c r="BF174" s="225">
        <f>IF(N174="snížená",J174,0)</f>
        <v>0</v>
      </c>
      <c r="BG174" s="225">
        <f>IF(N174="zákl. přenesená",J174,0)</f>
        <v>0</v>
      </c>
      <c r="BH174" s="225">
        <f>IF(N174="sníž. přenesená",J174,0)</f>
        <v>0</v>
      </c>
      <c r="BI174" s="225">
        <f>IF(N174="nulová",J174,0)</f>
        <v>0</v>
      </c>
      <c r="BJ174" s="18" t="s">
        <v>77</v>
      </c>
      <c r="BK174" s="225">
        <f>ROUND(I174*H174,2)</f>
        <v>0</v>
      </c>
      <c r="BL174" s="18" t="s">
        <v>215</v>
      </c>
      <c r="BM174" s="224" t="s">
        <v>310</v>
      </c>
    </row>
    <row r="175" s="1" customFormat="1" ht="24" customHeight="1">
      <c r="B175" s="39"/>
      <c r="C175" s="213" t="s">
        <v>282</v>
      </c>
      <c r="D175" s="213" t="s">
        <v>211</v>
      </c>
      <c r="E175" s="214" t="s">
        <v>1044</v>
      </c>
      <c r="F175" s="215" t="s">
        <v>1045</v>
      </c>
      <c r="G175" s="216" t="s">
        <v>352</v>
      </c>
      <c r="H175" s="217">
        <v>16</v>
      </c>
      <c r="I175" s="218"/>
      <c r="J175" s="219">
        <f>ROUND(I175*H175,2)</f>
        <v>0</v>
      </c>
      <c r="K175" s="215" t="s">
        <v>20</v>
      </c>
      <c r="L175" s="44"/>
      <c r="M175" s="220" t="s">
        <v>20</v>
      </c>
      <c r="N175" s="221" t="s">
        <v>41</v>
      </c>
      <c r="O175" s="84"/>
      <c r="P175" s="222">
        <f>O175*H175</f>
        <v>0</v>
      </c>
      <c r="Q175" s="222">
        <v>0</v>
      </c>
      <c r="R175" s="222">
        <f>Q175*H175</f>
        <v>0</v>
      </c>
      <c r="S175" s="222">
        <v>0</v>
      </c>
      <c r="T175" s="223">
        <f>S175*H175</f>
        <v>0</v>
      </c>
      <c r="AR175" s="224" t="s">
        <v>215</v>
      </c>
      <c r="AT175" s="224" t="s">
        <v>211</v>
      </c>
      <c r="AU175" s="224" t="s">
        <v>79</v>
      </c>
      <c r="AY175" s="18" t="s">
        <v>210</v>
      </c>
      <c r="BE175" s="225">
        <f>IF(N175="základní",J175,0)</f>
        <v>0</v>
      </c>
      <c r="BF175" s="225">
        <f>IF(N175="snížená",J175,0)</f>
        <v>0</v>
      </c>
      <c r="BG175" s="225">
        <f>IF(N175="zákl. přenesená",J175,0)</f>
        <v>0</v>
      </c>
      <c r="BH175" s="225">
        <f>IF(N175="sníž. přenesená",J175,0)</f>
        <v>0</v>
      </c>
      <c r="BI175" s="225">
        <f>IF(N175="nulová",J175,0)</f>
        <v>0</v>
      </c>
      <c r="BJ175" s="18" t="s">
        <v>77</v>
      </c>
      <c r="BK175" s="225">
        <f>ROUND(I175*H175,2)</f>
        <v>0</v>
      </c>
      <c r="BL175" s="18" t="s">
        <v>215</v>
      </c>
      <c r="BM175" s="224" t="s">
        <v>303</v>
      </c>
    </row>
    <row r="176" s="10" customFormat="1" ht="22.8" customHeight="1">
      <c r="B176" s="199"/>
      <c r="C176" s="200"/>
      <c r="D176" s="201" t="s">
        <v>69</v>
      </c>
      <c r="E176" s="239" t="s">
        <v>1046</v>
      </c>
      <c r="F176" s="239" t="s">
        <v>1047</v>
      </c>
      <c r="G176" s="200"/>
      <c r="H176" s="200"/>
      <c r="I176" s="203"/>
      <c r="J176" s="240">
        <f>BK176</f>
        <v>0</v>
      </c>
      <c r="K176" s="200"/>
      <c r="L176" s="205"/>
      <c r="M176" s="206"/>
      <c r="N176" s="207"/>
      <c r="O176" s="207"/>
      <c r="P176" s="208">
        <f>SUM(P177:P178)</f>
        <v>0</v>
      </c>
      <c r="Q176" s="207"/>
      <c r="R176" s="208">
        <f>SUM(R177:R178)</f>
        <v>0</v>
      </c>
      <c r="S176" s="207"/>
      <c r="T176" s="209">
        <f>SUM(T177:T178)</f>
        <v>0</v>
      </c>
      <c r="AR176" s="210" t="s">
        <v>77</v>
      </c>
      <c r="AT176" s="211" t="s">
        <v>69</v>
      </c>
      <c r="AU176" s="211" t="s">
        <v>77</v>
      </c>
      <c r="AY176" s="210" t="s">
        <v>210</v>
      </c>
      <c r="BK176" s="212">
        <f>SUM(BK177:BK178)</f>
        <v>0</v>
      </c>
    </row>
    <row r="177" s="1" customFormat="1" ht="24" customHeight="1">
      <c r="B177" s="39"/>
      <c r="C177" s="213" t="s">
        <v>313</v>
      </c>
      <c r="D177" s="213" t="s">
        <v>211</v>
      </c>
      <c r="E177" s="214" t="s">
        <v>1048</v>
      </c>
      <c r="F177" s="215" t="s">
        <v>1049</v>
      </c>
      <c r="G177" s="216" t="s">
        <v>291</v>
      </c>
      <c r="H177" s="217">
        <v>120</v>
      </c>
      <c r="I177" s="218"/>
      <c r="J177" s="219">
        <f>ROUND(I177*H177,2)</f>
        <v>0</v>
      </c>
      <c r="K177" s="215" t="s">
        <v>20</v>
      </c>
      <c r="L177" s="44"/>
      <c r="M177" s="220" t="s">
        <v>20</v>
      </c>
      <c r="N177" s="221" t="s">
        <v>41</v>
      </c>
      <c r="O177" s="84"/>
      <c r="P177" s="222">
        <f>O177*H177</f>
        <v>0</v>
      </c>
      <c r="Q177" s="222">
        <v>0</v>
      </c>
      <c r="R177" s="222">
        <f>Q177*H177</f>
        <v>0</v>
      </c>
      <c r="S177" s="222">
        <v>0</v>
      </c>
      <c r="T177" s="223">
        <f>S177*H177</f>
        <v>0</v>
      </c>
      <c r="AR177" s="224" t="s">
        <v>215</v>
      </c>
      <c r="AT177" s="224" t="s">
        <v>211</v>
      </c>
      <c r="AU177" s="224" t="s">
        <v>79</v>
      </c>
      <c r="AY177" s="18" t="s">
        <v>210</v>
      </c>
      <c r="BE177" s="225">
        <f>IF(N177="základní",J177,0)</f>
        <v>0</v>
      </c>
      <c r="BF177" s="225">
        <f>IF(N177="snížená",J177,0)</f>
        <v>0</v>
      </c>
      <c r="BG177" s="225">
        <f>IF(N177="zákl. přenesená",J177,0)</f>
        <v>0</v>
      </c>
      <c r="BH177" s="225">
        <f>IF(N177="sníž. přenesená",J177,0)</f>
        <v>0</v>
      </c>
      <c r="BI177" s="225">
        <f>IF(N177="nulová",J177,0)</f>
        <v>0</v>
      </c>
      <c r="BJ177" s="18" t="s">
        <v>77</v>
      </c>
      <c r="BK177" s="225">
        <f>ROUND(I177*H177,2)</f>
        <v>0</v>
      </c>
      <c r="BL177" s="18" t="s">
        <v>215</v>
      </c>
      <c r="BM177" s="224" t="s">
        <v>316</v>
      </c>
    </row>
    <row r="178" s="1" customFormat="1" ht="16.5" customHeight="1">
      <c r="B178" s="39"/>
      <c r="C178" s="241" t="s">
        <v>285</v>
      </c>
      <c r="D178" s="241" t="s">
        <v>263</v>
      </c>
      <c r="E178" s="242" t="s">
        <v>1050</v>
      </c>
      <c r="F178" s="243" t="s">
        <v>1051</v>
      </c>
      <c r="G178" s="244" t="s">
        <v>263</v>
      </c>
      <c r="H178" s="245">
        <v>120</v>
      </c>
      <c r="I178" s="246"/>
      <c r="J178" s="247">
        <f>ROUND(I178*H178,2)</f>
        <v>0</v>
      </c>
      <c r="K178" s="243" t="s">
        <v>20</v>
      </c>
      <c r="L178" s="248"/>
      <c r="M178" s="249" t="s">
        <v>20</v>
      </c>
      <c r="N178" s="250" t="s">
        <v>41</v>
      </c>
      <c r="O178" s="84"/>
      <c r="P178" s="222">
        <f>O178*H178</f>
        <v>0</v>
      </c>
      <c r="Q178" s="222">
        <v>0</v>
      </c>
      <c r="R178" s="222">
        <f>Q178*H178</f>
        <v>0</v>
      </c>
      <c r="S178" s="222">
        <v>0</v>
      </c>
      <c r="T178" s="223">
        <f>S178*H178</f>
        <v>0</v>
      </c>
      <c r="AR178" s="224" t="s">
        <v>233</v>
      </c>
      <c r="AT178" s="224" t="s">
        <v>263</v>
      </c>
      <c r="AU178" s="224" t="s">
        <v>79</v>
      </c>
      <c r="AY178" s="18" t="s">
        <v>210</v>
      </c>
      <c r="BE178" s="225">
        <f>IF(N178="základní",J178,0)</f>
        <v>0</v>
      </c>
      <c r="BF178" s="225">
        <f>IF(N178="snížená",J178,0)</f>
        <v>0</v>
      </c>
      <c r="BG178" s="225">
        <f>IF(N178="zákl. přenesená",J178,0)</f>
        <v>0</v>
      </c>
      <c r="BH178" s="225">
        <f>IF(N178="sníž. přenesená",J178,0)</f>
        <v>0</v>
      </c>
      <c r="BI178" s="225">
        <f>IF(N178="nulová",J178,0)</f>
        <v>0</v>
      </c>
      <c r="BJ178" s="18" t="s">
        <v>77</v>
      </c>
      <c r="BK178" s="225">
        <f>ROUND(I178*H178,2)</f>
        <v>0</v>
      </c>
      <c r="BL178" s="18" t="s">
        <v>215</v>
      </c>
      <c r="BM178" s="224" t="s">
        <v>319</v>
      </c>
    </row>
    <row r="179" s="10" customFormat="1" ht="22.8" customHeight="1">
      <c r="B179" s="199"/>
      <c r="C179" s="200"/>
      <c r="D179" s="201" t="s">
        <v>69</v>
      </c>
      <c r="E179" s="239" t="s">
        <v>1052</v>
      </c>
      <c r="F179" s="239" t="s">
        <v>1053</v>
      </c>
      <c r="G179" s="200"/>
      <c r="H179" s="200"/>
      <c r="I179" s="203"/>
      <c r="J179" s="240">
        <f>BK179</f>
        <v>0</v>
      </c>
      <c r="K179" s="200"/>
      <c r="L179" s="205"/>
      <c r="M179" s="206"/>
      <c r="N179" s="207"/>
      <c r="O179" s="207"/>
      <c r="P179" s="208">
        <f>SUM(P180:P181)</f>
        <v>0</v>
      </c>
      <c r="Q179" s="207"/>
      <c r="R179" s="208">
        <f>SUM(R180:R181)</f>
        <v>0</v>
      </c>
      <c r="S179" s="207"/>
      <c r="T179" s="209">
        <f>SUM(T180:T181)</f>
        <v>0</v>
      </c>
      <c r="AR179" s="210" t="s">
        <v>77</v>
      </c>
      <c r="AT179" s="211" t="s">
        <v>69</v>
      </c>
      <c r="AU179" s="211" t="s">
        <v>77</v>
      </c>
      <c r="AY179" s="210" t="s">
        <v>210</v>
      </c>
      <c r="BK179" s="212">
        <f>SUM(BK180:BK181)</f>
        <v>0</v>
      </c>
    </row>
    <row r="180" s="1" customFormat="1" ht="24" customHeight="1">
      <c r="B180" s="39"/>
      <c r="C180" s="213" t="s">
        <v>322</v>
      </c>
      <c r="D180" s="213" t="s">
        <v>211</v>
      </c>
      <c r="E180" s="214" t="s">
        <v>1048</v>
      </c>
      <c r="F180" s="215" t="s">
        <v>1049</v>
      </c>
      <c r="G180" s="216" t="s">
        <v>291</v>
      </c>
      <c r="H180" s="217">
        <v>180</v>
      </c>
      <c r="I180" s="218"/>
      <c r="J180" s="219">
        <f>ROUND(I180*H180,2)</f>
        <v>0</v>
      </c>
      <c r="K180" s="215" t="s">
        <v>20</v>
      </c>
      <c r="L180" s="44"/>
      <c r="M180" s="220" t="s">
        <v>20</v>
      </c>
      <c r="N180" s="221" t="s">
        <v>41</v>
      </c>
      <c r="O180" s="84"/>
      <c r="P180" s="222">
        <f>O180*H180</f>
        <v>0</v>
      </c>
      <c r="Q180" s="222">
        <v>0</v>
      </c>
      <c r="R180" s="222">
        <f>Q180*H180</f>
        <v>0</v>
      </c>
      <c r="S180" s="222">
        <v>0</v>
      </c>
      <c r="T180" s="223">
        <f>S180*H180</f>
        <v>0</v>
      </c>
      <c r="AR180" s="224" t="s">
        <v>215</v>
      </c>
      <c r="AT180" s="224" t="s">
        <v>211</v>
      </c>
      <c r="AU180" s="224" t="s">
        <v>79</v>
      </c>
      <c r="AY180" s="18" t="s">
        <v>210</v>
      </c>
      <c r="BE180" s="225">
        <f>IF(N180="základní",J180,0)</f>
        <v>0</v>
      </c>
      <c r="BF180" s="225">
        <f>IF(N180="snížená",J180,0)</f>
        <v>0</v>
      </c>
      <c r="BG180" s="225">
        <f>IF(N180="zákl. přenesená",J180,0)</f>
        <v>0</v>
      </c>
      <c r="BH180" s="225">
        <f>IF(N180="sníž. přenesená",J180,0)</f>
        <v>0</v>
      </c>
      <c r="BI180" s="225">
        <f>IF(N180="nulová",J180,0)</f>
        <v>0</v>
      </c>
      <c r="BJ180" s="18" t="s">
        <v>77</v>
      </c>
      <c r="BK180" s="225">
        <f>ROUND(I180*H180,2)</f>
        <v>0</v>
      </c>
      <c r="BL180" s="18" t="s">
        <v>215</v>
      </c>
      <c r="BM180" s="224" t="s">
        <v>325</v>
      </c>
    </row>
    <row r="181" s="1" customFormat="1" ht="16.5" customHeight="1">
      <c r="B181" s="39"/>
      <c r="C181" s="241" t="s">
        <v>286</v>
      </c>
      <c r="D181" s="241" t="s">
        <v>263</v>
      </c>
      <c r="E181" s="242" t="s">
        <v>1054</v>
      </c>
      <c r="F181" s="243" t="s">
        <v>1055</v>
      </c>
      <c r="G181" s="244" t="s">
        <v>263</v>
      </c>
      <c r="H181" s="245">
        <v>180</v>
      </c>
      <c r="I181" s="246"/>
      <c r="J181" s="247">
        <f>ROUND(I181*H181,2)</f>
        <v>0</v>
      </c>
      <c r="K181" s="243" t="s">
        <v>20</v>
      </c>
      <c r="L181" s="248"/>
      <c r="M181" s="249" t="s">
        <v>20</v>
      </c>
      <c r="N181" s="250" t="s">
        <v>41</v>
      </c>
      <c r="O181" s="84"/>
      <c r="P181" s="222">
        <f>O181*H181</f>
        <v>0</v>
      </c>
      <c r="Q181" s="222">
        <v>0</v>
      </c>
      <c r="R181" s="222">
        <f>Q181*H181</f>
        <v>0</v>
      </c>
      <c r="S181" s="222">
        <v>0</v>
      </c>
      <c r="T181" s="223">
        <f>S181*H181</f>
        <v>0</v>
      </c>
      <c r="AR181" s="224" t="s">
        <v>233</v>
      </c>
      <c r="AT181" s="224" t="s">
        <v>263</v>
      </c>
      <c r="AU181" s="224" t="s">
        <v>79</v>
      </c>
      <c r="AY181" s="18" t="s">
        <v>210</v>
      </c>
      <c r="BE181" s="225">
        <f>IF(N181="základní",J181,0)</f>
        <v>0</v>
      </c>
      <c r="BF181" s="225">
        <f>IF(N181="snížená",J181,0)</f>
        <v>0</v>
      </c>
      <c r="BG181" s="225">
        <f>IF(N181="zákl. přenesená",J181,0)</f>
        <v>0</v>
      </c>
      <c r="BH181" s="225">
        <f>IF(N181="sníž. přenesená",J181,0)</f>
        <v>0</v>
      </c>
      <c r="BI181" s="225">
        <f>IF(N181="nulová",J181,0)</f>
        <v>0</v>
      </c>
      <c r="BJ181" s="18" t="s">
        <v>77</v>
      </c>
      <c r="BK181" s="225">
        <f>ROUND(I181*H181,2)</f>
        <v>0</v>
      </c>
      <c r="BL181" s="18" t="s">
        <v>215</v>
      </c>
      <c r="BM181" s="224" t="s">
        <v>328</v>
      </c>
    </row>
    <row r="182" s="10" customFormat="1" ht="22.8" customHeight="1">
      <c r="B182" s="199"/>
      <c r="C182" s="200"/>
      <c r="D182" s="201" t="s">
        <v>69</v>
      </c>
      <c r="E182" s="239" t="s">
        <v>1056</v>
      </c>
      <c r="F182" s="239" t="s">
        <v>1057</v>
      </c>
      <c r="G182" s="200"/>
      <c r="H182" s="200"/>
      <c r="I182" s="203"/>
      <c r="J182" s="240">
        <f>BK182</f>
        <v>0</v>
      </c>
      <c r="K182" s="200"/>
      <c r="L182" s="205"/>
      <c r="M182" s="206"/>
      <c r="N182" s="207"/>
      <c r="O182" s="207"/>
      <c r="P182" s="208">
        <f>SUM(P183:P184)</f>
        <v>0</v>
      </c>
      <c r="Q182" s="207"/>
      <c r="R182" s="208">
        <f>SUM(R183:R184)</f>
        <v>0</v>
      </c>
      <c r="S182" s="207"/>
      <c r="T182" s="209">
        <f>SUM(T183:T184)</f>
        <v>0</v>
      </c>
      <c r="AR182" s="210" t="s">
        <v>77</v>
      </c>
      <c r="AT182" s="211" t="s">
        <v>69</v>
      </c>
      <c r="AU182" s="211" t="s">
        <v>77</v>
      </c>
      <c r="AY182" s="210" t="s">
        <v>210</v>
      </c>
      <c r="BK182" s="212">
        <f>SUM(BK183:BK184)</f>
        <v>0</v>
      </c>
    </row>
    <row r="183" s="1" customFormat="1" ht="24" customHeight="1">
      <c r="B183" s="39"/>
      <c r="C183" s="213" t="s">
        <v>7</v>
      </c>
      <c r="D183" s="213" t="s">
        <v>211</v>
      </c>
      <c r="E183" s="214" t="s">
        <v>1058</v>
      </c>
      <c r="F183" s="215" t="s">
        <v>1059</v>
      </c>
      <c r="G183" s="216" t="s">
        <v>291</v>
      </c>
      <c r="H183" s="217">
        <v>110</v>
      </c>
      <c r="I183" s="218"/>
      <c r="J183" s="219">
        <f>ROUND(I183*H183,2)</f>
        <v>0</v>
      </c>
      <c r="K183" s="215" t="s">
        <v>20</v>
      </c>
      <c r="L183" s="44"/>
      <c r="M183" s="220" t="s">
        <v>20</v>
      </c>
      <c r="N183" s="221" t="s">
        <v>41</v>
      </c>
      <c r="O183" s="84"/>
      <c r="P183" s="222">
        <f>O183*H183</f>
        <v>0</v>
      </c>
      <c r="Q183" s="222">
        <v>0</v>
      </c>
      <c r="R183" s="222">
        <f>Q183*H183</f>
        <v>0</v>
      </c>
      <c r="S183" s="222">
        <v>0</v>
      </c>
      <c r="T183" s="223">
        <f>S183*H183</f>
        <v>0</v>
      </c>
      <c r="AR183" s="224" t="s">
        <v>215</v>
      </c>
      <c r="AT183" s="224" t="s">
        <v>211</v>
      </c>
      <c r="AU183" s="224" t="s">
        <v>79</v>
      </c>
      <c r="AY183" s="18" t="s">
        <v>210</v>
      </c>
      <c r="BE183" s="225">
        <f>IF(N183="základní",J183,0)</f>
        <v>0</v>
      </c>
      <c r="BF183" s="225">
        <f>IF(N183="snížená",J183,0)</f>
        <v>0</v>
      </c>
      <c r="BG183" s="225">
        <f>IF(N183="zákl. přenesená",J183,0)</f>
        <v>0</v>
      </c>
      <c r="BH183" s="225">
        <f>IF(N183="sníž. přenesená",J183,0)</f>
        <v>0</v>
      </c>
      <c r="BI183" s="225">
        <f>IF(N183="nulová",J183,0)</f>
        <v>0</v>
      </c>
      <c r="BJ183" s="18" t="s">
        <v>77</v>
      </c>
      <c r="BK183" s="225">
        <f>ROUND(I183*H183,2)</f>
        <v>0</v>
      </c>
      <c r="BL183" s="18" t="s">
        <v>215</v>
      </c>
      <c r="BM183" s="224" t="s">
        <v>331</v>
      </c>
    </row>
    <row r="184" s="1" customFormat="1" ht="16.5" customHeight="1">
      <c r="B184" s="39"/>
      <c r="C184" s="241" t="s">
        <v>292</v>
      </c>
      <c r="D184" s="241" t="s">
        <v>263</v>
      </c>
      <c r="E184" s="242" t="s">
        <v>1060</v>
      </c>
      <c r="F184" s="243" t="s">
        <v>1061</v>
      </c>
      <c r="G184" s="244" t="s">
        <v>263</v>
      </c>
      <c r="H184" s="245">
        <v>110</v>
      </c>
      <c r="I184" s="246"/>
      <c r="J184" s="247">
        <f>ROUND(I184*H184,2)</f>
        <v>0</v>
      </c>
      <c r="K184" s="243" t="s">
        <v>20</v>
      </c>
      <c r="L184" s="248"/>
      <c r="M184" s="249" t="s">
        <v>20</v>
      </c>
      <c r="N184" s="250" t="s">
        <v>41</v>
      </c>
      <c r="O184" s="84"/>
      <c r="P184" s="222">
        <f>O184*H184</f>
        <v>0</v>
      </c>
      <c r="Q184" s="222">
        <v>0</v>
      </c>
      <c r="R184" s="222">
        <f>Q184*H184</f>
        <v>0</v>
      </c>
      <c r="S184" s="222">
        <v>0</v>
      </c>
      <c r="T184" s="223">
        <f>S184*H184</f>
        <v>0</v>
      </c>
      <c r="AR184" s="224" t="s">
        <v>233</v>
      </c>
      <c r="AT184" s="224" t="s">
        <v>263</v>
      </c>
      <c r="AU184" s="224" t="s">
        <v>79</v>
      </c>
      <c r="AY184" s="18" t="s">
        <v>210</v>
      </c>
      <c r="BE184" s="225">
        <f>IF(N184="základní",J184,0)</f>
        <v>0</v>
      </c>
      <c r="BF184" s="225">
        <f>IF(N184="snížená",J184,0)</f>
        <v>0</v>
      </c>
      <c r="BG184" s="225">
        <f>IF(N184="zákl. přenesená",J184,0)</f>
        <v>0</v>
      </c>
      <c r="BH184" s="225">
        <f>IF(N184="sníž. přenesená",J184,0)</f>
        <v>0</v>
      </c>
      <c r="BI184" s="225">
        <f>IF(N184="nulová",J184,0)</f>
        <v>0</v>
      </c>
      <c r="BJ184" s="18" t="s">
        <v>77</v>
      </c>
      <c r="BK184" s="225">
        <f>ROUND(I184*H184,2)</f>
        <v>0</v>
      </c>
      <c r="BL184" s="18" t="s">
        <v>215</v>
      </c>
      <c r="BM184" s="224" t="s">
        <v>334</v>
      </c>
    </row>
    <row r="185" s="10" customFormat="1" ht="22.8" customHeight="1">
      <c r="B185" s="199"/>
      <c r="C185" s="200"/>
      <c r="D185" s="201" t="s">
        <v>69</v>
      </c>
      <c r="E185" s="239" t="s">
        <v>1062</v>
      </c>
      <c r="F185" s="239" t="s">
        <v>1063</v>
      </c>
      <c r="G185" s="200"/>
      <c r="H185" s="200"/>
      <c r="I185" s="203"/>
      <c r="J185" s="240">
        <f>BK185</f>
        <v>0</v>
      </c>
      <c r="K185" s="200"/>
      <c r="L185" s="205"/>
      <c r="M185" s="206"/>
      <c r="N185" s="207"/>
      <c r="O185" s="207"/>
      <c r="P185" s="208">
        <f>SUM(P186:P187)</f>
        <v>0</v>
      </c>
      <c r="Q185" s="207"/>
      <c r="R185" s="208">
        <f>SUM(R186:R187)</f>
        <v>0</v>
      </c>
      <c r="S185" s="207"/>
      <c r="T185" s="209">
        <f>SUM(T186:T187)</f>
        <v>0</v>
      </c>
      <c r="AR185" s="210" t="s">
        <v>77</v>
      </c>
      <c r="AT185" s="211" t="s">
        <v>69</v>
      </c>
      <c r="AU185" s="211" t="s">
        <v>77</v>
      </c>
      <c r="AY185" s="210" t="s">
        <v>210</v>
      </c>
      <c r="BK185" s="212">
        <f>SUM(BK186:BK187)</f>
        <v>0</v>
      </c>
    </row>
    <row r="186" s="1" customFormat="1" ht="24" customHeight="1">
      <c r="B186" s="39"/>
      <c r="C186" s="213" t="s">
        <v>335</v>
      </c>
      <c r="D186" s="213" t="s">
        <v>211</v>
      </c>
      <c r="E186" s="214" t="s">
        <v>1064</v>
      </c>
      <c r="F186" s="215" t="s">
        <v>1065</v>
      </c>
      <c r="G186" s="216" t="s">
        <v>291</v>
      </c>
      <c r="H186" s="217">
        <v>150</v>
      </c>
      <c r="I186" s="218"/>
      <c r="J186" s="219">
        <f>ROUND(I186*H186,2)</f>
        <v>0</v>
      </c>
      <c r="K186" s="215" t="s">
        <v>20</v>
      </c>
      <c r="L186" s="44"/>
      <c r="M186" s="220" t="s">
        <v>20</v>
      </c>
      <c r="N186" s="221" t="s">
        <v>41</v>
      </c>
      <c r="O186" s="84"/>
      <c r="P186" s="222">
        <f>O186*H186</f>
        <v>0</v>
      </c>
      <c r="Q186" s="222">
        <v>0</v>
      </c>
      <c r="R186" s="222">
        <f>Q186*H186</f>
        <v>0</v>
      </c>
      <c r="S186" s="222">
        <v>0</v>
      </c>
      <c r="T186" s="223">
        <f>S186*H186</f>
        <v>0</v>
      </c>
      <c r="AR186" s="224" t="s">
        <v>215</v>
      </c>
      <c r="AT186" s="224" t="s">
        <v>211</v>
      </c>
      <c r="AU186" s="224" t="s">
        <v>79</v>
      </c>
      <c r="AY186" s="18" t="s">
        <v>210</v>
      </c>
      <c r="BE186" s="225">
        <f>IF(N186="základní",J186,0)</f>
        <v>0</v>
      </c>
      <c r="BF186" s="225">
        <f>IF(N186="snížená",J186,0)</f>
        <v>0</v>
      </c>
      <c r="BG186" s="225">
        <f>IF(N186="zákl. přenesená",J186,0)</f>
        <v>0</v>
      </c>
      <c r="BH186" s="225">
        <f>IF(N186="sníž. přenesená",J186,0)</f>
        <v>0</v>
      </c>
      <c r="BI186" s="225">
        <f>IF(N186="nulová",J186,0)</f>
        <v>0</v>
      </c>
      <c r="BJ186" s="18" t="s">
        <v>77</v>
      </c>
      <c r="BK186" s="225">
        <f>ROUND(I186*H186,2)</f>
        <v>0</v>
      </c>
      <c r="BL186" s="18" t="s">
        <v>215</v>
      </c>
      <c r="BM186" s="224" t="s">
        <v>338</v>
      </c>
    </row>
    <row r="187" s="1" customFormat="1" ht="16.5" customHeight="1">
      <c r="B187" s="39"/>
      <c r="C187" s="241" t="s">
        <v>295</v>
      </c>
      <c r="D187" s="241" t="s">
        <v>263</v>
      </c>
      <c r="E187" s="242" t="s">
        <v>1066</v>
      </c>
      <c r="F187" s="243" t="s">
        <v>1067</v>
      </c>
      <c r="G187" s="244" t="s">
        <v>263</v>
      </c>
      <c r="H187" s="245">
        <v>150</v>
      </c>
      <c r="I187" s="246"/>
      <c r="J187" s="247">
        <f>ROUND(I187*H187,2)</f>
        <v>0</v>
      </c>
      <c r="K187" s="243" t="s">
        <v>20</v>
      </c>
      <c r="L187" s="248"/>
      <c r="M187" s="249" t="s">
        <v>20</v>
      </c>
      <c r="N187" s="250" t="s">
        <v>41</v>
      </c>
      <c r="O187" s="84"/>
      <c r="P187" s="222">
        <f>O187*H187</f>
        <v>0</v>
      </c>
      <c r="Q187" s="222">
        <v>0</v>
      </c>
      <c r="R187" s="222">
        <f>Q187*H187</f>
        <v>0</v>
      </c>
      <c r="S187" s="222">
        <v>0</v>
      </c>
      <c r="T187" s="223">
        <f>S187*H187</f>
        <v>0</v>
      </c>
      <c r="AR187" s="224" t="s">
        <v>233</v>
      </c>
      <c r="AT187" s="224" t="s">
        <v>263</v>
      </c>
      <c r="AU187" s="224" t="s">
        <v>79</v>
      </c>
      <c r="AY187" s="18" t="s">
        <v>210</v>
      </c>
      <c r="BE187" s="225">
        <f>IF(N187="základní",J187,0)</f>
        <v>0</v>
      </c>
      <c r="BF187" s="225">
        <f>IF(N187="snížená",J187,0)</f>
        <v>0</v>
      </c>
      <c r="BG187" s="225">
        <f>IF(N187="zákl. přenesená",J187,0)</f>
        <v>0</v>
      </c>
      <c r="BH187" s="225">
        <f>IF(N187="sníž. přenesená",J187,0)</f>
        <v>0</v>
      </c>
      <c r="BI187" s="225">
        <f>IF(N187="nulová",J187,0)</f>
        <v>0</v>
      </c>
      <c r="BJ187" s="18" t="s">
        <v>77</v>
      </c>
      <c r="BK187" s="225">
        <f>ROUND(I187*H187,2)</f>
        <v>0</v>
      </c>
      <c r="BL187" s="18" t="s">
        <v>215</v>
      </c>
      <c r="BM187" s="224" t="s">
        <v>341</v>
      </c>
    </row>
    <row r="188" s="10" customFormat="1" ht="22.8" customHeight="1">
      <c r="B188" s="199"/>
      <c r="C188" s="200"/>
      <c r="D188" s="201" t="s">
        <v>69</v>
      </c>
      <c r="E188" s="239" t="s">
        <v>1068</v>
      </c>
      <c r="F188" s="239" t="s">
        <v>1069</v>
      </c>
      <c r="G188" s="200"/>
      <c r="H188" s="200"/>
      <c r="I188" s="203"/>
      <c r="J188" s="240">
        <f>BK188</f>
        <v>0</v>
      </c>
      <c r="K188" s="200"/>
      <c r="L188" s="205"/>
      <c r="M188" s="206"/>
      <c r="N188" s="207"/>
      <c r="O188" s="207"/>
      <c r="P188" s="208">
        <f>SUM(P189:P190)</f>
        <v>0</v>
      </c>
      <c r="Q188" s="207"/>
      <c r="R188" s="208">
        <f>SUM(R189:R190)</f>
        <v>0</v>
      </c>
      <c r="S188" s="207"/>
      <c r="T188" s="209">
        <f>SUM(T189:T190)</f>
        <v>0</v>
      </c>
      <c r="AR188" s="210" t="s">
        <v>77</v>
      </c>
      <c r="AT188" s="211" t="s">
        <v>69</v>
      </c>
      <c r="AU188" s="211" t="s">
        <v>77</v>
      </c>
      <c r="AY188" s="210" t="s">
        <v>210</v>
      </c>
      <c r="BK188" s="212">
        <f>SUM(BK189:BK190)</f>
        <v>0</v>
      </c>
    </row>
    <row r="189" s="1" customFormat="1" ht="24" customHeight="1">
      <c r="B189" s="39"/>
      <c r="C189" s="213" t="s">
        <v>342</v>
      </c>
      <c r="D189" s="213" t="s">
        <v>211</v>
      </c>
      <c r="E189" s="214" t="s">
        <v>1070</v>
      </c>
      <c r="F189" s="215" t="s">
        <v>1071</v>
      </c>
      <c r="G189" s="216" t="s">
        <v>291</v>
      </c>
      <c r="H189" s="217">
        <v>644</v>
      </c>
      <c r="I189" s="218"/>
      <c r="J189" s="219">
        <f>ROUND(I189*H189,2)</f>
        <v>0</v>
      </c>
      <c r="K189" s="215" t="s">
        <v>20</v>
      </c>
      <c r="L189" s="44"/>
      <c r="M189" s="220" t="s">
        <v>20</v>
      </c>
      <c r="N189" s="221" t="s">
        <v>41</v>
      </c>
      <c r="O189" s="84"/>
      <c r="P189" s="222">
        <f>O189*H189</f>
        <v>0</v>
      </c>
      <c r="Q189" s="222">
        <v>0</v>
      </c>
      <c r="R189" s="222">
        <f>Q189*H189</f>
        <v>0</v>
      </c>
      <c r="S189" s="222">
        <v>0</v>
      </c>
      <c r="T189" s="223">
        <f>S189*H189</f>
        <v>0</v>
      </c>
      <c r="AR189" s="224" t="s">
        <v>215</v>
      </c>
      <c r="AT189" s="224" t="s">
        <v>211</v>
      </c>
      <c r="AU189" s="224" t="s">
        <v>79</v>
      </c>
      <c r="AY189" s="18" t="s">
        <v>210</v>
      </c>
      <c r="BE189" s="225">
        <f>IF(N189="základní",J189,0)</f>
        <v>0</v>
      </c>
      <c r="BF189" s="225">
        <f>IF(N189="snížená",J189,0)</f>
        <v>0</v>
      </c>
      <c r="BG189" s="225">
        <f>IF(N189="zákl. přenesená",J189,0)</f>
        <v>0</v>
      </c>
      <c r="BH189" s="225">
        <f>IF(N189="sníž. přenesená",J189,0)</f>
        <v>0</v>
      </c>
      <c r="BI189" s="225">
        <f>IF(N189="nulová",J189,0)</f>
        <v>0</v>
      </c>
      <c r="BJ189" s="18" t="s">
        <v>77</v>
      </c>
      <c r="BK189" s="225">
        <f>ROUND(I189*H189,2)</f>
        <v>0</v>
      </c>
      <c r="BL189" s="18" t="s">
        <v>215</v>
      </c>
      <c r="BM189" s="224" t="s">
        <v>345</v>
      </c>
    </row>
    <row r="190" s="1" customFormat="1" ht="16.5" customHeight="1">
      <c r="B190" s="39"/>
      <c r="C190" s="241" t="s">
        <v>304</v>
      </c>
      <c r="D190" s="241" t="s">
        <v>263</v>
      </c>
      <c r="E190" s="242" t="s">
        <v>1072</v>
      </c>
      <c r="F190" s="243" t="s">
        <v>1073</v>
      </c>
      <c r="G190" s="244" t="s">
        <v>263</v>
      </c>
      <c r="H190" s="245">
        <v>644</v>
      </c>
      <c r="I190" s="246"/>
      <c r="J190" s="247">
        <f>ROUND(I190*H190,2)</f>
        <v>0</v>
      </c>
      <c r="K190" s="243" t="s">
        <v>20</v>
      </c>
      <c r="L190" s="248"/>
      <c r="M190" s="249" t="s">
        <v>20</v>
      </c>
      <c r="N190" s="250" t="s">
        <v>41</v>
      </c>
      <c r="O190" s="84"/>
      <c r="P190" s="222">
        <f>O190*H190</f>
        <v>0</v>
      </c>
      <c r="Q190" s="222">
        <v>0</v>
      </c>
      <c r="R190" s="222">
        <f>Q190*H190</f>
        <v>0</v>
      </c>
      <c r="S190" s="222">
        <v>0</v>
      </c>
      <c r="T190" s="223">
        <f>S190*H190</f>
        <v>0</v>
      </c>
      <c r="AR190" s="224" t="s">
        <v>233</v>
      </c>
      <c r="AT190" s="224" t="s">
        <v>263</v>
      </c>
      <c r="AU190" s="224" t="s">
        <v>79</v>
      </c>
      <c r="AY190" s="18" t="s">
        <v>210</v>
      </c>
      <c r="BE190" s="225">
        <f>IF(N190="základní",J190,0)</f>
        <v>0</v>
      </c>
      <c r="BF190" s="225">
        <f>IF(N190="snížená",J190,0)</f>
        <v>0</v>
      </c>
      <c r="BG190" s="225">
        <f>IF(N190="zákl. přenesená",J190,0)</f>
        <v>0</v>
      </c>
      <c r="BH190" s="225">
        <f>IF(N190="sníž. přenesená",J190,0)</f>
        <v>0</v>
      </c>
      <c r="BI190" s="225">
        <f>IF(N190="nulová",J190,0)</f>
        <v>0</v>
      </c>
      <c r="BJ190" s="18" t="s">
        <v>77</v>
      </c>
      <c r="BK190" s="225">
        <f>ROUND(I190*H190,2)</f>
        <v>0</v>
      </c>
      <c r="BL190" s="18" t="s">
        <v>215</v>
      </c>
      <c r="BM190" s="224" t="s">
        <v>348</v>
      </c>
    </row>
    <row r="191" s="10" customFormat="1" ht="22.8" customHeight="1">
      <c r="B191" s="199"/>
      <c r="C191" s="200"/>
      <c r="D191" s="201" t="s">
        <v>69</v>
      </c>
      <c r="E191" s="239" t="s">
        <v>1074</v>
      </c>
      <c r="F191" s="239" t="s">
        <v>1075</v>
      </c>
      <c r="G191" s="200"/>
      <c r="H191" s="200"/>
      <c r="I191" s="203"/>
      <c r="J191" s="240">
        <f>BK191</f>
        <v>0</v>
      </c>
      <c r="K191" s="200"/>
      <c r="L191" s="205"/>
      <c r="M191" s="206"/>
      <c r="N191" s="207"/>
      <c r="O191" s="207"/>
      <c r="P191" s="208">
        <f>SUM(P192:P193)</f>
        <v>0</v>
      </c>
      <c r="Q191" s="207"/>
      <c r="R191" s="208">
        <f>SUM(R192:R193)</f>
        <v>0</v>
      </c>
      <c r="S191" s="207"/>
      <c r="T191" s="209">
        <f>SUM(T192:T193)</f>
        <v>0</v>
      </c>
      <c r="AR191" s="210" t="s">
        <v>77</v>
      </c>
      <c r="AT191" s="211" t="s">
        <v>69</v>
      </c>
      <c r="AU191" s="211" t="s">
        <v>77</v>
      </c>
      <c r="AY191" s="210" t="s">
        <v>210</v>
      </c>
      <c r="BK191" s="212">
        <f>SUM(BK192:BK193)</f>
        <v>0</v>
      </c>
    </row>
    <row r="192" s="1" customFormat="1" ht="24" customHeight="1">
      <c r="B192" s="39"/>
      <c r="C192" s="213" t="s">
        <v>349</v>
      </c>
      <c r="D192" s="213" t="s">
        <v>211</v>
      </c>
      <c r="E192" s="214" t="s">
        <v>1070</v>
      </c>
      <c r="F192" s="215" t="s">
        <v>1071</v>
      </c>
      <c r="G192" s="216" t="s">
        <v>291</v>
      </c>
      <c r="H192" s="217">
        <v>150</v>
      </c>
      <c r="I192" s="218"/>
      <c r="J192" s="219">
        <f>ROUND(I192*H192,2)</f>
        <v>0</v>
      </c>
      <c r="K192" s="215" t="s">
        <v>20</v>
      </c>
      <c r="L192" s="44"/>
      <c r="M192" s="220" t="s">
        <v>20</v>
      </c>
      <c r="N192" s="221" t="s">
        <v>41</v>
      </c>
      <c r="O192" s="84"/>
      <c r="P192" s="222">
        <f>O192*H192</f>
        <v>0</v>
      </c>
      <c r="Q192" s="222">
        <v>0</v>
      </c>
      <c r="R192" s="222">
        <f>Q192*H192</f>
        <v>0</v>
      </c>
      <c r="S192" s="222">
        <v>0</v>
      </c>
      <c r="T192" s="223">
        <f>S192*H192</f>
        <v>0</v>
      </c>
      <c r="AR192" s="224" t="s">
        <v>215</v>
      </c>
      <c r="AT192" s="224" t="s">
        <v>211</v>
      </c>
      <c r="AU192" s="224" t="s">
        <v>79</v>
      </c>
      <c r="AY192" s="18" t="s">
        <v>210</v>
      </c>
      <c r="BE192" s="225">
        <f>IF(N192="základní",J192,0)</f>
        <v>0</v>
      </c>
      <c r="BF192" s="225">
        <f>IF(N192="snížená",J192,0)</f>
        <v>0</v>
      </c>
      <c r="BG192" s="225">
        <f>IF(N192="zákl. přenesená",J192,0)</f>
        <v>0</v>
      </c>
      <c r="BH192" s="225">
        <f>IF(N192="sníž. přenesená",J192,0)</f>
        <v>0</v>
      </c>
      <c r="BI192" s="225">
        <f>IF(N192="nulová",J192,0)</f>
        <v>0</v>
      </c>
      <c r="BJ192" s="18" t="s">
        <v>77</v>
      </c>
      <c r="BK192" s="225">
        <f>ROUND(I192*H192,2)</f>
        <v>0</v>
      </c>
      <c r="BL192" s="18" t="s">
        <v>215</v>
      </c>
      <c r="BM192" s="224" t="s">
        <v>353</v>
      </c>
    </row>
    <row r="193" s="1" customFormat="1" ht="16.5" customHeight="1">
      <c r="B193" s="39"/>
      <c r="C193" s="241" t="s">
        <v>307</v>
      </c>
      <c r="D193" s="241" t="s">
        <v>263</v>
      </c>
      <c r="E193" s="242" t="s">
        <v>1076</v>
      </c>
      <c r="F193" s="243" t="s">
        <v>1077</v>
      </c>
      <c r="G193" s="244" t="s">
        <v>263</v>
      </c>
      <c r="H193" s="245">
        <v>150</v>
      </c>
      <c r="I193" s="246"/>
      <c r="J193" s="247">
        <f>ROUND(I193*H193,2)</f>
        <v>0</v>
      </c>
      <c r="K193" s="243" t="s">
        <v>20</v>
      </c>
      <c r="L193" s="248"/>
      <c r="M193" s="249" t="s">
        <v>20</v>
      </c>
      <c r="N193" s="250" t="s">
        <v>41</v>
      </c>
      <c r="O193" s="84"/>
      <c r="P193" s="222">
        <f>O193*H193</f>
        <v>0</v>
      </c>
      <c r="Q193" s="222">
        <v>0</v>
      </c>
      <c r="R193" s="222">
        <f>Q193*H193</f>
        <v>0</v>
      </c>
      <c r="S193" s="222">
        <v>0</v>
      </c>
      <c r="T193" s="223">
        <f>S193*H193</f>
        <v>0</v>
      </c>
      <c r="AR193" s="224" t="s">
        <v>233</v>
      </c>
      <c r="AT193" s="224" t="s">
        <v>263</v>
      </c>
      <c r="AU193" s="224" t="s">
        <v>79</v>
      </c>
      <c r="AY193" s="18" t="s">
        <v>210</v>
      </c>
      <c r="BE193" s="225">
        <f>IF(N193="základní",J193,0)</f>
        <v>0</v>
      </c>
      <c r="BF193" s="225">
        <f>IF(N193="snížená",J193,0)</f>
        <v>0</v>
      </c>
      <c r="BG193" s="225">
        <f>IF(N193="zákl. přenesená",J193,0)</f>
        <v>0</v>
      </c>
      <c r="BH193" s="225">
        <f>IF(N193="sníž. přenesená",J193,0)</f>
        <v>0</v>
      </c>
      <c r="BI193" s="225">
        <f>IF(N193="nulová",J193,0)</f>
        <v>0</v>
      </c>
      <c r="BJ193" s="18" t="s">
        <v>77</v>
      </c>
      <c r="BK193" s="225">
        <f>ROUND(I193*H193,2)</f>
        <v>0</v>
      </c>
      <c r="BL193" s="18" t="s">
        <v>215</v>
      </c>
      <c r="BM193" s="224" t="s">
        <v>356</v>
      </c>
    </row>
    <row r="194" s="10" customFormat="1" ht="22.8" customHeight="1">
      <c r="B194" s="199"/>
      <c r="C194" s="200"/>
      <c r="D194" s="201" t="s">
        <v>69</v>
      </c>
      <c r="E194" s="239" t="s">
        <v>1078</v>
      </c>
      <c r="F194" s="239" t="s">
        <v>1079</v>
      </c>
      <c r="G194" s="200"/>
      <c r="H194" s="200"/>
      <c r="I194" s="203"/>
      <c r="J194" s="240">
        <f>BK194</f>
        <v>0</v>
      </c>
      <c r="K194" s="200"/>
      <c r="L194" s="205"/>
      <c r="M194" s="206"/>
      <c r="N194" s="207"/>
      <c r="O194" s="207"/>
      <c r="P194" s="208">
        <f>SUM(P195:P196)</f>
        <v>0</v>
      </c>
      <c r="Q194" s="207"/>
      <c r="R194" s="208">
        <f>SUM(R195:R196)</f>
        <v>0</v>
      </c>
      <c r="S194" s="207"/>
      <c r="T194" s="209">
        <f>SUM(T195:T196)</f>
        <v>0</v>
      </c>
      <c r="AR194" s="210" t="s">
        <v>77</v>
      </c>
      <c r="AT194" s="211" t="s">
        <v>69</v>
      </c>
      <c r="AU194" s="211" t="s">
        <v>77</v>
      </c>
      <c r="AY194" s="210" t="s">
        <v>210</v>
      </c>
      <c r="BK194" s="212">
        <f>SUM(BK195:BK196)</f>
        <v>0</v>
      </c>
    </row>
    <row r="195" s="1" customFormat="1" ht="24" customHeight="1">
      <c r="B195" s="39"/>
      <c r="C195" s="213" t="s">
        <v>357</v>
      </c>
      <c r="D195" s="213" t="s">
        <v>211</v>
      </c>
      <c r="E195" s="214" t="s">
        <v>1080</v>
      </c>
      <c r="F195" s="215" t="s">
        <v>1081</v>
      </c>
      <c r="G195" s="216" t="s">
        <v>291</v>
      </c>
      <c r="H195" s="217">
        <v>1800</v>
      </c>
      <c r="I195" s="218"/>
      <c r="J195" s="219">
        <f>ROUND(I195*H195,2)</f>
        <v>0</v>
      </c>
      <c r="K195" s="215" t="s">
        <v>20</v>
      </c>
      <c r="L195" s="44"/>
      <c r="M195" s="220" t="s">
        <v>20</v>
      </c>
      <c r="N195" s="221" t="s">
        <v>41</v>
      </c>
      <c r="O195" s="84"/>
      <c r="P195" s="222">
        <f>O195*H195</f>
        <v>0</v>
      </c>
      <c r="Q195" s="222">
        <v>0</v>
      </c>
      <c r="R195" s="222">
        <f>Q195*H195</f>
        <v>0</v>
      </c>
      <c r="S195" s="222">
        <v>0</v>
      </c>
      <c r="T195" s="223">
        <f>S195*H195</f>
        <v>0</v>
      </c>
      <c r="AR195" s="224" t="s">
        <v>215</v>
      </c>
      <c r="AT195" s="224" t="s">
        <v>211</v>
      </c>
      <c r="AU195" s="224" t="s">
        <v>79</v>
      </c>
      <c r="AY195" s="18" t="s">
        <v>210</v>
      </c>
      <c r="BE195" s="225">
        <f>IF(N195="základní",J195,0)</f>
        <v>0</v>
      </c>
      <c r="BF195" s="225">
        <f>IF(N195="snížená",J195,0)</f>
        <v>0</v>
      </c>
      <c r="BG195" s="225">
        <f>IF(N195="zákl. přenesená",J195,0)</f>
        <v>0</v>
      </c>
      <c r="BH195" s="225">
        <f>IF(N195="sníž. přenesená",J195,0)</f>
        <v>0</v>
      </c>
      <c r="BI195" s="225">
        <f>IF(N195="nulová",J195,0)</f>
        <v>0</v>
      </c>
      <c r="BJ195" s="18" t="s">
        <v>77</v>
      </c>
      <c r="BK195" s="225">
        <f>ROUND(I195*H195,2)</f>
        <v>0</v>
      </c>
      <c r="BL195" s="18" t="s">
        <v>215</v>
      </c>
      <c r="BM195" s="224" t="s">
        <v>360</v>
      </c>
    </row>
    <row r="196" s="1" customFormat="1" ht="16.5" customHeight="1">
      <c r="B196" s="39"/>
      <c r="C196" s="241" t="s">
        <v>310</v>
      </c>
      <c r="D196" s="241" t="s">
        <v>263</v>
      </c>
      <c r="E196" s="242" t="s">
        <v>1082</v>
      </c>
      <c r="F196" s="243" t="s">
        <v>1083</v>
      </c>
      <c r="G196" s="244" t="s">
        <v>263</v>
      </c>
      <c r="H196" s="245">
        <v>1800</v>
      </c>
      <c r="I196" s="246"/>
      <c r="J196" s="247">
        <f>ROUND(I196*H196,2)</f>
        <v>0</v>
      </c>
      <c r="K196" s="243" t="s">
        <v>20</v>
      </c>
      <c r="L196" s="248"/>
      <c r="M196" s="249" t="s">
        <v>20</v>
      </c>
      <c r="N196" s="250" t="s">
        <v>41</v>
      </c>
      <c r="O196" s="84"/>
      <c r="P196" s="222">
        <f>O196*H196</f>
        <v>0</v>
      </c>
      <c r="Q196" s="222">
        <v>0</v>
      </c>
      <c r="R196" s="222">
        <f>Q196*H196</f>
        <v>0</v>
      </c>
      <c r="S196" s="222">
        <v>0</v>
      </c>
      <c r="T196" s="223">
        <f>S196*H196</f>
        <v>0</v>
      </c>
      <c r="AR196" s="224" t="s">
        <v>233</v>
      </c>
      <c r="AT196" s="224" t="s">
        <v>263</v>
      </c>
      <c r="AU196" s="224" t="s">
        <v>79</v>
      </c>
      <c r="AY196" s="18" t="s">
        <v>210</v>
      </c>
      <c r="BE196" s="225">
        <f>IF(N196="základní",J196,0)</f>
        <v>0</v>
      </c>
      <c r="BF196" s="225">
        <f>IF(N196="snížená",J196,0)</f>
        <v>0</v>
      </c>
      <c r="BG196" s="225">
        <f>IF(N196="zákl. přenesená",J196,0)</f>
        <v>0</v>
      </c>
      <c r="BH196" s="225">
        <f>IF(N196="sníž. přenesená",J196,0)</f>
        <v>0</v>
      </c>
      <c r="BI196" s="225">
        <f>IF(N196="nulová",J196,0)</f>
        <v>0</v>
      </c>
      <c r="BJ196" s="18" t="s">
        <v>77</v>
      </c>
      <c r="BK196" s="225">
        <f>ROUND(I196*H196,2)</f>
        <v>0</v>
      </c>
      <c r="BL196" s="18" t="s">
        <v>215</v>
      </c>
      <c r="BM196" s="224" t="s">
        <v>363</v>
      </c>
    </row>
    <row r="197" s="10" customFormat="1" ht="22.8" customHeight="1">
      <c r="B197" s="199"/>
      <c r="C197" s="200"/>
      <c r="D197" s="201" t="s">
        <v>69</v>
      </c>
      <c r="E197" s="239" t="s">
        <v>1084</v>
      </c>
      <c r="F197" s="239" t="s">
        <v>1085</v>
      </c>
      <c r="G197" s="200"/>
      <c r="H197" s="200"/>
      <c r="I197" s="203"/>
      <c r="J197" s="240">
        <f>BK197</f>
        <v>0</v>
      </c>
      <c r="K197" s="200"/>
      <c r="L197" s="205"/>
      <c r="M197" s="206"/>
      <c r="N197" s="207"/>
      <c r="O197" s="207"/>
      <c r="P197" s="208">
        <f>SUM(P198:P199)</f>
        <v>0</v>
      </c>
      <c r="Q197" s="207"/>
      <c r="R197" s="208">
        <f>SUM(R198:R199)</f>
        <v>0</v>
      </c>
      <c r="S197" s="207"/>
      <c r="T197" s="209">
        <f>SUM(T198:T199)</f>
        <v>0</v>
      </c>
      <c r="AR197" s="210" t="s">
        <v>77</v>
      </c>
      <c r="AT197" s="211" t="s">
        <v>69</v>
      </c>
      <c r="AU197" s="211" t="s">
        <v>77</v>
      </c>
      <c r="AY197" s="210" t="s">
        <v>210</v>
      </c>
      <c r="BK197" s="212">
        <f>SUM(BK198:BK199)</f>
        <v>0</v>
      </c>
    </row>
    <row r="198" s="1" customFormat="1" ht="24" customHeight="1">
      <c r="B198" s="39"/>
      <c r="C198" s="213" t="s">
        <v>364</v>
      </c>
      <c r="D198" s="213" t="s">
        <v>211</v>
      </c>
      <c r="E198" s="214" t="s">
        <v>1080</v>
      </c>
      <c r="F198" s="215" t="s">
        <v>1081</v>
      </c>
      <c r="G198" s="216" t="s">
        <v>291</v>
      </c>
      <c r="H198" s="217">
        <v>3750</v>
      </c>
      <c r="I198" s="218"/>
      <c r="J198" s="219">
        <f>ROUND(I198*H198,2)</f>
        <v>0</v>
      </c>
      <c r="K198" s="215" t="s">
        <v>20</v>
      </c>
      <c r="L198" s="44"/>
      <c r="M198" s="220" t="s">
        <v>20</v>
      </c>
      <c r="N198" s="221" t="s">
        <v>41</v>
      </c>
      <c r="O198" s="84"/>
      <c r="P198" s="222">
        <f>O198*H198</f>
        <v>0</v>
      </c>
      <c r="Q198" s="222">
        <v>0</v>
      </c>
      <c r="R198" s="222">
        <f>Q198*H198</f>
        <v>0</v>
      </c>
      <c r="S198" s="222">
        <v>0</v>
      </c>
      <c r="T198" s="223">
        <f>S198*H198</f>
        <v>0</v>
      </c>
      <c r="AR198" s="224" t="s">
        <v>215</v>
      </c>
      <c r="AT198" s="224" t="s">
        <v>211</v>
      </c>
      <c r="AU198" s="224" t="s">
        <v>79</v>
      </c>
      <c r="AY198" s="18" t="s">
        <v>210</v>
      </c>
      <c r="BE198" s="225">
        <f>IF(N198="základní",J198,0)</f>
        <v>0</v>
      </c>
      <c r="BF198" s="225">
        <f>IF(N198="snížená",J198,0)</f>
        <v>0</v>
      </c>
      <c r="BG198" s="225">
        <f>IF(N198="zákl. přenesená",J198,0)</f>
        <v>0</v>
      </c>
      <c r="BH198" s="225">
        <f>IF(N198="sníž. přenesená",J198,0)</f>
        <v>0</v>
      </c>
      <c r="BI198" s="225">
        <f>IF(N198="nulová",J198,0)</f>
        <v>0</v>
      </c>
      <c r="BJ198" s="18" t="s">
        <v>77</v>
      </c>
      <c r="BK198" s="225">
        <f>ROUND(I198*H198,2)</f>
        <v>0</v>
      </c>
      <c r="BL198" s="18" t="s">
        <v>215</v>
      </c>
      <c r="BM198" s="224" t="s">
        <v>367</v>
      </c>
    </row>
    <row r="199" s="1" customFormat="1" ht="16.5" customHeight="1">
      <c r="B199" s="39"/>
      <c r="C199" s="241" t="s">
        <v>303</v>
      </c>
      <c r="D199" s="241" t="s">
        <v>263</v>
      </c>
      <c r="E199" s="242" t="s">
        <v>1086</v>
      </c>
      <c r="F199" s="243" t="s">
        <v>1087</v>
      </c>
      <c r="G199" s="244" t="s">
        <v>263</v>
      </c>
      <c r="H199" s="245">
        <v>3750</v>
      </c>
      <c r="I199" s="246"/>
      <c r="J199" s="247">
        <f>ROUND(I199*H199,2)</f>
        <v>0</v>
      </c>
      <c r="K199" s="243" t="s">
        <v>20</v>
      </c>
      <c r="L199" s="248"/>
      <c r="M199" s="249" t="s">
        <v>20</v>
      </c>
      <c r="N199" s="250" t="s">
        <v>41</v>
      </c>
      <c r="O199" s="84"/>
      <c r="P199" s="222">
        <f>O199*H199</f>
        <v>0</v>
      </c>
      <c r="Q199" s="222">
        <v>0</v>
      </c>
      <c r="R199" s="222">
        <f>Q199*H199</f>
        <v>0</v>
      </c>
      <c r="S199" s="222">
        <v>0</v>
      </c>
      <c r="T199" s="223">
        <f>S199*H199</f>
        <v>0</v>
      </c>
      <c r="AR199" s="224" t="s">
        <v>233</v>
      </c>
      <c r="AT199" s="224" t="s">
        <v>263</v>
      </c>
      <c r="AU199" s="224" t="s">
        <v>79</v>
      </c>
      <c r="AY199" s="18" t="s">
        <v>210</v>
      </c>
      <c r="BE199" s="225">
        <f>IF(N199="základní",J199,0)</f>
        <v>0</v>
      </c>
      <c r="BF199" s="225">
        <f>IF(N199="snížená",J199,0)</f>
        <v>0</v>
      </c>
      <c r="BG199" s="225">
        <f>IF(N199="zákl. přenesená",J199,0)</f>
        <v>0</v>
      </c>
      <c r="BH199" s="225">
        <f>IF(N199="sníž. přenesená",J199,0)</f>
        <v>0</v>
      </c>
      <c r="BI199" s="225">
        <f>IF(N199="nulová",J199,0)</f>
        <v>0</v>
      </c>
      <c r="BJ199" s="18" t="s">
        <v>77</v>
      </c>
      <c r="BK199" s="225">
        <f>ROUND(I199*H199,2)</f>
        <v>0</v>
      </c>
      <c r="BL199" s="18" t="s">
        <v>215</v>
      </c>
      <c r="BM199" s="224" t="s">
        <v>370</v>
      </c>
    </row>
    <row r="200" s="10" customFormat="1" ht="22.8" customHeight="1">
      <c r="B200" s="199"/>
      <c r="C200" s="200"/>
      <c r="D200" s="201" t="s">
        <v>69</v>
      </c>
      <c r="E200" s="239" t="s">
        <v>1088</v>
      </c>
      <c r="F200" s="239" t="s">
        <v>1089</v>
      </c>
      <c r="G200" s="200"/>
      <c r="H200" s="200"/>
      <c r="I200" s="203"/>
      <c r="J200" s="240">
        <f>BK200</f>
        <v>0</v>
      </c>
      <c r="K200" s="200"/>
      <c r="L200" s="205"/>
      <c r="M200" s="206"/>
      <c r="N200" s="207"/>
      <c r="O200" s="207"/>
      <c r="P200" s="208">
        <f>SUM(P201:P202)</f>
        <v>0</v>
      </c>
      <c r="Q200" s="207"/>
      <c r="R200" s="208">
        <f>SUM(R201:R202)</f>
        <v>0</v>
      </c>
      <c r="S200" s="207"/>
      <c r="T200" s="209">
        <f>SUM(T201:T202)</f>
        <v>0</v>
      </c>
      <c r="AR200" s="210" t="s">
        <v>77</v>
      </c>
      <c r="AT200" s="211" t="s">
        <v>69</v>
      </c>
      <c r="AU200" s="211" t="s">
        <v>77</v>
      </c>
      <c r="AY200" s="210" t="s">
        <v>210</v>
      </c>
      <c r="BK200" s="212">
        <f>SUM(BK201:BK202)</f>
        <v>0</v>
      </c>
    </row>
    <row r="201" s="1" customFormat="1" ht="24" customHeight="1">
      <c r="B201" s="39"/>
      <c r="C201" s="213" t="s">
        <v>371</v>
      </c>
      <c r="D201" s="213" t="s">
        <v>211</v>
      </c>
      <c r="E201" s="214" t="s">
        <v>1090</v>
      </c>
      <c r="F201" s="215" t="s">
        <v>1091</v>
      </c>
      <c r="G201" s="216" t="s">
        <v>291</v>
      </c>
      <c r="H201" s="217">
        <v>4900</v>
      </c>
      <c r="I201" s="218"/>
      <c r="J201" s="219">
        <f>ROUND(I201*H201,2)</f>
        <v>0</v>
      </c>
      <c r="K201" s="215" t="s">
        <v>20</v>
      </c>
      <c r="L201" s="44"/>
      <c r="M201" s="220" t="s">
        <v>20</v>
      </c>
      <c r="N201" s="221" t="s">
        <v>41</v>
      </c>
      <c r="O201" s="84"/>
      <c r="P201" s="222">
        <f>O201*H201</f>
        <v>0</v>
      </c>
      <c r="Q201" s="222">
        <v>0</v>
      </c>
      <c r="R201" s="222">
        <f>Q201*H201</f>
        <v>0</v>
      </c>
      <c r="S201" s="222">
        <v>0</v>
      </c>
      <c r="T201" s="223">
        <f>S201*H201</f>
        <v>0</v>
      </c>
      <c r="AR201" s="224" t="s">
        <v>215</v>
      </c>
      <c r="AT201" s="224" t="s">
        <v>211</v>
      </c>
      <c r="AU201" s="224" t="s">
        <v>79</v>
      </c>
      <c r="AY201" s="18" t="s">
        <v>210</v>
      </c>
      <c r="BE201" s="225">
        <f>IF(N201="základní",J201,0)</f>
        <v>0</v>
      </c>
      <c r="BF201" s="225">
        <f>IF(N201="snížená",J201,0)</f>
        <v>0</v>
      </c>
      <c r="BG201" s="225">
        <f>IF(N201="zákl. přenesená",J201,0)</f>
        <v>0</v>
      </c>
      <c r="BH201" s="225">
        <f>IF(N201="sníž. přenesená",J201,0)</f>
        <v>0</v>
      </c>
      <c r="BI201" s="225">
        <f>IF(N201="nulová",J201,0)</f>
        <v>0</v>
      </c>
      <c r="BJ201" s="18" t="s">
        <v>77</v>
      </c>
      <c r="BK201" s="225">
        <f>ROUND(I201*H201,2)</f>
        <v>0</v>
      </c>
      <c r="BL201" s="18" t="s">
        <v>215</v>
      </c>
      <c r="BM201" s="224" t="s">
        <v>374</v>
      </c>
    </row>
    <row r="202" s="1" customFormat="1" ht="16.5" customHeight="1">
      <c r="B202" s="39"/>
      <c r="C202" s="241" t="s">
        <v>316</v>
      </c>
      <c r="D202" s="241" t="s">
        <v>263</v>
      </c>
      <c r="E202" s="242" t="s">
        <v>1092</v>
      </c>
      <c r="F202" s="243" t="s">
        <v>1093</v>
      </c>
      <c r="G202" s="244" t="s">
        <v>263</v>
      </c>
      <c r="H202" s="245">
        <v>4900</v>
      </c>
      <c r="I202" s="246"/>
      <c r="J202" s="247">
        <f>ROUND(I202*H202,2)</f>
        <v>0</v>
      </c>
      <c r="K202" s="243" t="s">
        <v>20</v>
      </c>
      <c r="L202" s="248"/>
      <c r="M202" s="249" t="s">
        <v>20</v>
      </c>
      <c r="N202" s="250" t="s">
        <v>41</v>
      </c>
      <c r="O202" s="84"/>
      <c r="P202" s="222">
        <f>O202*H202</f>
        <v>0</v>
      </c>
      <c r="Q202" s="222">
        <v>0</v>
      </c>
      <c r="R202" s="222">
        <f>Q202*H202</f>
        <v>0</v>
      </c>
      <c r="S202" s="222">
        <v>0</v>
      </c>
      <c r="T202" s="223">
        <f>S202*H202</f>
        <v>0</v>
      </c>
      <c r="AR202" s="224" t="s">
        <v>233</v>
      </c>
      <c r="AT202" s="224" t="s">
        <v>263</v>
      </c>
      <c r="AU202" s="224" t="s">
        <v>79</v>
      </c>
      <c r="AY202" s="18" t="s">
        <v>210</v>
      </c>
      <c r="BE202" s="225">
        <f>IF(N202="základní",J202,0)</f>
        <v>0</v>
      </c>
      <c r="BF202" s="225">
        <f>IF(N202="snížená",J202,0)</f>
        <v>0</v>
      </c>
      <c r="BG202" s="225">
        <f>IF(N202="zákl. přenesená",J202,0)</f>
        <v>0</v>
      </c>
      <c r="BH202" s="225">
        <f>IF(N202="sníž. přenesená",J202,0)</f>
        <v>0</v>
      </c>
      <c r="BI202" s="225">
        <f>IF(N202="nulová",J202,0)</f>
        <v>0</v>
      </c>
      <c r="BJ202" s="18" t="s">
        <v>77</v>
      </c>
      <c r="BK202" s="225">
        <f>ROUND(I202*H202,2)</f>
        <v>0</v>
      </c>
      <c r="BL202" s="18" t="s">
        <v>215</v>
      </c>
      <c r="BM202" s="224" t="s">
        <v>377</v>
      </c>
    </row>
    <row r="203" s="10" customFormat="1" ht="22.8" customHeight="1">
      <c r="B203" s="199"/>
      <c r="C203" s="200"/>
      <c r="D203" s="201" t="s">
        <v>69</v>
      </c>
      <c r="E203" s="239" t="s">
        <v>1094</v>
      </c>
      <c r="F203" s="239" t="s">
        <v>1095</v>
      </c>
      <c r="G203" s="200"/>
      <c r="H203" s="200"/>
      <c r="I203" s="203"/>
      <c r="J203" s="240">
        <f>BK203</f>
        <v>0</v>
      </c>
      <c r="K203" s="200"/>
      <c r="L203" s="205"/>
      <c r="M203" s="206"/>
      <c r="N203" s="207"/>
      <c r="O203" s="207"/>
      <c r="P203" s="208">
        <f>SUM(P204:P205)</f>
        <v>0</v>
      </c>
      <c r="Q203" s="207"/>
      <c r="R203" s="208">
        <f>SUM(R204:R205)</f>
        <v>0</v>
      </c>
      <c r="S203" s="207"/>
      <c r="T203" s="209">
        <f>SUM(T204:T205)</f>
        <v>0</v>
      </c>
      <c r="AR203" s="210" t="s">
        <v>77</v>
      </c>
      <c r="AT203" s="211" t="s">
        <v>69</v>
      </c>
      <c r="AU203" s="211" t="s">
        <v>77</v>
      </c>
      <c r="AY203" s="210" t="s">
        <v>210</v>
      </c>
      <c r="BK203" s="212">
        <f>SUM(BK204:BK205)</f>
        <v>0</v>
      </c>
    </row>
    <row r="204" s="1" customFormat="1" ht="24" customHeight="1">
      <c r="B204" s="39"/>
      <c r="C204" s="213" t="s">
        <v>378</v>
      </c>
      <c r="D204" s="213" t="s">
        <v>211</v>
      </c>
      <c r="E204" s="214" t="s">
        <v>1096</v>
      </c>
      <c r="F204" s="215" t="s">
        <v>1097</v>
      </c>
      <c r="G204" s="216" t="s">
        <v>291</v>
      </c>
      <c r="H204" s="217">
        <v>40</v>
      </c>
      <c r="I204" s="218"/>
      <c r="J204" s="219">
        <f>ROUND(I204*H204,2)</f>
        <v>0</v>
      </c>
      <c r="K204" s="215" t="s">
        <v>20</v>
      </c>
      <c r="L204" s="44"/>
      <c r="M204" s="220" t="s">
        <v>20</v>
      </c>
      <c r="N204" s="221" t="s">
        <v>41</v>
      </c>
      <c r="O204" s="84"/>
      <c r="P204" s="222">
        <f>O204*H204</f>
        <v>0</v>
      </c>
      <c r="Q204" s="222">
        <v>0</v>
      </c>
      <c r="R204" s="222">
        <f>Q204*H204</f>
        <v>0</v>
      </c>
      <c r="S204" s="222">
        <v>0</v>
      </c>
      <c r="T204" s="223">
        <f>S204*H204</f>
        <v>0</v>
      </c>
      <c r="AR204" s="224" t="s">
        <v>215</v>
      </c>
      <c r="AT204" s="224" t="s">
        <v>211</v>
      </c>
      <c r="AU204" s="224" t="s">
        <v>79</v>
      </c>
      <c r="AY204" s="18" t="s">
        <v>210</v>
      </c>
      <c r="BE204" s="225">
        <f>IF(N204="základní",J204,0)</f>
        <v>0</v>
      </c>
      <c r="BF204" s="225">
        <f>IF(N204="snížená",J204,0)</f>
        <v>0</v>
      </c>
      <c r="BG204" s="225">
        <f>IF(N204="zákl. přenesená",J204,0)</f>
        <v>0</v>
      </c>
      <c r="BH204" s="225">
        <f>IF(N204="sníž. přenesená",J204,0)</f>
        <v>0</v>
      </c>
      <c r="BI204" s="225">
        <f>IF(N204="nulová",J204,0)</f>
        <v>0</v>
      </c>
      <c r="BJ204" s="18" t="s">
        <v>77</v>
      </c>
      <c r="BK204" s="225">
        <f>ROUND(I204*H204,2)</f>
        <v>0</v>
      </c>
      <c r="BL204" s="18" t="s">
        <v>215</v>
      </c>
      <c r="BM204" s="224" t="s">
        <v>381</v>
      </c>
    </row>
    <row r="205" s="1" customFormat="1" ht="16.5" customHeight="1">
      <c r="B205" s="39"/>
      <c r="C205" s="241" t="s">
        <v>319</v>
      </c>
      <c r="D205" s="241" t="s">
        <v>263</v>
      </c>
      <c r="E205" s="242" t="s">
        <v>1098</v>
      </c>
      <c r="F205" s="243" t="s">
        <v>1099</v>
      </c>
      <c r="G205" s="244" t="s">
        <v>263</v>
      </c>
      <c r="H205" s="245">
        <v>40</v>
      </c>
      <c r="I205" s="246"/>
      <c r="J205" s="247">
        <f>ROUND(I205*H205,2)</f>
        <v>0</v>
      </c>
      <c r="K205" s="243" t="s">
        <v>20</v>
      </c>
      <c r="L205" s="248"/>
      <c r="M205" s="249" t="s">
        <v>20</v>
      </c>
      <c r="N205" s="250" t="s">
        <v>41</v>
      </c>
      <c r="O205" s="84"/>
      <c r="P205" s="222">
        <f>O205*H205</f>
        <v>0</v>
      </c>
      <c r="Q205" s="222">
        <v>0</v>
      </c>
      <c r="R205" s="222">
        <f>Q205*H205</f>
        <v>0</v>
      </c>
      <c r="S205" s="222">
        <v>0</v>
      </c>
      <c r="T205" s="223">
        <f>S205*H205</f>
        <v>0</v>
      </c>
      <c r="AR205" s="224" t="s">
        <v>233</v>
      </c>
      <c r="AT205" s="224" t="s">
        <v>263</v>
      </c>
      <c r="AU205" s="224" t="s">
        <v>79</v>
      </c>
      <c r="AY205" s="18" t="s">
        <v>210</v>
      </c>
      <c r="BE205" s="225">
        <f>IF(N205="základní",J205,0)</f>
        <v>0</v>
      </c>
      <c r="BF205" s="225">
        <f>IF(N205="snížená",J205,0)</f>
        <v>0</v>
      </c>
      <c r="BG205" s="225">
        <f>IF(N205="zákl. přenesená",J205,0)</f>
        <v>0</v>
      </c>
      <c r="BH205" s="225">
        <f>IF(N205="sníž. přenesená",J205,0)</f>
        <v>0</v>
      </c>
      <c r="BI205" s="225">
        <f>IF(N205="nulová",J205,0)</f>
        <v>0</v>
      </c>
      <c r="BJ205" s="18" t="s">
        <v>77</v>
      </c>
      <c r="BK205" s="225">
        <f>ROUND(I205*H205,2)</f>
        <v>0</v>
      </c>
      <c r="BL205" s="18" t="s">
        <v>215</v>
      </c>
      <c r="BM205" s="224" t="s">
        <v>386</v>
      </c>
    </row>
    <row r="206" s="10" customFormat="1" ht="22.8" customHeight="1">
      <c r="B206" s="199"/>
      <c r="C206" s="200"/>
      <c r="D206" s="201" t="s">
        <v>69</v>
      </c>
      <c r="E206" s="239" t="s">
        <v>1100</v>
      </c>
      <c r="F206" s="239" t="s">
        <v>1101</v>
      </c>
      <c r="G206" s="200"/>
      <c r="H206" s="200"/>
      <c r="I206" s="203"/>
      <c r="J206" s="240">
        <f>BK206</f>
        <v>0</v>
      </c>
      <c r="K206" s="200"/>
      <c r="L206" s="205"/>
      <c r="M206" s="206"/>
      <c r="N206" s="207"/>
      <c r="O206" s="207"/>
      <c r="P206" s="208">
        <f>SUM(P207:P208)</f>
        <v>0</v>
      </c>
      <c r="Q206" s="207"/>
      <c r="R206" s="208">
        <f>SUM(R207:R208)</f>
        <v>0</v>
      </c>
      <c r="S206" s="207"/>
      <c r="T206" s="209">
        <f>SUM(T207:T208)</f>
        <v>0</v>
      </c>
      <c r="AR206" s="210" t="s">
        <v>77</v>
      </c>
      <c r="AT206" s="211" t="s">
        <v>69</v>
      </c>
      <c r="AU206" s="211" t="s">
        <v>77</v>
      </c>
      <c r="AY206" s="210" t="s">
        <v>210</v>
      </c>
      <c r="BK206" s="212">
        <f>SUM(BK207:BK208)</f>
        <v>0</v>
      </c>
    </row>
    <row r="207" s="1" customFormat="1" ht="24" customHeight="1">
      <c r="B207" s="39"/>
      <c r="C207" s="213" t="s">
        <v>387</v>
      </c>
      <c r="D207" s="213" t="s">
        <v>211</v>
      </c>
      <c r="E207" s="214" t="s">
        <v>1102</v>
      </c>
      <c r="F207" s="215" t="s">
        <v>1103</v>
      </c>
      <c r="G207" s="216" t="s">
        <v>291</v>
      </c>
      <c r="H207" s="217">
        <v>40</v>
      </c>
      <c r="I207" s="218"/>
      <c r="J207" s="219">
        <f>ROUND(I207*H207,2)</f>
        <v>0</v>
      </c>
      <c r="K207" s="215" t="s">
        <v>20</v>
      </c>
      <c r="L207" s="44"/>
      <c r="M207" s="220" t="s">
        <v>20</v>
      </c>
      <c r="N207" s="221" t="s">
        <v>41</v>
      </c>
      <c r="O207" s="84"/>
      <c r="P207" s="222">
        <f>O207*H207</f>
        <v>0</v>
      </c>
      <c r="Q207" s="222">
        <v>0</v>
      </c>
      <c r="R207" s="222">
        <f>Q207*H207</f>
        <v>0</v>
      </c>
      <c r="S207" s="222">
        <v>0</v>
      </c>
      <c r="T207" s="223">
        <f>S207*H207</f>
        <v>0</v>
      </c>
      <c r="AR207" s="224" t="s">
        <v>215</v>
      </c>
      <c r="AT207" s="224" t="s">
        <v>211</v>
      </c>
      <c r="AU207" s="224" t="s">
        <v>79</v>
      </c>
      <c r="AY207" s="18" t="s">
        <v>210</v>
      </c>
      <c r="BE207" s="225">
        <f>IF(N207="základní",J207,0)</f>
        <v>0</v>
      </c>
      <c r="BF207" s="225">
        <f>IF(N207="snížená",J207,0)</f>
        <v>0</v>
      </c>
      <c r="BG207" s="225">
        <f>IF(N207="zákl. přenesená",J207,0)</f>
        <v>0</v>
      </c>
      <c r="BH207" s="225">
        <f>IF(N207="sníž. přenesená",J207,0)</f>
        <v>0</v>
      </c>
      <c r="BI207" s="225">
        <f>IF(N207="nulová",J207,0)</f>
        <v>0</v>
      </c>
      <c r="BJ207" s="18" t="s">
        <v>77</v>
      </c>
      <c r="BK207" s="225">
        <f>ROUND(I207*H207,2)</f>
        <v>0</v>
      </c>
      <c r="BL207" s="18" t="s">
        <v>215</v>
      </c>
      <c r="BM207" s="224" t="s">
        <v>390</v>
      </c>
    </row>
    <row r="208" s="1" customFormat="1" ht="16.5" customHeight="1">
      <c r="B208" s="39"/>
      <c r="C208" s="241" t="s">
        <v>325</v>
      </c>
      <c r="D208" s="241" t="s">
        <v>263</v>
      </c>
      <c r="E208" s="242" t="s">
        <v>1104</v>
      </c>
      <c r="F208" s="243" t="s">
        <v>1105</v>
      </c>
      <c r="G208" s="244" t="s">
        <v>263</v>
      </c>
      <c r="H208" s="245">
        <v>40</v>
      </c>
      <c r="I208" s="246"/>
      <c r="J208" s="247">
        <f>ROUND(I208*H208,2)</f>
        <v>0</v>
      </c>
      <c r="K208" s="243" t="s">
        <v>20</v>
      </c>
      <c r="L208" s="248"/>
      <c r="M208" s="249" t="s">
        <v>20</v>
      </c>
      <c r="N208" s="250" t="s">
        <v>41</v>
      </c>
      <c r="O208" s="84"/>
      <c r="P208" s="222">
        <f>O208*H208</f>
        <v>0</v>
      </c>
      <c r="Q208" s="222">
        <v>0</v>
      </c>
      <c r="R208" s="222">
        <f>Q208*H208</f>
        <v>0</v>
      </c>
      <c r="S208" s="222">
        <v>0</v>
      </c>
      <c r="T208" s="223">
        <f>S208*H208</f>
        <v>0</v>
      </c>
      <c r="AR208" s="224" t="s">
        <v>233</v>
      </c>
      <c r="AT208" s="224" t="s">
        <v>263</v>
      </c>
      <c r="AU208" s="224" t="s">
        <v>79</v>
      </c>
      <c r="AY208" s="18" t="s">
        <v>210</v>
      </c>
      <c r="BE208" s="225">
        <f>IF(N208="základní",J208,0)</f>
        <v>0</v>
      </c>
      <c r="BF208" s="225">
        <f>IF(N208="snížená",J208,0)</f>
        <v>0</v>
      </c>
      <c r="BG208" s="225">
        <f>IF(N208="zákl. přenesená",J208,0)</f>
        <v>0</v>
      </c>
      <c r="BH208" s="225">
        <f>IF(N208="sníž. přenesená",J208,0)</f>
        <v>0</v>
      </c>
      <c r="BI208" s="225">
        <f>IF(N208="nulová",J208,0)</f>
        <v>0</v>
      </c>
      <c r="BJ208" s="18" t="s">
        <v>77</v>
      </c>
      <c r="BK208" s="225">
        <f>ROUND(I208*H208,2)</f>
        <v>0</v>
      </c>
      <c r="BL208" s="18" t="s">
        <v>215</v>
      </c>
      <c r="BM208" s="224" t="s">
        <v>393</v>
      </c>
    </row>
    <row r="209" s="10" customFormat="1" ht="22.8" customHeight="1">
      <c r="B209" s="199"/>
      <c r="C209" s="200"/>
      <c r="D209" s="201" t="s">
        <v>69</v>
      </c>
      <c r="E209" s="239" t="s">
        <v>1106</v>
      </c>
      <c r="F209" s="239" t="s">
        <v>1107</v>
      </c>
      <c r="G209" s="200"/>
      <c r="H209" s="200"/>
      <c r="I209" s="203"/>
      <c r="J209" s="240">
        <f>BK209</f>
        <v>0</v>
      </c>
      <c r="K209" s="200"/>
      <c r="L209" s="205"/>
      <c r="M209" s="206"/>
      <c r="N209" s="207"/>
      <c r="O209" s="207"/>
      <c r="P209" s="208">
        <f>SUM(P210:P211)</f>
        <v>0</v>
      </c>
      <c r="Q209" s="207"/>
      <c r="R209" s="208">
        <f>SUM(R210:R211)</f>
        <v>0</v>
      </c>
      <c r="S209" s="207"/>
      <c r="T209" s="209">
        <f>SUM(T210:T211)</f>
        <v>0</v>
      </c>
      <c r="AR209" s="210" t="s">
        <v>77</v>
      </c>
      <c r="AT209" s="211" t="s">
        <v>69</v>
      </c>
      <c r="AU209" s="211" t="s">
        <v>77</v>
      </c>
      <c r="AY209" s="210" t="s">
        <v>210</v>
      </c>
      <c r="BK209" s="212">
        <f>SUM(BK210:BK211)</f>
        <v>0</v>
      </c>
    </row>
    <row r="210" s="1" customFormat="1" ht="24" customHeight="1">
      <c r="B210" s="39"/>
      <c r="C210" s="213" t="s">
        <v>394</v>
      </c>
      <c r="D210" s="213" t="s">
        <v>211</v>
      </c>
      <c r="E210" s="214" t="s">
        <v>1108</v>
      </c>
      <c r="F210" s="215" t="s">
        <v>1109</v>
      </c>
      <c r="G210" s="216" t="s">
        <v>291</v>
      </c>
      <c r="H210" s="217">
        <v>150</v>
      </c>
      <c r="I210" s="218"/>
      <c r="J210" s="219">
        <f>ROUND(I210*H210,2)</f>
        <v>0</v>
      </c>
      <c r="K210" s="215" t="s">
        <v>20</v>
      </c>
      <c r="L210" s="44"/>
      <c r="M210" s="220" t="s">
        <v>20</v>
      </c>
      <c r="N210" s="221" t="s">
        <v>41</v>
      </c>
      <c r="O210" s="84"/>
      <c r="P210" s="222">
        <f>O210*H210</f>
        <v>0</v>
      </c>
      <c r="Q210" s="222">
        <v>0</v>
      </c>
      <c r="R210" s="222">
        <f>Q210*H210</f>
        <v>0</v>
      </c>
      <c r="S210" s="222">
        <v>0</v>
      </c>
      <c r="T210" s="223">
        <f>S210*H210</f>
        <v>0</v>
      </c>
      <c r="AR210" s="224" t="s">
        <v>215</v>
      </c>
      <c r="AT210" s="224" t="s">
        <v>211</v>
      </c>
      <c r="AU210" s="224" t="s">
        <v>79</v>
      </c>
      <c r="AY210" s="18" t="s">
        <v>210</v>
      </c>
      <c r="BE210" s="225">
        <f>IF(N210="základní",J210,0)</f>
        <v>0</v>
      </c>
      <c r="BF210" s="225">
        <f>IF(N210="snížená",J210,0)</f>
        <v>0</v>
      </c>
      <c r="BG210" s="225">
        <f>IF(N210="zákl. přenesená",J210,0)</f>
        <v>0</v>
      </c>
      <c r="BH210" s="225">
        <f>IF(N210="sníž. přenesená",J210,0)</f>
        <v>0</v>
      </c>
      <c r="BI210" s="225">
        <f>IF(N210="nulová",J210,0)</f>
        <v>0</v>
      </c>
      <c r="BJ210" s="18" t="s">
        <v>77</v>
      </c>
      <c r="BK210" s="225">
        <f>ROUND(I210*H210,2)</f>
        <v>0</v>
      </c>
      <c r="BL210" s="18" t="s">
        <v>215</v>
      </c>
      <c r="BM210" s="224" t="s">
        <v>397</v>
      </c>
    </row>
    <row r="211" s="1" customFormat="1" ht="16.5" customHeight="1">
      <c r="B211" s="39"/>
      <c r="C211" s="241" t="s">
        <v>328</v>
      </c>
      <c r="D211" s="241" t="s">
        <v>263</v>
      </c>
      <c r="E211" s="242" t="s">
        <v>1110</v>
      </c>
      <c r="F211" s="243" t="s">
        <v>1111</v>
      </c>
      <c r="G211" s="244" t="s">
        <v>263</v>
      </c>
      <c r="H211" s="245">
        <v>150</v>
      </c>
      <c r="I211" s="246"/>
      <c r="J211" s="247">
        <f>ROUND(I211*H211,2)</f>
        <v>0</v>
      </c>
      <c r="K211" s="243" t="s">
        <v>20</v>
      </c>
      <c r="L211" s="248"/>
      <c r="M211" s="249" t="s">
        <v>20</v>
      </c>
      <c r="N211" s="250" t="s">
        <v>41</v>
      </c>
      <c r="O211" s="84"/>
      <c r="P211" s="222">
        <f>O211*H211</f>
        <v>0</v>
      </c>
      <c r="Q211" s="222">
        <v>0</v>
      </c>
      <c r="R211" s="222">
        <f>Q211*H211</f>
        <v>0</v>
      </c>
      <c r="S211" s="222">
        <v>0</v>
      </c>
      <c r="T211" s="223">
        <f>S211*H211</f>
        <v>0</v>
      </c>
      <c r="AR211" s="224" t="s">
        <v>233</v>
      </c>
      <c r="AT211" s="224" t="s">
        <v>263</v>
      </c>
      <c r="AU211" s="224" t="s">
        <v>79</v>
      </c>
      <c r="AY211" s="18" t="s">
        <v>210</v>
      </c>
      <c r="BE211" s="225">
        <f>IF(N211="základní",J211,0)</f>
        <v>0</v>
      </c>
      <c r="BF211" s="225">
        <f>IF(N211="snížená",J211,0)</f>
        <v>0</v>
      </c>
      <c r="BG211" s="225">
        <f>IF(N211="zákl. přenesená",J211,0)</f>
        <v>0</v>
      </c>
      <c r="BH211" s="225">
        <f>IF(N211="sníž. přenesená",J211,0)</f>
        <v>0</v>
      </c>
      <c r="BI211" s="225">
        <f>IF(N211="nulová",J211,0)</f>
        <v>0</v>
      </c>
      <c r="BJ211" s="18" t="s">
        <v>77</v>
      </c>
      <c r="BK211" s="225">
        <f>ROUND(I211*H211,2)</f>
        <v>0</v>
      </c>
      <c r="BL211" s="18" t="s">
        <v>215</v>
      </c>
      <c r="BM211" s="224" t="s">
        <v>400</v>
      </c>
    </row>
    <row r="212" s="10" customFormat="1" ht="22.8" customHeight="1">
      <c r="B212" s="199"/>
      <c r="C212" s="200"/>
      <c r="D212" s="201" t="s">
        <v>69</v>
      </c>
      <c r="E212" s="239" t="s">
        <v>1112</v>
      </c>
      <c r="F212" s="239" t="s">
        <v>1113</v>
      </c>
      <c r="G212" s="200"/>
      <c r="H212" s="200"/>
      <c r="I212" s="203"/>
      <c r="J212" s="240">
        <f>BK212</f>
        <v>0</v>
      </c>
      <c r="K212" s="200"/>
      <c r="L212" s="205"/>
      <c r="M212" s="206"/>
      <c r="N212" s="207"/>
      <c r="O212" s="207"/>
      <c r="P212" s="208">
        <f>SUM(P213:P214)</f>
        <v>0</v>
      </c>
      <c r="Q212" s="207"/>
      <c r="R212" s="208">
        <f>SUM(R213:R214)</f>
        <v>0</v>
      </c>
      <c r="S212" s="207"/>
      <c r="T212" s="209">
        <f>SUM(T213:T214)</f>
        <v>0</v>
      </c>
      <c r="AR212" s="210" t="s">
        <v>77</v>
      </c>
      <c r="AT212" s="211" t="s">
        <v>69</v>
      </c>
      <c r="AU212" s="211" t="s">
        <v>77</v>
      </c>
      <c r="AY212" s="210" t="s">
        <v>210</v>
      </c>
      <c r="BK212" s="212">
        <f>SUM(BK213:BK214)</f>
        <v>0</v>
      </c>
    </row>
    <row r="213" s="1" customFormat="1" ht="24" customHeight="1">
      <c r="B213" s="39"/>
      <c r="C213" s="213" t="s">
        <v>401</v>
      </c>
      <c r="D213" s="213" t="s">
        <v>211</v>
      </c>
      <c r="E213" s="214" t="s">
        <v>1114</v>
      </c>
      <c r="F213" s="215" t="s">
        <v>1115</v>
      </c>
      <c r="G213" s="216" t="s">
        <v>291</v>
      </c>
      <c r="H213" s="217">
        <v>37</v>
      </c>
      <c r="I213" s="218"/>
      <c r="J213" s="219">
        <f>ROUND(I213*H213,2)</f>
        <v>0</v>
      </c>
      <c r="K213" s="215" t="s">
        <v>20</v>
      </c>
      <c r="L213" s="44"/>
      <c r="M213" s="220" t="s">
        <v>20</v>
      </c>
      <c r="N213" s="221" t="s">
        <v>41</v>
      </c>
      <c r="O213" s="84"/>
      <c r="P213" s="222">
        <f>O213*H213</f>
        <v>0</v>
      </c>
      <c r="Q213" s="222">
        <v>0</v>
      </c>
      <c r="R213" s="222">
        <f>Q213*H213</f>
        <v>0</v>
      </c>
      <c r="S213" s="222">
        <v>0</v>
      </c>
      <c r="T213" s="223">
        <f>S213*H213</f>
        <v>0</v>
      </c>
      <c r="AR213" s="224" t="s">
        <v>215</v>
      </c>
      <c r="AT213" s="224" t="s">
        <v>211</v>
      </c>
      <c r="AU213" s="224" t="s">
        <v>79</v>
      </c>
      <c r="AY213" s="18" t="s">
        <v>210</v>
      </c>
      <c r="BE213" s="225">
        <f>IF(N213="základní",J213,0)</f>
        <v>0</v>
      </c>
      <c r="BF213" s="225">
        <f>IF(N213="snížená",J213,0)</f>
        <v>0</v>
      </c>
      <c r="BG213" s="225">
        <f>IF(N213="zákl. přenesená",J213,0)</f>
        <v>0</v>
      </c>
      <c r="BH213" s="225">
        <f>IF(N213="sníž. přenesená",J213,0)</f>
        <v>0</v>
      </c>
      <c r="BI213" s="225">
        <f>IF(N213="nulová",J213,0)</f>
        <v>0</v>
      </c>
      <c r="BJ213" s="18" t="s">
        <v>77</v>
      </c>
      <c r="BK213" s="225">
        <f>ROUND(I213*H213,2)</f>
        <v>0</v>
      </c>
      <c r="BL213" s="18" t="s">
        <v>215</v>
      </c>
      <c r="BM213" s="224" t="s">
        <v>404</v>
      </c>
    </row>
    <row r="214" s="1" customFormat="1" ht="16.5" customHeight="1">
      <c r="B214" s="39"/>
      <c r="C214" s="241" t="s">
        <v>331</v>
      </c>
      <c r="D214" s="241" t="s">
        <v>263</v>
      </c>
      <c r="E214" s="242" t="s">
        <v>1116</v>
      </c>
      <c r="F214" s="243" t="s">
        <v>1117</v>
      </c>
      <c r="G214" s="244" t="s">
        <v>263</v>
      </c>
      <c r="H214" s="245">
        <v>37</v>
      </c>
      <c r="I214" s="246"/>
      <c r="J214" s="247">
        <f>ROUND(I214*H214,2)</f>
        <v>0</v>
      </c>
      <c r="K214" s="243" t="s">
        <v>20</v>
      </c>
      <c r="L214" s="248"/>
      <c r="M214" s="249" t="s">
        <v>20</v>
      </c>
      <c r="N214" s="250" t="s">
        <v>41</v>
      </c>
      <c r="O214" s="84"/>
      <c r="P214" s="222">
        <f>O214*H214</f>
        <v>0</v>
      </c>
      <c r="Q214" s="222">
        <v>0</v>
      </c>
      <c r="R214" s="222">
        <f>Q214*H214</f>
        <v>0</v>
      </c>
      <c r="S214" s="222">
        <v>0</v>
      </c>
      <c r="T214" s="223">
        <f>S214*H214</f>
        <v>0</v>
      </c>
      <c r="AR214" s="224" t="s">
        <v>233</v>
      </c>
      <c r="AT214" s="224" t="s">
        <v>263</v>
      </c>
      <c r="AU214" s="224" t="s">
        <v>79</v>
      </c>
      <c r="AY214" s="18" t="s">
        <v>210</v>
      </c>
      <c r="BE214" s="225">
        <f>IF(N214="základní",J214,0)</f>
        <v>0</v>
      </c>
      <c r="BF214" s="225">
        <f>IF(N214="snížená",J214,0)</f>
        <v>0</v>
      </c>
      <c r="BG214" s="225">
        <f>IF(N214="zákl. přenesená",J214,0)</f>
        <v>0</v>
      </c>
      <c r="BH214" s="225">
        <f>IF(N214="sníž. přenesená",J214,0)</f>
        <v>0</v>
      </c>
      <c r="BI214" s="225">
        <f>IF(N214="nulová",J214,0)</f>
        <v>0</v>
      </c>
      <c r="BJ214" s="18" t="s">
        <v>77</v>
      </c>
      <c r="BK214" s="225">
        <f>ROUND(I214*H214,2)</f>
        <v>0</v>
      </c>
      <c r="BL214" s="18" t="s">
        <v>215</v>
      </c>
      <c r="BM214" s="224" t="s">
        <v>407</v>
      </c>
    </row>
    <row r="215" s="10" customFormat="1" ht="22.8" customHeight="1">
      <c r="B215" s="199"/>
      <c r="C215" s="200"/>
      <c r="D215" s="201" t="s">
        <v>69</v>
      </c>
      <c r="E215" s="239" t="s">
        <v>1118</v>
      </c>
      <c r="F215" s="239" t="s">
        <v>1119</v>
      </c>
      <c r="G215" s="200"/>
      <c r="H215" s="200"/>
      <c r="I215" s="203"/>
      <c r="J215" s="240">
        <f>BK215</f>
        <v>0</v>
      </c>
      <c r="K215" s="200"/>
      <c r="L215" s="205"/>
      <c r="M215" s="206"/>
      <c r="N215" s="207"/>
      <c r="O215" s="207"/>
      <c r="P215" s="208">
        <f>SUM(P216:P218)</f>
        <v>0</v>
      </c>
      <c r="Q215" s="207"/>
      <c r="R215" s="208">
        <f>SUM(R216:R218)</f>
        <v>0</v>
      </c>
      <c r="S215" s="207"/>
      <c r="T215" s="209">
        <f>SUM(T216:T218)</f>
        <v>0</v>
      </c>
      <c r="AR215" s="210" t="s">
        <v>77</v>
      </c>
      <c r="AT215" s="211" t="s">
        <v>69</v>
      </c>
      <c r="AU215" s="211" t="s">
        <v>77</v>
      </c>
      <c r="AY215" s="210" t="s">
        <v>210</v>
      </c>
      <c r="BK215" s="212">
        <f>SUM(BK216:BK218)</f>
        <v>0</v>
      </c>
    </row>
    <row r="216" s="1" customFormat="1" ht="24" customHeight="1">
      <c r="B216" s="39"/>
      <c r="C216" s="213" t="s">
        <v>408</v>
      </c>
      <c r="D216" s="213" t="s">
        <v>211</v>
      </c>
      <c r="E216" s="214" t="s">
        <v>1120</v>
      </c>
      <c r="F216" s="215" t="s">
        <v>1121</v>
      </c>
      <c r="G216" s="216" t="s">
        <v>352</v>
      </c>
      <c r="H216" s="217">
        <v>2</v>
      </c>
      <c r="I216" s="218"/>
      <c r="J216" s="219">
        <f>ROUND(I216*H216,2)</f>
        <v>0</v>
      </c>
      <c r="K216" s="215" t="s">
        <v>20</v>
      </c>
      <c r="L216" s="44"/>
      <c r="M216" s="220" t="s">
        <v>20</v>
      </c>
      <c r="N216" s="221" t="s">
        <v>41</v>
      </c>
      <c r="O216" s="84"/>
      <c r="P216" s="222">
        <f>O216*H216</f>
        <v>0</v>
      </c>
      <c r="Q216" s="222">
        <v>0</v>
      </c>
      <c r="R216" s="222">
        <f>Q216*H216</f>
        <v>0</v>
      </c>
      <c r="S216" s="222">
        <v>0</v>
      </c>
      <c r="T216" s="223">
        <f>S216*H216</f>
        <v>0</v>
      </c>
      <c r="AR216" s="224" t="s">
        <v>215</v>
      </c>
      <c r="AT216" s="224" t="s">
        <v>211</v>
      </c>
      <c r="AU216" s="224" t="s">
        <v>79</v>
      </c>
      <c r="AY216" s="18" t="s">
        <v>210</v>
      </c>
      <c r="BE216" s="225">
        <f>IF(N216="základní",J216,0)</f>
        <v>0</v>
      </c>
      <c r="BF216" s="225">
        <f>IF(N216="snížená",J216,0)</f>
        <v>0</v>
      </c>
      <c r="BG216" s="225">
        <f>IF(N216="zákl. přenesená",J216,0)</f>
        <v>0</v>
      </c>
      <c r="BH216" s="225">
        <f>IF(N216="sníž. přenesená",J216,0)</f>
        <v>0</v>
      </c>
      <c r="BI216" s="225">
        <f>IF(N216="nulová",J216,0)</f>
        <v>0</v>
      </c>
      <c r="BJ216" s="18" t="s">
        <v>77</v>
      </c>
      <c r="BK216" s="225">
        <f>ROUND(I216*H216,2)</f>
        <v>0</v>
      </c>
      <c r="BL216" s="18" t="s">
        <v>215</v>
      </c>
      <c r="BM216" s="224" t="s">
        <v>411</v>
      </c>
    </row>
    <row r="217" s="1" customFormat="1" ht="24" customHeight="1">
      <c r="B217" s="39"/>
      <c r="C217" s="213" t="s">
        <v>334</v>
      </c>
      <c r="D217" s="213" t="s">
        <v>211</v>
      </c>
      <c r="E217" s="214" t="s">
        <v>1044</v>
      </c>
      <c r="F217" s="215" t="s">
        <v>1045</v>
      </c>
      <c r="G217" s="216" t="s">
        <v>352</v>
      </c>
      <c r="H217" s="217">
        <v>2</v>
      </c>
      <c r="I217" s="218"/>
      <c r="J217" s="219">
        <f>ROUND(I217*H217,2)</f>
        <v>0</v>
      </c>
      <c r="K217" s="215" t="s">
        <v>20</v>
      </c>
      <c r="L217" s="44"/>
      <c r="M217" s="220" t="s">
        <v>20</v>
      </c>
      <c r="N217" s="221" t="s">
        <v>41</v>
      </c>
      <c r="O217" s="84"/>
      <c r="P217" s="222">
        <f>O217*H217</f>
        <v>0</v>
      </c>
      <c r="Q217" s="222">
        <v>0</v>
      </c>
      <c r="R217" s="222">
        <f>Q217*H217</f>
        <v>0</v>
      </c>
      <c r="S217" s="222">
        <v>0</v>
      </c>
      <c r="T217" s="223">
        <f>S217*H217</f>
        <v>0</v>
      </c>
      <c r="AR217" s="224" t="s">
        <v>215</v>
      </c>
      <c r="AT217" s="224" t="s">
        <v>211</v>
      </c>
      <c r="AU217" s="224" t="s">
        <v>79</v>
      </c>
      <c r="AY217" s="18" t="s">
        <v>210</v>
      </c>
      <c r="BE217" s="225">
        <f>IF(N217="základní",J217,0)</f>
        <v>0</v>
      </c>
      <c r="BF217" s="225">
        <f>IF(N217="snížená",J217,0)</f>
        <v>0</v>
      </c>
      <c r="BG217" s="225">
        <f>IF(N217="zákl. přenesená",J217,0)</f>
        <v>0</v>
      </c>
      <c r="BH217" s="225">
        <f>IF(N217="sníž. přenesená",J217,0)</f>
        <v>0</v>
      </c>
      <c r="BI217" s="225">
        <f>IF(N217="nulová",J217,0)</f>
        <v>0</v>
      </c>
      <c r="BJ217" s="18" t="s">
        <v>77</v>
      </c>
      <c r="BK217" s="225">
        <f>ROUND(I217*H217,2)</f>
        <v>0</v>
      </c>
      <c r="BL217" s="18" t="s">
        <v>215</v>
      </c>
      <c r="BM217" s="224" t="s">
        <v>414</v>
      </c>
    </row>
    <row r="218" s="1" customFormat="1" ht="36" customHeight="1">
      <c r="B218" s="39"/>
      <c r="C218" s="241" t="s">
        <v>415</v>
      </c>
      <c r="D218" s="241" t="s">
        <v>263</v>
      </c>
      <c r="E218" s="242" t="s">
        <v>1122</v>
      </c>
      <c r="F218" s="243" t="s">
        <v>1123</v>
      </c>
      <c r="G218" s="244" t="s">
        <v>1021</v>
      </c>
      <c r="H218" s="245">
        <v>2</v>
      </c>
      <c r="I218" s="246"/>
      <c r="J218" s="247">
        <f>ROUND(I218*H218,2)</f>
        <v>0</v>
      </c>
      <c r="K218" s="243" t="s">
        <v>20</v>
      </c>
      <c r="L218" s="248"/>
      <c r="M218" s="249" t="s">
        <v>20</v>
      </c>
      <c r="N218" s="250" t="s">
        <v>41</v>
      </c>
      <c r="O218" s="84"/>
      <c r="P218" s="222">
        <f>O218*H218</f>
        <v>0</v>
      </c>
      <c r="Q218" s="222">
        <v>0</v>
      </c>
      <c r="R218" s="222">
        <f>Q218*H218</f>
        <v>0</v>
      </c>
      <c r="S218" s="222">
        <v>0</v>
      </c>
      <c r="T218" s="223">
        <f>S218*H218</f>
        <v>0</v>
      </c>
      <c r="AR218" s="224" t="s">
        <v>233</v>
      </c>
      <c r="AT218" s="224" t="s">
        <v>263</v>
      </c>
      <c r="AU218" s="224" t="s">
        <v>79</v>
      </c>
      <c r="AY218" s="18" t="s">
        <v>210</v>
      </c>
      <c r="BE218" s="225">
        <f>IF(N218="základní",J218,0)</f>
        <v>0</v>
      </c>
      <c r="BF218" s="225">
        <f>IF(N218="snížená",J218,0)</f>
        <v>0</v>
      </c>
      <c r="BG218" s="225">
        <f>IF(N218="zákl. přenesená",J218,0)</f>
        <v>0</v>
      </c>
      <c r="BH218" s="225">
        <f>IF(N218="sníž. přenesená",J218,0)</f>
        <v>0</v>
      </c>
      <c r="BI218" s="225">
        <f>IF(N218="nulová",J218,0)</f>
        <v>0</v>
      </c>
      <c r="BJ218" s="18" t="s">
        <v>77</v>
      </c>
      <c r="BK218" s="225">
        <f>ROUND(I218*H218,2)</f>
        <v>0</v>
      </c>
      <c r="BL218" s="18" t="s">
        <v>215</v>
      </c>
      <c r="BM218" s="224" t="s">
        <v>418</v>
      </c>
    </row>
    <row r="219" s="10" customFormat="1" ht="22.8" customHeight="1">
      <c r="B219" s="199"/>
      <c r="C219" s="200"/>
      <c r="D219" s="201" t="s">
        <v>69</v>
      </c>
      <c r="E219" s="239" t="s">
        <v>1124</v>
      </c>
      <c r="F219" s="239" t="s">
        <v>1125</v>
      </c>
      <c r="G219" s="200"/>
      <c r="H219" s="200"/>
      <c r="I219" s="203"/>
      <c r="J219" s="240">
        <f>BK219</f>
        <v>0</v>
      </c>
      <c r="K219" s="200"/>
      <c r="L219" s="205"/>
      <c r="M219" s="206"/>
      <c r="N219" s="207"/>
      <c r="O219" s="207"/>
      <c r="P219" s="208">
        <f>SUM(P220:P222)</f>
        <v>0</v>
      </c>
      <c r="Q219" s="207"/>
      <c r="R219" s="208">
        <f>SUM(R220:R222)</f>
        <v>0</v>
      </c>
      <c r="S219" s="207"/>
      <c r="T219" s="209">
        <f>SUM(T220:T222)</f>
        <v>0</v>
      </c>
      <c r="AR219" s="210" t="s">
        <v>77</v>
      </c>
      <c r="AT219" s="211" t="s">
        <v>69</v>
      </c>
      <c r="AU219" s="211" t="s">
        <v>77</v>
      </c>
      <c r="AY219" s="210" t="s">
        <v>210</v>
      </c>
      <c r="BK219" s="212">
        <f>SUM(BK220:BK222)</f>
        <v>0</v>
      </c>
    </row>
    <row r="220" s="1" customFormat="1" ht="24" customHeight="1">
      <c r="B220" s="39"/>
      <c r="C220" s="213" t="s">
        <v>338</v>
      </c>
      <c r="D220" s="213" t="s">
        <v>211</v>
      </c>
      <c r="E220" s="214" t="s">
        <v>1126</v>
      </c>
      <c r="F220" s="215" t="s">
        <v>1127</v>
      </c>
      <c r="G220" s="216" t="s">
        <v>352</v>
      </c>
      <c r="H220" s="217">
        <v>17</v>
      </c>
      <c r="I220" s="218"/>
      <c r="J220" s="219">
        <f>ROUND(I220*H220,2)</f>
        <v>0</v>
      </c>
      <c r="K220" s="215" t="s">
        <v>20</v>
      </c>
      <c r="L220" s="44"/>
      <c r="M220" s="220" t="s">
        <v>20</v>
      </c>
      <c r="N220" s="221" t="s">
        <v>41</v>
      </c>
      <c r="O220" s="84"/>
      <c r="P220" s="222">
        <f>O220*H220</f>
        <v>0</v>
      </c>
      <c r="Q220" s="222">
        <v>0</v>
      </c>
      <c r="R220" s="222">
        <f>Q220*H220</f>
        <v>0</v>
      </c>
      <c r="S220" s="222">
        <v>0</v>
      </c>
      <c r="T220" s="223">
        <f>S220*H220</f>
        <v>0</v>
      </c>
      <c r="AR220" s="224" t="s">
        <v>215</v>
      </c>
      <c r="AT220" s="224" t="s">
        <v>211</v>
      </c>
      <c r="AU220" s="224" t="s">
        <v>79</v>
      </c>
      <c r="AY220" s="18" t="s">
        <v>210</v>
      </c>
      <c r="BE220" s="225">
        <f>IF(N220="základní",J220,0)</f>
        <v>0</v>
      </c>
      <c r="BF220" s="225">
        <f>IF(N220="snížená",J220,0)</f>
        <v>0</v>
      </c>
      <c r="BG220" s="225">
        <f>IF(N220="zákl. přenesená",J220,0)</f>
        <v>0</v>
      </c>
      <c r="BH220" s="225">
        <f>IF(N220="sníž. přenesená",J220,0)</f>
        <v>0</v>
      </c>
      <c r="BI220" s="225">
        <f>IF(N220="nulová",J220,0)</f>
        <v>0</v>
      </c>
      <c r="BJ220" s="18" t="s">
        <v>77</v>
      </c>
      <c r="BK220" s="225">
        <f>ROUND(I220*H220,2)</f>
        <v>0</v>
      </c>
      <c r="BL220" s="18" t="s">
        <v>215</v>
      </c>
      <c r="BM220" s="224" t="s">
        <v>421</v>
      </c>
    </row>
    <row r="221" s="1" customFormat="1" ht="24" customHeight="1">
      <c r="B221" s="39"/>
      <c r="C221" s="241" t="s">
        <v>422</v>
      </c>
      <c r="D221" s="241" t="s">
        <v>263</v>
      </c>
      <c r="E221" s="242" t="s">
        <v>1128</v>
      </c>
      <c r="F221" s="243" t="s">
        <v>1129</v>
      </c>
      <c r="G221" s="244" t="s">
        <v>1021</v>
      </c>
      <c r="H221" s="245">
        <v>17</v>
      </c>
      <c r="I221" s="246"/>
      <c r="J221" s="247">
        <f>ROUND(I221*H221,2)</f>
        <v>0</v>
      </c>
      <c r="K221" s="243" t="s">
        <v>20</v>
      </c>
      <c r="L221" s="248"/>
      <c r="M221" s="249" t="s">
        <v>20</v>
      </c>
      <c r="N221" s="250" t="s">
        <v>41</v>
      </c>
      <c r="O221" s="84"/>
      <c r="P221" s="222">
        <f>O221*H221</f>
        <v>0</v>
      </c>
      <c r="Q221" s="222">
        <v>0</v>
      </c>
      <c r="R221" s="222">
        <f>Q221*H221</f>
        <v>0</v>
      </c>
      <c r="S221" s="222">
        <v>0</v>
      </c>
      <c r="T221" s="223">
        <f>S221*H221</f>
        <v>0</v>
      </c>
      <c r="AR221" s="224" t="s">
        <v>233</v>
      </c>
      <c r="AT221" s="224" t="s">
        <v>263</v>
      </c>
      <c r="AU221" s="224" t="s">
        <v>79</v>
      </c>
      <c r="AY221" s="18" t="s">
        <v>210</v>
      </c>
      <c r="BE221" s="225">
        <f>IF(N221="základní",J221,0)</f>
        <v>0</v>
      </c>
      <c r="BF221" s="225">
        <f>IF(N221="snížená",J221,0)</f>
        <v>0</v>
      </c>
      <c r="BG221" s="225">
        <f>IF(N221="zákl. přenesená",J221,0)</f>
        <v>0</v>
      </c>
      <c r="BH221" s="225">
        <f>IF(N221="sníž. přenesená",J221,0)</f>
        <v>0</v>
      </c>
      <c r="BI221" s="225">
        <f>IF(N221="nulová",J221,0)</f>
        <v>0</v>
      </c>
      <c r="BJ221" s="18" t="s">
        <v>77</v>
      </c>
      <c r="BK221" s="225">
        <f>ROUND(I221*H221,2)</f>
        <v>0</v>
      </c>
      <c r="BL221" s="18" t="s">
        <v>215</v>
      </c>
      <c r="BM221" s="224" t="s">
        <v>426</v>
      </c>
    </row>
    <row r="222" s="1" customFormat="1" ht="16.5" customHeight="1">
      <c r="B222" s="39"/>
      <c r="C222" s="241" t="s">
        <v>341</v>
      </c>
      <c r="D222" s="241" t="s">
        <v>263</v>
      </c>
      <c r="E222" s="242" t="s">
        <v>1130</v>
      </c>
      <c r="F222" s="243" t="s">
        <v>1131</v>
      </c>
      <c r="G222" s="244" t="s">
        <v>1021</v>
      </c>
      <c r="H222" s="245">
        <v>17</v>
      </c>
      <c r="I222" s="246"/>
      <c r="J222" s="247">
        <f>ROUND(I222*H222,2)</f>
        <v>0</v>
      </c>
      <c r="K222" s="243" t="s">
        <v>20</v>
      </c>
      <c r="L222" s="248"/>
      <c r="M222" s="249" t="s">
        <v>20</v>
      </c>
      <c r="N222" s="250" t="s">
        <v>41</v>
      </c>
      <c r="O222" s="84"/>
      <c r="P222" s="222">
        <f>O222*H222</f>
        <v>0</v>
      </c>
      <c r="Q222" s="222">
        <v>0</v>
      </c>
      <c r="R222" s="222">
        <f>Q222*H222</f>
        <v>0</v>
      </c>
      <c r="S222" s="222">
        <v>0</v>
      </c>
      <c r="T222" s="223">
        <f>S222*H222</f>
        <v>0</v>
      </c>
      <c r="AR222" s="224" t="s">
        <v>233</v>
      </c>
      <c r="AT222" s="224" t="s">
        <v>263</v>
      </c>
      <c r="AU222" s="224" t="s">
        <v>79</v>
      </c>
      <c r="AY222" s="18" t="s">
        <v>210</v>
      </c>
      <c r="BE222" s="225">
        <f>IF(N222="základní",J222,0)</f>
        <v>0</v>
      </c>
      <c r="BF222" s="225">
        <f>IF(N222="snížená",J222,0)</f>
        <v>0</v>
      </c>
      <c r="BG222" s="225">
        <f>IF(N222="zákl. přenesená",J222,0)</f>
        <v>0</v>
      </c>
      <c r="BH222" s="225">
        <f>IF(N222="sníž. přenesená",J222,0)</f>
        <v>0</v>
      </c>
      <c r="BI222" s="225">
        <f>IF(N222="nulová",J222,0)</f>
        <v>0</v>
      </c>
      <c r="BJ222" s="18" t="s">
        <v>77</v>
      </c>
      <c r="BK222" s="225">
        <f>ROUND(I222*H222,2)</f>
        <v>0</v>
      </c>
      <c r="BL222" s="18" t="s">
        <v>215</v>
      </c>
      <c r="BM222" s="224" t="s">
        <v>430</v>
      </c>
    </row>
    <row r="223" s="10" customFormat="1" ht="22.8" customHeight="1">
      <c r="B223" s="199"/>
      <c r="C223" s="200"/>
      <c r="D223" s="201" t="s">
        <v>69</v>
      </c>
      <c r="E223" s="239" t="s">
        <v>1132</v>
      </c>
      <c r="F223" s="239" t="s">
        <v>1133</v>
      </c>
      <c r="G223" s="200"/>
      <c r="H223" s="200"/>
      <c r="I223" s="203"/>
      <c r="J223" s="240">
        <f>BK223</f>
        <v>0</v>
      </c>
      <c r="K223" s="200"/>
      <c r="L223" s="205"/>
      <c r="M223" s="206"/>
      <c r="N223" s="207"/>
      <c r="O223" s="207"/>
      <c r="P223" s="208">
        <f>SUM(P224:P227)</f>
        <v>0</v>
      </c>
      <c r="Q223" s="207"/>
      <c r="R223" s="208">
        <f>SUM(R224:R227)</f>
        <v>0</v>
      </c>
      <c r="S223" s="207"/>
      <c r="T223" s="209">
        <f>SUM(T224:T227)</f>
        <v>0</v>
      </c>
      <c r="AR223" s="210" t="s">
        <v>77</v>
      </c>
      <c r="AT223" s="211" t="s">
        <v>69</v>
      </c>
      <c r="AU223" s="211" t="s">
        <v>77</v>
      </c>
      <c r="AY223" s="210" t="s">
        <v>210</v>
      </c>
      <c r="BK223" s="212">
        <f>SUM(BK224:BK227)</f>
        <v>0</v>
      </c>
    </row>
    <row r="224" s="1" customFormat="1" ht="24" customHeight="1">
      <c r="B224" s="39"/>
      <c r="C224" s="213" t="s">
        <v>431</v>
      </c>
      <c r="D224" s="213" t="s">
        <v>211</v>
      </c>
      <c r="E224" s="214" t="s">
        <v>1134</v>
      </c>
      <c r="F224" s="215" t="s">
        <v>1135</v>
      </c>
      <c r="G224" s="216" t="s">
        <v>352</v>
      </c>
      <c r="H224" s="217">
        <v>32</v>
      </c>
      <c r="I224" s="218"/>
      <c r="J224" s="219">
        <f>ROUND(I224*H224,2)</f>
        <v>0</v>
      </c>
      <c r="K224" s="215" t="s">
        <v>20</v>
      </c>
      <c r="L224" s="44"/>
      <c r="M224" s="220" t="s">
        <v>20</v>
      </c>
      <c r="N224" s="221" t="s">
        <v>41</v>
      </c>
      <c r="O224" s="84"/>
      <c r="P224" s="222">
        <f>O224*H224</f>
        <v>0</v>
      </c>
      <c r="Q224" s="222">
        <v>0</v>
      </c>
      <c r="R224" s="222">
        <f>Q224*H224</f>
        <v>0</v>
      </c>
      <c r="S224" s="222">
        <v>0</v>
      </c>
      <c r="T224" s="223">
        <f>S224*H224</f>
        <v>0</v>
      </c>
      <c r="AR224" s="224" t="s">
        <v>215</v>
      </c>
      <c r="AT224" s="224" t="s">
        <v>211</v>
      </c>
      <c r="AU224" s="224" t="s">
        <v>79</v>
      </c>
      <c r="AY224" s="18" t="s">
        <v>210</v>
      </c>
      <c r="BE224" s="225">
        <f>IF(N224="základní",J224,0)</f>
        <v>0</v>
      </c>
      <c r="BF224" s="225">
        <f>IF(N224="snížená",J224,0)</f>
        <v>0</v>
      </c>
      <c r="BG224" s="225">
        <f>IF(N224="zákl. přenesená",J224,0)</f>
        <v>0</v>
      </c>
      <c r="BH224" s="225">
        <f>IF(N224="sníž. přenesená",J224,0)</f>
        <v>0</v>
      </c>
      <c r="BI224" s="225">
        <f>IF(N224="nulová",J224,0)</f>
        <v>0</v>
      </c>
      <c r="BJ224" s="18" t="s">
        <v>77</v>
      </c>
      <c r="BK224" s="225">
        <f>ROUND(I224*H224,2)</f>
        <v>0</v>
      </c>
      <c r="BL224" s="18" t="s">
        <v>215</v>
      </c>
      <c r="BM224" s="224" t="s">
        <v>434</v>
      </c>
    </row>
    <row r="225" s="1" customFormat="1" ht="24" customHeight="1">
      <c r="B225" s="39"/>
      <c r="C225" s="241" t="s">
        <v>345</v>
      </c>
      <c r="D225" s="241" t="s">
        <v>263</v>
      </c>
      <c r="E225" s="242" t="s">
        <v>1136</v>
      </c>
      <c r="F225" s="243" t="s">
        <v>1137</v>
      </c>
      <c r="G225" s="244" t="s">
        <v>1021</v>
      </c>
      <c r="H225" s="245">
        <v>32</v>
      </c>
      <c r="I225" s="246"/>
      <c r="J225" s="247">
        <f>ROUND(I225*H225,2)</f>
        <v>0</v>
      </c>
      <c r="K225" s="243" t="s">
        <v>20</v>
      </c>
      <c r="L225" s="248"/>
      <c r="M225" s="249" t="s">
        <v>20</v>
      </c>
      <c r="N225" s="250" t="s">
        <v>41</v>
      </c>
      <c r="O225" s="84"/>
      <c r="P225" s="222">
        <f>O225*H225</f>
        <v>0</v>
      </c>
      <c r="Q225" s="222">
        <v>0</v>
      </c>
      <c r="R225" s="222">
        <f>Q225*H225</f>
        <v>0</v>
      </c>
      <c r="S225" s="222">
        <v>0</v>
      </c>
      <c r="T225" s="223">
        <f>S225*H225</f>
        <v>0</v>
      </c>
      <c r="AR225" s="224" t="s">
        <v>233</v>
      </c>
      <c r="AT225" s="224" t="s">
        <v>263</v>
      </c>
      <c r="AU225" s="224" t="s">
        <v>79</v>
      </c>
      <c r="AY225" s="18" t="s">
        <v>210</v>
      </c>
      <c r="BE225" s="225">
        <f>IF(N225="základní",J225,0)</f>
        <v>0</v>
      </c>
      <c r="BF225" s="225">
        <f>IF(N225="snížená",J225,0)</f>
        <v>0</v>
      </c>
      <c r="BG225" s="225">
        <f>IF(N225="zákl. přenesená",J225,0)</f>
        <v>0</v>
      </c>
      <c r="BH225" s="225">
        <f>IF(N225="sníž. přenesená",J225,0)</f>
        <v>0</v>
      </c>
      <c r="BI225" s="225">
        <f>IF(N225="nulová",J225,0)</f>
        <v>0</v>
      </c>
      <c r="BJ225" s="18" t="s">
        <v>77</v>
      </c>
      <c r="BK225" s="225">
        <f>ROUND(I225*H225,2)</f>
        <v>0</v>
      </c>
      <c r="BL225" s="18" t="s">
        <v>215</v>
      </c>
      <c r="BM225" s="224" t="s">
        <v>437</v>
      </c>
    </row>
    <row r="226" s="1" customFormat="1" ht="24" customHeight="1">
      <c r="B226" s="39"/>
      <c r="C226" s="241" t="s">
        <v>438</v>
      </c>
      <c r="D226" s="241" t="s">
        <v>263</v>
      </c>
      <c r="E226" s="242" t="s">
        <v>1138</v>
      </c>
      <c r="F226" s="243" t="s">
        <v>1139</v>
      </c>
      <c r="G226" s="244" t="s">
        <v>1021</v>
      </c>
      <c r="H226" s="245">
        <v>32</v>
      </c>
      <c r="I226" s="246"/>
      <c r="J226" s="247">
        <f>ROUND(I226*H226,2)</f>
        <v>0</v>
      </c>
      <c r="K226" s="243" t="s">
        <v>20</v>
      </c>
      <c r="L226" s="248"/>
      <c r="M226" s="249" t="s">
        <v>20</v>
      </c>
      <c r="N226" s="250" t="s">
        <v>41</v>
      </c>
      <c r="O226" s="84"/>
      <c r="P226" s="222">
        <f>O226*H226</f>
        <v>0</v>
      </c>
      <c r="Q226" s="222">
        <v>0</v>
      </c>
      <c r="R226" s="222">
        <f>Q226*H226</f>
        <v>0</v>
      </c>
      <c r="S226" s="222">
        <v>0</v>
      </c>
      <c r="T226" s="223">
        <f>S226*H226</f>
        <v>0</v>
      </c>
      <c r="AR226" s="224" t="s">
        <v>233</v>
      </c>
      <c r="AT226" s="224" t="s">
        <v>263</v>
      </c>
      <c r="AU226" s="224" t="s">
        <v>79</v>
      </c>
      <c r="AY226" s="18" t="s">
        <v>210</v>
      </c>
      <c r="BE226" s="225">
        <f>IF(N226="základní",J226,0)</f>
        <v>0</v>
      </c>
      <c r="BF226" s="225">
        <f>IF(N226="snížená",J226,0)</f>
        <v>0</v>
      </c>
      <c r="BG226" s="225">
        <f>IF(N226="zákl. přenesená",J226,0)</f>
        <v>0</v>
      </c>
      <c r="BH226" s="225">
        <f>IF(N226="sníž. přenesená",J226,0)</f>
        <v>0</v>
      </c>
      <c r="BI226" s="225">
        <f>IF(N226="nulová",J226,0)</f>
        <v>0</v>
      </c>
      <c r="BJ226" s="18" t="s">
        <v>77</v>
      </c>
      <c r="BK226" s="225">
        <f>ROUND(I226*H226,2)</f>
        <v>0</v>
      </c>
      <c r="BL226" s="18" t="s">
        <v>215</v>
      </c>
      <c r="BM226" s="224" t="s">
        <v>441</v>
      </c>
    </row>
    <row r="227" s="1" customFormat="1" ht="16.5" customHeight="1">
      <c r="B227" s="39"/>
      <c r="C227" s="241" t="s">
        <v>348</v>
      </c>
      <c r="D227" s="241" t="s">
        <v>263</v>
      </c>
      <c r="E227" s="242" t="s">
        <v>1140</v>
      </c>
      <c r="F227" s="243" t="s">
        <v>1141</v>
      </c>
      <c r="G227" s="244" t="s">
        <v>1021</v>
      </c>
      <c r="H227" s="245">
        <v>32</v>
      </c>
      <c r="I227" s="246"/>
      <c r="J227" s="247">
        <f>ROUND(I227*H227,2)</f>
        <v>0</v>
      </c>
      <c r="K227" s="243" t="s">
        <v>20</v>
      </c>
      <c r="L227" s="248"/>
      <c r="M227" s="249" t="s">
        <v>20</v>
      </c>
      <c r="N227" s="250" t="s">
        <v>41</v>
      </c>
      <c r="O227" s="84"/>
      <c r="P227" s="222">
        <f>O227*H227</f>
        <v>0</v>
      </c>
      <c r="Q227" s="222">
        <v>0</v>
      </c>
      <c r="R227" s="222">
        <f>Q227*H227</f>
        <v>0</v>
      </c>
      <c r="S227" s="222">
        <v>0</v>
      </c>
      <c r="T227" s="223">
        <f>S227*H227</f>
        <v>0</v>
      </c>
      <c r="AR227" s="224" t="s">
        <v>233</v>
      </c>
      <c r="AT227" s="224" t="s">
        <v>263</v>
      </c>
      <c r="AU227" s="224" t="s">
        <v>79</v>
      </c>
      <c r="AY227" s="18" t="s">
        <v>210</v>
      </c>
      <c r="BE227" s="225">
        <f>IF(N227="základní",J227,0)</f>
        <v>0</v>
      </c>
      <c r="BF227" s="225">
        <f>IF(N227="snížená",J227,0)</f>
        <v>0</v>
      </c>
      <c r="BG227" s="225">
        <f>IF(N227="zákl. přenesená",J227,0)</f>
        <v>0</v>
      </c>
      <c r="BH227" s="225">
        <f>IF(N227="sníž. přenesená",J227,0)</f>
        <v>0</v>
      </c>
      <c r="BI227" s="225">
        <f>IF(N227="nulová",J227,0)</f>
        <v>0</v>
      </c>
      <c r="BJ227" s="18" t="s">
        <v>77</v>
      </c>
      <c r="BK227" s="225">
        <f>ROUND(I227*H227,2)</f>
        <v>0</v>
      </c>
      <c r="BL227" s="18" t="s">
        <v>215</v>
      </c>
      <c r="BM227" s="224" t="s">
        <v>444</v>
      </c>
    </row>
    <row r="228" s="10" customFormat="1" ht="22.8" customHeight="1">
      <c r="B228" s="199"/>
      <c r="C228" s="200"/>
      <c r="D228" s="201" t="s">
        <v>69</v>
      </c>
      <c r="E228" s="239" t="s">
        <v>1142</v>
      </c>
      <c r="F228" s="239" t="s">
        <v>1143</v>
      </c>
      <c r="G228" s="200"/>
      <c r="H228" s="200"/>
      <c r="I228" s="203"/>
      <c r="J228" s="240">
        <f>BK228</f>
        <v>0</v>
      </c>
      <c r="K228" s="200"/>
      <c r="L228" s="205"/>
      <c r="M228" s="206"/>
      <c r="N228" s="207"/>
      <c r="O228" s="207"/>
      <c r="P228" s="208">
        <f>SUM(P229:P231)</f>
        <v>0</v>
      </c>
      <c r="Q228" s="207"/>
      <c r="R228" s="208">
        <f>SUM(R229:R231)</f>
        <v>0</v>
      </c>
      <c r="S228" s="207"/>
      <c r="T228" s="209">
        <f>SUM(T229:T231)</f>
        <v>0</v>
      </c>
      <c r="AR228" s="210" t="s">
        <v>77</v>
      </c>
      <c r="AT228" s="211" t="s">
        <v>69</v>
      </c>
      <c r="AU228" s="211" t="s">
        <v>77</v>
      </c>
      <c r="AY228" s="210" t="s">
        <v>210</v>
      </c>
      <c r="BK228" s="212">
        <f>SUM(BK229:BK231)</f>
        <v>0</v>
      </c>
    </row>
    <row r="229" s="1" customFormat="1" ht="24" customHeight="1">
      <c r="B229" s="39"/>
      <c r="C229" s="213" t="s">
        <v>445</v>
      </c>
      <c r="D229" s="213" t="s">
        <v>211</v>
      </c>
      <c r="E229" s="214" t="s">
        <v>1144</v>
      </c>
      <c r="F229" s="215" t="s">
        <v>1145</v>
      </c>
      <c r="G229" s="216" t="s">
        <v>352</v>
      </c>
      <c r="H229" s="217">
        <v>19</v>
      </c>
      <c r="I229" s="218"/>
      <c r="J229" s="219">
        <f>ROUND(I229*H229,2)</f>
        <v>0</v>
      </c>
      <c r="K229" s="215" t="s">
        <v>20</v>
      </c>
      <c r="L229" s="44"/>
      <c r="M229" s="220" t="s">
        <v>20</v>
      </c>
      <c r="N229" s="221" t="s">
        <v>41</v>
      </c>
      <c r="O229" s="84"/>
      <c r="P229" s="222">
        <f>O229*H229</f>
        <v>0</v>
      </c>
      <c r="Q229" s="222">
        <v>0</v>
      </c>
      <c r="R229" s="222">
        <f>Q229*H229</f>
        <v>0</v>
      </c>
      <c r="S229" s="222">
        <v>0</v>
      </c>
      <c r="T229" s="223">
        <f>S229*H229</f>
        <v>0</v>
      </c>
      <c r="AR229" s="224" t="s">
        <v>215</v>
      </c>
      <c r="AT229" s="224" t="s">
        <v>211</v>
      </c>
      <c r="AU229" s="224" t="s">
        <v>79</v>
      </c>
      <c r="AY229" s="18" t="s">
        <v>210</v>
      </c>
      <c r="BE229" s="225">
        <f>IF(N229="základní",J229,0)</f>
        <v>0</v>
      </c>
      <c r="BF229" s="225">
        <f>IF(N229="snížená",J229,0)</f>
        <v>0</v>
      </c>
      <c r="BG229" s="225">
        <f>IF(N229="zákl. přenesená",J229,0)</f>
        <v>0</v>
      </c>
      <c r="BH229" s="225">
        <f>IF(N229="sníž. přenesená",J229,0)</f>
        <v>0</v>
      </c>
      <c r="BI229" s="225">
        <f>IF(N229="nulová",J229,0)</f>
        <v>0</v>
      </c>
      <c r="BJ229" s="18" t="s">
        <v>77</v>
      </c>
      <c r="BK229" s="225">
        <f>ROUND(I229*H229,2)</f>
        <v>0</v>
      </c>
      <c r="BL229" s="18" t="s">
        <v>215</v>
      </c>
      <c r="BM229" s="224" t="s">
        <v>448</v>
      </c>
    </row>
    <row r="230" s="1" customFormat="1" ht="24" customHeight="1">
      <c r="B230" s="39"/>
      <c r="C230" s="241" t="s">
        <v>353</v>
      </c>
      <c r="D230" s="241" t="s">
        <v>263</v>
      </c>
      <c r="E230" s="242" t="s">
        <v>1146</v>
      </c>
      <c r="F230" s="243" t="s">
        <v>1147</v>
      </c>
      <c r="G230" s="244" t="s">
        <v>1021</v>
      </c>
      <c r="H230" s="245">
        <v>19</v>
      </c>
      <c r="I230" s="246"/>
      <c r="J230" s="247">
        <f>ROUND(I230*H230,2)</f>
        <v>0</v>
      </c>
      <c r="K230" s="243" t="s">
        <v>20</v>
      </c>
      <c r="L230" s="248"/>
      <c r="M230" s="249" t="s">
        <v>20</v>
      </c>
      <c r="N230" s="250" t="s">
        <v>41</v>
      </c>
      <c r="O230" s="84"/>
      <c r="P230" s="222">
        <f>O230*H230</f>
        <v>0</v>
      </c>
      <c r="Q230" s="222">
        <v>0</v>
      </c>
      <c r="R230" s="222">
        <f>Q230*H230</f>
        <v>0</v>
      </c>
      <c r="S230" s="222">
        <v>0</v>
      </c>
      <c r="T230" s="223">
        <f>S230*H230</f>
        <v>0</v>
      </c>
      <c r="AR230" s="224" t="s">
        <v>233</v>
      </c>
      <c r="AT230" s="224" t="s">
        <v>263</v>
      </c>
      <c r="AU230" s="224" t="s">
        <v>79</v>
      </c>
      <c r="AY230" s="18" t="s">
        <v>210</v>
      </c>
      <c r="BE230" s="225">
        <f>IF(N230="základní",J230,0)</f>
        <v>0</v>
      </c>
      <c r="BF230" s="225">
        <f>IF(N230="snížená",J230,0)</f>
        <v>0</v>
      </c>
      <c r="BG230" s="225">
        <f>IF(N230="zákl. přenesená",J230,0)</f>
        <v>0</v>
      </c>
      <c r="BH230" s="225">
        <f>IF(N230="sníž. přenesená",J230,0)</f>
        <v>0</v>
      </c>
      <c r="BI230" s="225">
        <f>IF(N230="nulová",J230,0)</f>
        <v>0</v>
      </c>
      <c r="BJ230" s="18" t="s">
        <v>77</v>
      </c>
      <c r="BK230" s="225">
        <f>ROUND(I230*H230,2)</f>
        <v>0</v>
      </c>
      <c r="BL230" s="18" t="s">
        <v>215</v>
      </c>
      <c r="BM230" s="224" t="s">
        <v>451</v>
      </c>
    </row>
    <row r="231" s="1" customFormat="1" ht="16.5" customHeight="1">
      <c r="B231" s="39"/>
      <c r="C231" s="241" t="s">
        <v>452</v>
      </c>
      <c r="D231" s="241" t="s">
        <v>263</v>
      </c>
      <c r="E231" s="242" t="s">
        <v>1148</v>
      </c>
      <c r="F231" s="243" t="s">
        <v>1149</v>
      </c>
      <c r="G231" s="244" t="s">
        <v>1021</v>
      </c>
      <c r="H231" s="245">
        <v>19</v>
      </c>
      <c r="I231" s="246"/>
      <c r="J231" s="247">
        <f>ROUND(I231*H231,2)</f>
        <v>0</v>
      </c>
      <c r="K231" s="243" t="s">
        <v>20</v>
      </c>
      <c r="L231" s="248"/>
      <c r="M231" s="249" t="s">
        <v>20</v>
      </c>
      <c r="N231" s="250" t="s">
        <v>41</v>
      </c>
      <c r="O231" s="84"/>
      <c r="P231" s="222">
        <f>O231*H231</f>
        <v>0</v>
      </c>
      <c r="Q231" s="222">
        <v>0</v>
      </c>
      <c r="R231" s="222">
        <f>Q231*H231</f>
        <v>0</v>
      </c>
      <c r="S231" s="222">
        <v>0</v>
      </c>
      <c r="T231" s="223">
        <f>S231*H231</f>
        <v>0</v>
      </c>
      <c r="AR231" s="224" t="s">
        <v>233</v>
      </c>
      <c r="AT231" s="224" t="s">
        <v>263</v>
      </c>
      <c r="AU231" s="224" t="s">
        <v>79</v>
      </c>
      <c r="AY231" s="18" t="s">
        <v>210</v>
      </c>
      <c r="BE231" s="225">
        <f>IF(N231="základní",J231,0)</f>
        <v>0</v>
      </c>
      <c r="BF231" s="225">
        <f>IF(N231="snížená",J231,0)</f>
        <v>0</v>
      </c>
      <c r="BG231" s="225">
        <f>IF(N231="zákl. přenesená",J231,0)</f>
        <v>0</v>
      </c>
      <c r="BH231" s="225">
        <f>IF(N231="sníž. přenesená",J231,0)</f>
        <v>0</v>
      </c>
      <c r="BI231" s="225">
        <f>IF(N231="nulová",J231,0)</f>
        <v>0</v>
      </c>
      <c r="BJ231" s="18" t="s">
        <v>77</v>
      </c>
      <c r="BK231" s="225">
        <f>ROUND(I231*H231,2)</f>
        <v>0</v>
      </c>
      <c r="BL231" s="18" t="s">
        <v>215</v>
      </c>
      <c r="BM231" s="224" t="s">
        <v>455</v>
      </c>
    </row>
    <row r="232" s="10" customFormat="1" ht="22.8" customHeight="1">
      <c r="B232" s="199"/>
      <c r="C232" s="200"/>
      <c r="D232" s="201" t="s">
        <v>69</v>
      </c>
      <c r="E232" s="239" t="s">
        <v>1150</v>
      </c>
      <c r="F232" s="239" t="s">
        <v>1151</v>
      </c>
      <c r="G232" s="200"/>
      <c r="H232" s="200"/>
      <c r="I232" s="203"/>
      <c r="J232" s="240">
        <f>BK232</f>
        <v>0</v>
      </c>
      <c r="K232" s="200"/>
      <c r="L232" s="205"/>
      <c r="M232" s="206"/>
      <c r="N232" s="207"/>
      <c r="O232" s="207"/>
      <c r="P232" s="208">
        <f>SUM(P233:P235)</f>
        <v>0</v>
      </c>
      <c r="Q232" s="207"/>
      <c r="R232" s="208">
        <f>SUM(R233:R235)</f>
        <v>0</v>
      </c>
      <c r="S232" s="207"/>
      <c r="T232" s="209">
        <f>SUM(T233:T235)</f>
        <v>0</v>
      </c>
      <c r="AR232" s="210" t="s">
        <v>77</v>
      </c>
      <c r="AT232" s="211" t="s">
        <v>69</v>
      </c>
      <c r="AU232" s="211" t="s">
        <v>77</v>
      </c>
      <c r="AY232" s="210" t="s">
        <v>210</v>
      </c>
      <c r="BK232" s="212">
        <f>SUM(BK233:BK235)</f>
        <v>0</v>
      </c>
    </row>
    <row r="233" s="1" customFormat="1" ht="24" customHeight="1">
      <c r="B233" s="39"/>
      <c r="C233" s="213" t="s">
        <v>356</v>
      </c>
      <c r="D233" s="213" t="s">
        <v>211</v>
      </c>
      <c r="E233" s="214" t="s">
        <v>1152</v>
      </c>
      <c r="F233" s="215" t="s">
        <v>1153</v>
      </c>
      <c r="G233" s="216" t="s">
        <v>352</v>
      </c>
      <c r="H233" s="217">
        <v>6</v>
      </c>
      <c r="I233" s="218"/>
      <c r="J233" s="219">
        <f>ROUND(I233*H233,2)</f>
        <v>0</v>
      </c>
      <c r="K233" s="215" t="s">
        <v>20</v>
      </c>
      <c r="L233" s="44"/>
      <c r="M233" s="220" t="s">
        <v>20</v>
      </c>
      <c r="N233" s="221" t="s">
        <v>41</v>
      </c>
      <c r="O233" s="84"/>
      <c r="P233" s="222">
        <f>O233*H233</f>
        <v>0</v>
      </c>
      <c r="Q233" s="222">
        <v>0</v>
      </c>
      <c r="R233" s="222">
        <f>Q233*H233</f>
        <v>0</v>
      </c>
      <c r="S233" s="222">
        <v>0</v>
      </c>
      <c r="T233" s="223">
        <f>S233*H233</f>
        <v>0</v>
      </c>
      <c r="AR233" s="224" t="s">
        <v>215</v>
      </c>
      <c r="AT233" s="224" t="s">
        <v>211</v>
      </c>
      <c r="AU233" s="224" t="s">
        <v>79</v>
      </c>
      <c r="AY233" s="18" t="s">
        <v>210</v>
      </c>
      <c r="BE233" s="225">
        <f>IF(N233="základní",J233,0)</f>
        <v>0</v>
      </c>
      <c r="BF233" s="225">
        <f>IF(N233="snížená",J233,0)</f>
        <v>0</v>
      </c>
      <c r="BG233" s="225">
        <f>IF(N233="zákl. přenesená",J233,0)</f>
        <v>0</v>
      </c>
      <c r="BH233" s="225">
        <f>IF(N233="sníž. přenesená",J233,0)</f>
        <v>0</v>
      </c>
      <c r="BI233" s="225">
        <f>IF(N233="nulová",J233,0)</f>
        <v>0</v>
      </c>
      <c r="BJ233" s="18" t="s">
        <v>77</v>
      </c>
      <c r="BK233" s="225">
        <f>ROUND(I233*H233,2)</f>
        <v>0</v>
      </c>
      <c r="BL233" s="18" t="s">
        <v>215</v>
      </c>
      <c r="BM233" s="224" t="s">
        <v>458</v>
      </c>
    </row>
    <row r="234" s="1" customFormat="1" ht="24" customHeight="1">
      <c r="B234" s="39"/>
      <c r="C234" s="241" t="s">
        <v>459</v>
      </c>
      <c r="D234" s="241" t="s">
        <v>263</v>
      </c>
      <c r="E234" s="242" t="s">
        <v>1154</v>
      </c>
      <c r="F234" s="243" t="s">
        <v>1155</v>
      </c>
      <c r="G234" s="244" t="s">
        <v>1021</v>
      </c>
      <c r="H234" s="245">
        <v>6</v>
      </c>
      <c r="I234" s="246"/>
      <c r="J234" s="247">
        <f>ROUND(I234*H234,2)</f>
        <v>0</v>
      </c>
      <c r="K234" s="243" t="s">
        <v>20</v>
      </c>
      <c r="L234" s="248"/>
      <c r="M234" s="249" t="s">
        <v>20</v>
      </c>
      <c r="N234" s="250" t="s">
        <v>41</v>
      </c>
      <c r="O234" s="84"/>
      <c r="P234" s="222">
        <f>O234*H234</f>
        <v>0</v>
      </c>
      <c r="Q234" s="222">
        <v>0</v>
      </c>
      <c r="R234" s="222">
        <f>Q234*H234</f>
        <v>0</v>
      </c>
      <c r="S234" s="222">
        <v>0</v>
      </c>
      <c r="T234" s="223">
        <f>S234*H234</f>
        <v>0</v>
      </c>
      <c r="AR234" s="224" t="s">
        <v>233</v>
      </c>
      <c r="AT234" s="224" t="s">
        <v>263</v>
      </c>
      <c r="AU234" s="224" t="s">
        <v>79</v>
      </c>
      <c r="AY234" s="18" t="s">
        <v>210</v>
      </c>
      <c r="BE234" s="225">
        <f>IF(N234="základní",J234,0)</f>
        <v>0</v>
      </c>
      <c r="BF234" s="225">
        <f>IF(N234="snížená",J234,0)</f>
        <v>0</v>
      </c>
      <c r="BG234" s="225">
        <f>IF(N234="zákl. přenesená",J234,0)</f>
        <v>0</v>
      </c>
      <c r="BH234" s="225">
        <f>IF(N234="sníž. přenesená",J234,0)</f>
        <v>0</v>
      </c>
      <c r="BI234" s="225">
        <f>IF(N234="nulová",J234,0)</f>
        <v>0</v>
      </c>
      <c r="BJ234" s="18" t="s">
        <v>77</v>
      </c>
      <c r="BK234" s="225">
        <f>ROUND(I234*H234,2)</f>
        <v>0</v>
      </c>
      <c r="BL234" s="18" t="s">
        <v>215</v>
      </c>
      <c r="BM234" s="224" t="s">
        <v>462</v>
      </c>
    </row>
    <row r="235" s="1" customFormat="1" ht="16.5" customHeight="1">
      <c r="B235" s="39"/>
      <c r="C235" s="241" t="s">
        <v>360</v>
      </c>
      <c r="D235" s="241" t="s">
        <v>263</v>
      </c>
      <c r="E235" s="242" t="s">
        <v>1130</v>
      </c>
      <c r="F235" s="243" t="s">
        <v>1131</v>
      </c>
      <c r="G235" s="244" t="s">
        <v>1021</v>
      </c>
      <c r="H235" s="245">
        <v>6</v>
      </c>
      <c r="I235" s="246"/>
      <c r="J235" s="247">
        <f>ROUND(I235*H235,2)</f>
        <v>0</v>
      </c>
      <c r="K235" s="243" t="s">
        <v>20</v>
      </c>
      <c r="L235" s="248"/>
      <c r="M235" s="249" t="s">
        <v>20</v>
      </c>
      <c r="N235" s="250" t="s">
        <v>41</v>
      </c>
      <c r="O235" s="84"/>
      <c r="P235" s="222">
        <f>O235*H235</f>
        <v>0</v>
      </c>
      <c r="Q235" s="222">
        <v>0</v>
      </c>
      <c r="R235" s="222">
        <f>Q235*H235</f>
        <v>0</v>
      </c>
      <c r="S235" s="222">
        <v>0</v>
      </c>
      <c r="T235" s="223">
        <f>S235*H235</f>
        <v>0</v>
      </c>
      <c r="AR235" s="224" t="s">
        <v>233</v>
      </c>
      <c r="AT235" s="224" t="s">
        <v>263</v>
      </c>
      <c r="AU235" s="224" t="s">
        <v>79</v>
      </c>
      <c r="AY235" s="18" t="s">
        <v>210</v>
      </c>
      <c r="BE235" s="225">
        <f>IF(N235="základní",J235,0)</f>
        <v>0</v>
      </c>
      <c r="BF235" s="225">
        <f>IF(N235="snížená",J235,0)</f>
        <v>0</v>
      </c>
      <c r="BG235" s="225">
        <f>IF(N235="zákl. přenesená",J235,0)</f>
        <v>0</v>
      </c>
      <c r="BH235" s="225">
        <f>IF(N235="sníž. přenesená",J235,0)</f>
        <v>0</v>
      </c>
      <c r="BI235" s="225">
        <f>IF(N235="nulová",J235,0)</f>
        <v>0</v>
      </c>
      <c r="BJ235" s="18" t="s">
        <v>77</v>
      </c>
      <c r="BK235" s="225">
        <f>ROUND(I235*H235,2)</f>
        <v>0</v>
      </c>
      <c r="BL235" s="18" t="s">
        <v>215</v>
      </c>
      <c r="BM235" s="224" t="s">
        <v>465</v>
      </c>
    </row>
    <row r="236" s="10" customFormat="1" ht="22.8" customHeight="1">
      <c r="B236" s="199"/>
      <c r="C236" s="200"/>
      <c r="D236" s="201" t="s">
        <v>69</v>
      </c>
      <c r="E236" s="239" t="s">
        <v>1156</v>
      </c>
      <c r="F236" s="239" t="s">
        <v>1157</v>
      </c>
      <c r="G236" s="200"/>
      <c r="H236" s="200"/>
      <c r="I236" s="203"/>
      <c r="J236" s="240">
        <f>BK236</f>
        <v>0</v>
      </c>
      <c r="K236" s="200"/>
      <c r="L236" s="205"/>
      <c r="M236" s="206"/>
      <c r="N236" s="207"/>
      <c r="O236" s="207"/>
      <c r="P236" s="208">
        <f>SUM(P237:P240)</f>
        <v>0</v>
      </c>
      <c r="Q236" s="207"/>
      <c r="R236" s="208">
        <f>SUM(R237:R240)</f>
        <v>0</v>
      </c>
      <c r="S236" s="207"/>
      <c r="T236" s="209">
        <f>SUM(T237:T240)</f>
        <v>0</v>
      </c>
      <c r="AR236" s="210" t="s">
        <v>77</v>
      </c>
      <c r="AT236" s="211" t="s">
        <v>69</v>
      </c>
      <c r="AU236" s="211" t="s">
        <v>77</v>
      </c>
      <c r="AY236" s="210" t="s">
        <v>210</v>
      </c>
      <c r="BK236" s="212">
        <f>SUM(BK237:BK240)</f>
        <v>0</v>
      </c>
    </row>
    <row r="237" s="1" customFormat="1" ht="24" customHeight="1">
      <c r="B237" s="39"/>
      <c r="C237" s="213" t="s">
        <v>466</v>
      </c>
      <c r="D237" s="213" t="s">
        <v>211</v>
      </c>
      <c r="E237" s="214" t="s">
        <v>1158</v>
      </c>
      <c r="F237" s="215" t="s">
        <v>1159</v>
      </c>
      <c r="G237" s="216" t="s">
        <v>352</v>
      </c>
      <c r="H237" s="217">
        <v>3</v>
      </c>
      <c r="I237" s="218"/>
      <c r="J237" s="219">
        <f>ROUND(I237*H237,2)</f>
        <v>0</v>
      </c>
      <c r="K237" s="215" t="s">
        <v>20</v>
      </c>
      <c r="L237" s="44"/>
      <c r="M237" s="220" t="s">
        <v>20</v>
      </c>
      <c r="N237" s="221" t="s">
        <v>41</v>
      </c>
      <c r="O237" s="84"/>
      <c r="P237" s="222">
        <f>O237*H237</f>
        <v>0</v>
      </c>
      <c r="Q237" s="222">
        <v>0</v>
      </c>
      <c r="R237" s="222">
        <f>Q237*H237</f>
        <v>0</v>
      </c>
      <c r="S237" s="222">
        <v>0</v>
      </c>
      <c r="T237" s="223">
        <f>S237*H237</f>
        <v>0</v>
      </c>
      <c r="AR237" s="224" t="s">
        <v>215</v>
      </c>
      <c r="AT237" s="224" t="s">
        <v>211</v>
      </c>
      <c r="AU237" s="224" t="s">
        <v>79</v>
      </c>
      <c r="AY237" s="18" t="s">
        <v>210</v>
      </c>
      <c r="BE237" s="225">
        <f>IF(N237="základní",J237,0)</f>
        <v>0</v>
      </c>
      <c r="BF237" s="225">
        <f>IF(N237="snížená",J237,0)</f>
        <v>0</v>
      </c>
      <c r="BG237" s="225">
        <f>IF(N237="zákl. přenesená",J237,0)</f>
        <v>0</v>
      </c>
      <c r="BH237" s="225">
        <f>IF(N237="sníž. přenesená",J237,0)</f>
        <v>0</v>
      </c>
      <c r="BI237" s="225">
        <f>IF(N237="nulová",J237,0)</f>
        <v>0</v>
      </c>
      <c r="BJ237" s="18" t="s">
        <v>77</v>
      </c>
      <c r="BK237" s="225">
        <f>ROUND(I237*H237,2)</f>
        <v>0</v>
      </c>
      <c r="BL237" s="18" t="s">
        <v>215</v>
      </c>
      <c r="BM237" s="224" t="s">
        <v>469</v>
      </c>
    </row>
    <row r="238" s="1" customFormat="1" ht="24" customHeight="1">
      <c r="B238" s="39"/>
      <c r="C238" s="241" t="s">
        <v>363</v>
      </c>
      <c r="D238" s="241" t="s">
        <v>263</v>
      </c>
      <c r="E238" s="242" t="s">
        <v>1160</v>
      </c>
      <c r="F238" s="243" t="s">
        <v>1161</v>
      </c>
      <c r="G238" s="244" t="s">
        <v>1021</v>
      </c>
      <c r="H238" s="245">
        <v>3</v>
      </c>
      <c r="I238" s="246"/>
      <c r="J238" s="247">
        <f>ROUND(I238*H238,2)</f>
        <v>0</v>
      </c>
      <c r="K238" s="243" t="s">
        <v>20</v>
      </c>
      <c r="L238" s="248"/>
      <c r="M238" s="249" t="s">
        <v>20</v>
      </c>
      <c r="N238" s="250" t="s">
        <v>41</v>
      </c>
      <c r="O238" s="84"/>
      <c r="P238" s="222">
        <f>O238*H238</f>
        <v>0</v>
      </c>
      <c r="Q238" s="222">
        <v>0</v>
      </c>
      <c r="R238" s="222">
        <f>Q238*H238</f>
        <v>0</v>
      </c>
      <c r="S238" s="222">
        <v>0</v>
      </c>
      <c r="T238" s="223">
        <f>S238*H238</f>
        <v>0</v>
      </c>
      <c r="AR238" s="224" t="s">
        <v>233</v>
      </c>
      <c r="AT238" s="224" t="s">
        <v>263</v>
      </c>
      <c r="AU238" s="224" t="s">
        <v>79</v>
      </c>
      <c r="AY238" s="18" t="s">
        <v>210</v>
      </c>
      <c r="BE238" s="225">
        <f>IF(N238="základní",J238,0)</f>
        <v>0</v>
      </c>
      <c r="BF238" s="225">
        <f>IF(N238="snížená",J238,0)</f>
        <v>0</v>
      </c>
      <c r="BG238" s="225">
        <f>IF(N238="zákl. přenesená",J238,0)</f>
        <v>0</v>
      </c>
      <c r="BH238" s="225">
        <f>IF(N238="sníž. přenesená",J238,0)</f>
        <v>0</v>
      </c>
      <c r="BI238" s="225">
        <f>IF(N238="nulová",J238,0)</f>
        <v>0</v>
      </c>
      <c r="BJ238" s="18" t="s">
        <v>77</v>
      </c>
      <c r="BK238" s="225">
        <f>ROUND(I238*H238,2)</f>
        <v>0</v>
      </c>
      <c r="BL238" s="18" t="s">
        <v>215</v>
      </c>
      <c r="BM238" s="224" t="s">
        <v>472</v>
      </c>
    </row>
    <row r="239" s="1" customFormat="1" ht="24" customHeight="1">
      <c r="B239" s="39"/>
      <c r="C239" s="241" t="s">
        <v>473</v>
      </c>
      <c r="D239" s="241" t="s">
        <v>263</v>
      </c>
      <c r="E239" s="242" t="s">
        <v>1162</v>
      </c>
      <c r="F239" s="243" t="s">
        <v>1163</v>
      </c>
      <c r="G239" s="244" t="s">
        <v>1021</v>
      </c>
      <c r="H239" s="245">
        <v>3</v>
      </c>
      <c r="I239" s="246"/>
      <c r="J239" s="247">
        <f>ROUND(I239*H239,2)</f>
        <v>0</v>
      </c>
      <c r="K239" s="243" t="s">
        <v>20</v>
      </c>
      <c r="L239" s="248"/>
      <c r="M239" s="249" t="s">
        <v>20</v>
      </c>
      <c r="N239" s="250" t="s">
        <v>41</v>
      </c>
      <c r="O239" s="84"/>
      <c r="P239" s="222">
        <f>O239*H239</f>
        <v>0</v>
      </c>
      <c r="Q239" s="222">
        <v>0</v>
      </c>
      <c r="R239" s="222">
        <f>Q239*H239</f>
        <v>0</v>
      </c>
      <c r="S239" s="222">
        <v>0</v>
      </c>
      <c r="T239" s="223">
        <f>S239*H239</f>
        <v>0</v>
      </c>
      <c r="AR239" s="224" t="s">
        <v>233</v>
      </c>
      <c r="AT239" s="224" t="s">
        <v>263</v>
      </c>
      <c r="AU239" s="224" t="s">
        <v>79</v>
      </c>
      <c r="AY239" s="18" t="s">
        <v>210</v>
      </c>
      <c r="BE239" s="225">
        <f>IF(N239="základní",J239,0)</f>
        <v>0</v>
      </c>
      <c r="BF239" s="225">
        <f>IF(N239="snížená",J239,0)</f>
        <v>0</v>
      </c>
      <c r="BG239" s="225">
        <f>IF(N239="zákl. přenesená",J239,0)</f>
        <v>0</v>
      </c>
      <c r="BH239" s="225">
        <f>IF(N239="sníž. přenesená",J239,0)</f>
        <v>0</v>
      </c>
      <c r="BI239" s="225">
        <f>IF(N239="nulová",J239,0)</f>
        <v>0</v>
      </c>
      <c r="BJ239" s="18" t="s">
        <v>77</v>
      </c>
      <c r="BK239" s="225">
        <f>ROUND(I239*H239,2)</f>
        <v>0</v>
      </c>
      <c r="BL239" s="18" t="s">
        <v>215</v>
      </c>
      <c r="BM239" s="224" t="s">
        <v>476</v>
      </c>
    </row>
    <row r="240" s="1" customFormat="1" ht="24" customHeight="1">
      <c r="B240" s="39"/>
      <c r="C240" s="241" t="s">
        <v>367</v>
      </c>
      <c r="D240" s="241" t="s">
        <v>263</v>
      </c>
      <c r="E240" s="242" t="s">
        <v>1164</v>
      </c>
      <c r="F240" s="243" t="s">
        <v>1165</v>
      </c>
      <c r="G240" s="244" t="s">
        <v>1021</v>
      </c>
      <c r="H240" s="245">
        <v>3</v>
      </c>
      <c r="I240" s="246"/>
      <c r="J240" s="247">
        <f>ROUND(I240*H240,2)</f>
        <v>0</v>
      </c>
      <c r="K240" s="243" t="s">
        <v>20</v>
      </c>
      <c r="L240" s="248"/>
      <c r="M240" s="249" t="s">
        <v>20</v>
      </c>
      <c r="N240" s="250" t="s">
        <v>41</v>
      </c>
      <c r="O240" s="84"/>
      <c r="P240" s="222">
        <f>O240*H240</f>
        <v>0</v>
      </c>
      <c r="Q240" s="222">
        <v>0</v>
      </c>
      <c r="R240" s="222">
        <f>Q240*H240</f>
        <v>0</v>
      </c>
      <c r="S240" s="222">
        <v>0</v>
      </c>
      <c r="T240" s="223">
        <f>S240*H240</f>
        <v>0</v>
      </c>
      <c r="AR240" s="224" t="s">
        <v>233</v>
      </c>
      <c r="AT240" s="224" t="s">
        <v>263</v>
      </c>
      <c r="AU240" s="224" t="s">
        <v>79</v>
      </c>
      <c r="AY240" s="18" t="s">
        <v>210</v>
      </c>
      <c r="BE240" s="225">
        <f>IF(N240="základní",J240,0)</f>
        <v>0</v>
      </c>
      <c r="BF240" s="225">
        <f>IF(N240="snížená",J240,0)</f>
        <v>0</v>
      </c>
      <c r="BG240" s="225">
        <f>IF(N240="zákl. přenesená",J240,0)</f>
        <v>0</v>
      </c>
      <c r="BH240" s="225">
        <f>IF(N240="sníž. přenesená",J240,0)</f>
        <v>0</v>
      </c>
      <c r="BI240" s="225">
        <f>IF(N240="nulová",J240,0)</f>
        <v>0</v>
      </c>
      <c r="BJ240" s="18" t="s">
        <v>77</v>
      </c>
      <c r="BK240" s="225">
        <f>ROUND(I240*H240,2)</f>
        <v>0</v>
      </c>
      <c r="BL240" s="18" t="s">
        <v>215</v>
      </c>
      <c r="BM240" s="224" t="s">
        <v>479</v>
      </c>
    </row>
    <row r="241" s="10" customFormat="1" ht="22.8" customHeight="1">
      <c r="B241" s="199"/>
      <c r="C241" s="200"/>
      <c r="D241" s="201" t="s">
        <v>69</v>
      </c>
      <c r="E241" s="239" t="s">
        <v>1166</v>
      </c>
      <c r="F241" s="239" t="s">
        <v>1167</v>
      </c>
      <c r="G241" s="200"/>
      <c r="H241" s="200"/>
      <c r="I241" s="203"/>
      <c r="J241" s="240">
        <f>BK241</f>
        <v>0</v>
      </c>
      <c r="K241" s="200"/>
      <c r="L241" s="205"/>
      <c r="M241" s="206"/>
      <c r="N241" s="207"/>
      <c r="O241" s="207"/>
      <c r="P241" s="208">
        <f>SUM(P242:P244)</f>
        <v>0</v>
      </c>
      <c r="Q241" s="207"/>
      <c r="R241" s="208">
        <f>SUM(R242:R244)</f>
        <v>0</v>
      </c>
      <c r="S241" s="207"/>
      <c r="T241" s="209">
        <f>SUM(T242:T244)</f>
        <v>0</v>
      </c>
      <c r="AR241" s="210" t="s">
        <v>77</v>
      </c>
      <c r="AT241" s="211" t="s">
        <v>69</v>
      </c>
      <c r="AU241" s="211" t="s">
        <v>77</v>
      </c>
      <c r="AY241" s="210" t="s">
        <v>210</v>
      </c>
      <c r="BK241" s="212">
        <f>SUM(BK242:BK244)</f>
        <v>0</v>
      </c>
    </row>
    <row r="242" s="1" customFormat="1" ht="24" customHeight="1">
      <c r="B242" s="39"/>
      <c r="C242" s="213" t="s">
        <v>480</v>
      </c>
      <c r="D242" s="213" t="s">
        <v>211</v>
      </c>
      <c r="E242" s="214" t="s">
        <v>1152</v>
      </c>
      <c r="F242" s="215" t="s">
        <v>1153</v>
      </c>
      <c r="G242" s="216" t="s">
        <v>352</v>
      </c>
      <c r="H242" s="217">
        <v>13</v>
      </c>
      <c r="I242" s="218"/>
      <c r="J242" s="219">
        <f>ROUND(I242*H242,2)</f>
        <v>0</v>
      </c>
      <c r="K242" s="215" t="s">
        <v>20</v>
      </c>
      <c r="L242" s="44"/>
      <c r="M242" s="220" t="s">
        <v>20</v>
      </c>
      <c r="N242" s="221" t="s">
        <v>41</v>
      </c>
      <c r="O242" s="84"/>
      <c r="P242" s="222">
        <f>O242*H242</f>
        <v>0</v>
      </c>
      <c r="Q242" s="222">
        <v>0</v>
      </c>
      <c r="R242" s="222">
        <f>Q242*H242</f>
        <v>0</v>
      </c>
      <c r="S242" s="222">
        <v>0</v>
      </c>
      <c r="T242" s="223">
        <f>S242*H242</f>
        <v>0</v>
      </c>
      <c r="AR242" s="224" t="s">
        <v>215</v>
      </c>
      <c r="AT242" s="224" t="s">
        <v>211</v>
      </c>
      <c r="AU242" s="224" t="s">
        <v>79</v>
      </c>
      <c r="AY242" s="18" t="s">
        <v>210</v>
      </c>
      <c r="BE242" s="225">
        <f>IF(N242="základní",J242,0)</f>
        <v>0</v>
      </c>
      <c r="BF242" s="225">
        <f>IF(N242="snížená",J242,0)</f>
        <v>0</v>
      </c>
      <c r="BG242" s="225">
        <f>IF(N242="zákl. přenesená",J242,0)</f>
        <v>0</v>
      </c>
      <c r="BH242" s="225">
        <f>IF(N242="sníž. přenesená",J242,0)</f>
        <v>0</v>
      </c>
      <c r="BI242" s="225">
        <f>IF(N242="nulová",J242,0)</f>
        <v>0</v>
      </c>
      <c r="BJ242" s="18" t="s">
        <v>77</v>
      </c>
      <c r="BK242" s="225">
        <f>ROUND(I242*H242,2)</f>
        <v>0</v>
      </c>
      <c r="BL242" s="18" t="s">
        <v>215</v>
      </c>
      <c r="BM242" s="224" t="s">
        <v>483</v>
      </c>
    </row>
    <row r="243" s="1" customFormat="1" ht="36" customHeight="1">
      <c r="B243" s="39"/>
      <c r="C243" s="241" t="s">
        <v>370</v>
      </c>
      <c r="D243" s="241" t="s">
        <v>263</v>
      </c>
      <c r="E243" s="242" t="s">
        <v>1168</v>
      </c>
      <c r="F243" s="243" t="s">
        <v>1169</v>
      </c>
      <c r="G243" s="244" t="s">
        <v>1021</v>
      </c>
      <c r="H243" s="245">
        <v>13</v>
      </c>
      <c r="I243" s="246"/>
      <c r="J243" s="247">
        <f>ROUND(I243*H243,2)</f>
        <v>0</v>
      </c>
      <c r="K243" s="243" t="s">
        <v>20</v>
      </c>
      <c r="L243" s="248"/>
      <c r="M243" s="249" t="s">
        <v>20</v>
      </c>
      <c r="N243" s="250" t="s">
        <v>41</v>
      </c>
      <c r="O243" s="84"/>
      <c r="P243" s="222">
        <f>O243*H243</f>
        <v>0</v>
      </c>
      <c r="Q243" s="222">
        <v>0</v>
      </c>
      <c r="R243" s="222">
        <f>Q243*H243</f>
        <v>0</v>
      </c>
      <c r="S243" s="222">
        <v>0</v>
      </c>
      <c r="T243" s="223">
        <f>S243*H243</f>
        <v>0</v>
      </c>
      <c r="AR243" s="224" t="s">
        <v>233</v>
      </c>
      <c r="AT243" s="224" t="s">
        <v>263</v>
      </c>
      <c r="AU243" s="224" t="s">
        <v>79</v>
      </c>
      <c r="AY243" s="18" t="s">
        <v>210</v>
      </c>
      <c r="BE243" s="225">
        <f>IF(N243="základní",J243,0)</f>
        <v>0</v>
      </c>
      <c r="BF243" s="225">
        <f>IF(N243="snížená",J243,0)</f>
        <v>0</v>
      </c>
      <c r="BG243" s="225">
        <f>IF(N243="zákl. přenesená",J243,0)</f>
        <v>0</v>
      </c>
      <c r="BH243" s="225">
        <f>IF(N243="sníž. přenesená",J243,0)</f>
        <v>0</v>
      </c>
      <c r="BI243" s="225">
        <f>IF(N243="nulová",J243,0)</f>
        <v>0</v>
      </c>
      <c r="BJ243" s="18" t="s">
        <v>77</v>
      </c>
      <c r="BK243" s="225">
        <f>ROUND(I243*H243,2)</f>
        <v>0</v>
      </c>
      <c r="BL243" s="18" t="s">
        <v>215</v>
      </c>
      <c r="BM243" s="224" t="s">
        <v>486</v>
      </c>
    </row>
    <row r="244" s="1" customFormat="1" ht="24" customHeight="1">
      <c r="B244" s="39"/>
      <c r="C244" s="241" t="s">
        <v>489</v>
      </c>
      <c r="D244" s="241" t="s">
        <v>263</v>
      </c>
      <c r="E244" s="242" t="s">
        <v>1170</v>
      </c>
      <c r="F244" s="243" t="s">
        <v>1171</v>
      </c>
      <c r="G244" s="244" t="s">
        <v>1021</v>
      </c>
      <c r="H244" s="245">
        <v>13</v>
      </c>
      <c r="I244" s="246"/>
      <c r="J244" s="247">
        <f>ROUND(I244*H244,2)</f>
        <v>0</v>
      </c>
      <c r="K244" s="243" t="s">
        <v>20</v>
      </c>
      <c r="L244" s="248"/>
      <c r="M244" s="249" t="s">
        <v>20</v>
      </c>
      <c r="N244" s="250" t="s">
        <v>41</v>
      </c>
      <c r="O244" s="84"/>
      <c r="P244" s="222">
        <f>O244*H244</f>
        <v>0</v>
      </c>
      <c r="Q244" s="222">
        <v>0</v>
      </c>
      <c r="R244" s="222">
        <f>Q244*H244</f>
        <v>0</v>
      </c>
      <c r="S244" s="222">
        <v>0</v>
      </c>
      <c r="T244" s="223">
        <f>S244*H244</f>
        <v>0</v>
      </c>
      <c r="AR244" s="224" t="s">
        <v>233</v>
      </c>
      <c r="AT244" s="224" t="s">
        <v>263</v>
      </c>
      <c r="AU244" s="224" t="s">
        <v>79</v>
      </c>
      <c r="AY244" s="18" t="s">
        <v>210</v>
      </c>
      <c r="BE244" s="225">
        <f>IF(N244="základní",J244,0)</f>
        <v>0</v>
      </c>
      <c r="BF244" s="225">
        <f>IF(N244="snížená",J244,0)</f>
        <v>0</v>
      </c>
      <c r="BG244" s="225">
        <f>IF(N244="zákl. přenesená",J244,0)</f>
        <v>0</v>
      </c>
      <c r="BH244" s="225">
        <f>IF(N244="sníž. přenesená",J244,0)</f>
        <v>0</v>
      </c>
      <c r="BI244" s="225">
        <f>IF(N244="nulová",J244,0)</f>
        <v>0</v>
      </c>
      <c r="BJ244" s="18" t="s">
        <v>77</v>
      </c>
      <c r="BK244" s="225">
        <f>ROUND(I244*H244,2)</f>
        <v>0</v>
      </c>
      <c r="BL244" s="18" t="s">
        <v>215</v>
      </c>
      <c r="BM244" s="224" t="s">
        <v>492</v>
      </c>
    </row>
    <row r="245" s="10" customFormat="1" ht="22.8" customHeight="1">
      <c r="B245" s="199"/>
      <c r="C245" s="200"/>
      <c r="D245" s="201" t="s">
        <v>69</v>
      </c>
      <c r="E245" s="239" t="s">
        <v>1172</v>
      </c>
      <c r="F245" s="239" t="s">
        <v>1173</v>
      </c>
      <c r="G245" s="200"/>
      <c r="H245" s="200"/>
      <c r="I245" s="203"/>
      <c r="J245" s="240">
        <f>BK245</f>
        <v>0</v>
      </c>
      <c r="K245" s="200"/>
      <c r="L245" s="205"/>
      <c r="M245" s="206"/>
      <c r="N245" s="207"/>
      <c r="O245" s="207"/>
      <c r="P245" s="208">
        <f>SUM(P246:P247)</f>
        <v>0</v>
      </c>
      <c r="Q245" s="207"/>
      <c r="R245" s="208">
        <f>SUM(R246:R247)</f>
        <v>0</v>
      </c>
      <c r="S245" s="207"/>
      <c r="T245" s="209">
        <f>SUM(T246:T247)</f>
        <v>0</v>
      </c>
      <c r="AR245" s="210" t="s">
        <v>77</v>
      </c>
      <c r="AT245" s="211" t="s">
        <v>69</v>
      </c>
      <c r="AU245" s="211" t="s">
        <v>77</v>
      </c>
      <c r="AY245" s="210" t="s">
        <v>210</v>
      </c>
      <c r="BK245" s="212">
        <f>SUM(BK246:BK247)</f>
        <v>0</v>
      </c>
    </row>
    <row r="246" s="1" customFormat="1" ht="24" customHeight="1">
      <c r="B246" s="39"/>
      <c r="C246" s="213" t="s">
        <v>374</v>
      </c>
      <c r="D246" s="213" t="s">
        <v>211</v>
      </c>
      <c r="E246" s="214" t="s">
        <v>1174</v>
      </c>
      <c r="F246" s="215" t="s">
        <v>1175</v>
      </c>
      <c r="G246" s="216" t="s">
        <v>352</v>
      </c>
      <c r="H246" s="217">
        <v>2</v>
      </c>
      <c r="I246" s="218"/>
      <c r="J246" s="219">
        <f>ROUND(I246*H246,2)</f>
        <v>0</v>
      </c>
      <c r="K246" s="215" t="s">
        <v>20</v>
      </c>
      <c r="L246" s="44"/>
      <c r="M246" s="220" t="s">
        <v>20</v>
      </c>
      <c r="N246" s="221" t="s">
        <v>41</v>
      </c>
      <c r="O246" s="84"/>
      <c r="P246" s="222">
        <f>O246*H246</f>
        <v>0</v>
      </c>
      <c r="Q246" s="222">
        <v>0</v>
      </c>
      <c r="R246" s="222">
        <f>Q246*H246</f>
        <v>0</v>
      </c>
      <c r="S246" s="222">
        <v>0</v>
      </c>
      <c r="T246" s="223">
        <f>S246*H246</f>
        <v>0</v>
      </c>
      <c r="AR246" s="224" t="s">
        <v>215</v>
      </c>
      <c r="AT246" s="224" t="s">
        <v>211</v>
      </c>
      <c r="AU246" s="224" t="s">
        <v>79</v>
      </c>
      <c r="AY246" s="18" t="s">
        <v>210</v>
      </c>
      <c r="BE246" s="225">
        <f>IF(N246="základní",J246,0)</f>
        <v>0</v>
      </c>
      <c r="BF246" s="225">
        <f>IF(N246="snížená",J246,0)</f>
        <v>0</v>
      </c>
      <c r="BG246" s="225">
        <f>IF(N246="zákl. přenesená",J246,0)</f>
        <v>0</v>
      </c>
      <c r="BH246" s="225">
        <f>IF(N246="sníž. přenesená",J246,0)</f>
        <v>0</v>
      </c>
      <c r="BI246" s="225">
        <f>IF(N246="nulová",J246,0)</f>
        <v>0</v>
      </c>
      <c r="BJ246" s="18" t="s">
        <v>77</v>
      </c>
      <c r="BK246" s="225">
        <f>ROUND(I246*H246,2)</f>
        <v>0</v>
      </c>
      <c r="BL246" s="18" t="s">
        <v>215</v>
      </c>
      <c r="BM246" s="224" t="s">
        <v>495</v>
      </c>
    </row>
    <row r="247" s="1" customFormat="1" ht="36" customHeight="1">
      <c r="B247" s="39"/>
      <c r="C247" s="241" t="s">
        <v>496</v>
      </c>
      <c r="D247" s="241" t="s">
        <v>263</v>
      </c>
      <c r="E247" s="242" t="s">
        <v>1176</v>
      </c>
      <c r="F247" s="243" t="s">
        <v>1177</v>
      </c>
      <c r="G247" s="244" t="s">
        <v>1021</v>
      </c>
      <c r="H247" s="245">
        <v>2</v>
      </c>
      <c r="I247" s="246"/>
      <c r="J247" s="247">
        <f>ROUND(I247*H247,2)</f>
        <v>0</v>
      </c>
      <c r="K247" s="243" t="s">
        <v>20</v>
      </c>
      <c r="L247" s="248"/>
      <c r="M247" s="249" t="s">
        <v>20</v>
      </c>
      <c r="N247" s="250" t="s">
        <v>41</v>
      </c>
      <c r="O247" s="84"/>
      <c r="P247" s="222">
        <f>O247*H247</f>
        <v>0</v>
      </c>
      <c r="Q247" s="222">
        <v>0</v>
      </c>
      <c r="R247" s="222">
        <f>Q247*H247</f>
        <v>0</v>
      </c>
      <c r="S247" s="222">
        <v>0</v>
      </c>
      <c r="T247" s="223">
        <f>S247*H247</f>
        <v>0</v>
      </c>
      <c r="AR247" s="224" t="s">
        <v>233</v>
      </c>
      <c r="AT247" s="224" t="s">
        <v>263</v>
      </c>
      <c r="AU247" s="224" t="s">
        <v>79</v>
      </c>
      <c r="AY247" s="18" t="s">
        <v>210</v>
      </c>
      <c r="BE247" s="225">
        <f>IF(N247="základní",J247,0)</f>
        <v>0</v>
      </c>
      <c r="BF247" s="225">
        <f>IF(N247="snížená",J247,0)</f>
        <v>0</v>
      </c>
      <c r="BG247" s="225">
        <f>IF(N247="zákl. přenesená",J247,0)</f>
        <v>0</v>
      </c>
      <c r="BH247" s="225">
        <f>IF(N247="sníž. přenesená",J247,0)</f>
        <v>0</v>
      </c>
      <c r="BI247" s="225">
        <f>IF(N247="nulová",J247,0)</f>
        <v>0</v>
      </c>
      <c r="BJ247" s="18" t="s">
        <v>77</v>
      </c>
      <c r="BK247" s="225">
        <f>ROUND(I247*H247,2)</f>
        <v>0</v>
      </c>
      <c r="BL247" s="18" t="s">
        <v>215</v>
      </c>
      <c r="BM247" s="224" t="s">
        <v>499</v>
      </c>
    </row>
    <row r="248" s="10" customFormat="1" ht="22.8" customHeight="1">
      <c r="B248" s="199"/>
      <c r="C248" s="200"/>
      <c r="D248" s="201" t="s">
        <v>69</v>
      </c>
      <c r="E248" s="239" t="s">
        <v>1178</v>
      </c>
      <c r="F248" s="239" t="s">
        <v>1179</v>
      </c>
      <c r="G248" s="200"/>
      <c r="H248" s="200"/>
      <c r="I248" s="203"/>
      <c r="J248" s="240">
        <f>BK248</f>
        <v>0</v>
      </c>
      <c r="K248" s="200"/>
      <c r="L248" s="205"/>
      <c r="M248" s="206"/>
      <c r="N248" s="207"/>
      <c r="O248" s="207"/>
      <c r="P248" s="208">
        <f>SUM(P249:P251)</f>
        <v>0</v>
      </c>
      <c r="Q248" s="207"/>
      <c r="R248" s="208">
        <f>SUM(R249:R251)</f>
        <v>0</v>
      </c>
      <c r="S248" s="207"/>
      <c r="T248" s="209">
        <f>SUM(T249:T251)</f>
        <v>0</v>
      </c>
      <c r="AR248" s="210" t="s">
        <v>77</v>
      </c>
      <c r="AT248" s="211" t="s">
        <v>69</v>
      </c>
      <c r="AU248" s="211" t="s">
        <v>77</v>
      </c>
      <c r="AY248" s="210" t="s">
        <v>210</v>
      </c>
      <c r="BK248" s="212">
        <f>SUM(BK249:BK251)</f>
        <v>0</v>
      </c>
    </row>
    <row r="249" s="1" customFormat="1" ht="24" customHeight="1">
      <c r="B249" s="39"/>
      <c r="C249" s="213" t="s">
        <v>377</v>
      </c>
      <c r="D249" s="213" t="s">
        <v>211</v>
      </c>
      <c r="E249" s="214" t="s">
        <v>1180</v>
      </c>
      <c r="F249" s="215" t="s">
        <v>1181</v>
      </c>
      <c r="G249" s="216" t="s">
        <v>352</v>
      </c>
      <c r="H249" s="217">
        <v>2</v>
      </c>
      <c r="I249" s="218"/>
      <c r="J249" s="219">
        <f>ROUND(I249*H249,2)</f>
        <v>0</v>
      </c>
      <c r="K249" s="215" t="s">
        <v>20</v>
      </c>
      <c r="L249" s="44"/>
      <c r="M249" s="220" t="s">
        <v>20</v>
      </c>
      <c r="N249" s="221" t="s">
        <v>41</v>
      </c>
      <c r="O249" s="84"/>
      <c r="P249" s="222">
        <f>O249*H249</f>
        <v>0</v>
      </c>
      <c r="Q249" s="222">
        <v>0</v>
      </c>
      <c r="R249" s="222">
        <f>Q249*H249</f>
        <v>0</v>
      </c>
      <c r="S249" s="222">
        <v>0</v>
      </c>
      <c r="T249" s="223">
        <f>S249*H249</f>
        <v>0</v>
      </c>
      <c r="AR249" s="224" t="s">
        <v>215</v>
      </c>
      <c r="AT249" s="224" t="s">
        <v>211</v>
      </c>
      <c r="AU249" s="224" t="s">
        <v>79</v>
      </c>
      <c r="AY249" s="18" t="s">
        <v>210</v>
      </c>
      <c r="BE249" s="225">
        <f>IF(N249="základní",J249,0)</f>
        <v>0</v>
      </c>
      <c r="BF249" s="225">
        <f>IF(N249="snížená",J249,0)</f>
        <v>0</v>
      </c>
      <c r="BG249" s="225">
        <f>IF(N249="zákl. přenesená",J249,0)</f>
        <v>0</v>
      </c>
      <c r="BH249" s="225">
        <f>IF(N249="sníž. přenesená",J249,0)</f>
        <v>0</v>
      </c>
      <c r="BI249" s="225">
        <f>IF(N249="nulová",J249,0)</f>
        <v>0</v>
      </c>
      <c r="BJ249" s="18" t="s">
        <v>77</v>
      </c>
      <c r="BK249" s="225">
        <f>ROUND(I249*H249,2)</f>
        <v>0</v>
      </c>
      <c r="BL249" s="18" t="s">
        <v>215</v>
      </c>
      <c r="BM249" s="224" t="s">
        <v>502</v>
      </c>
    </row>
    <row r="250" s="1" customFormat="1" ht="16.5" customHeight="1">
      <c r="B250" s="39"/>
      <c r="C250" s="241" t="s">
        <v>503</v>
      </c>
      <c r="D250" s="241" t="s">
        <v>263</v>
      </c>
      <c r="E250" s="242" t="s">
        <v>1182</v>
      </c>
      <c r="F250" s="243" t="s">
        <v>1183</v>
      </c>
      <c r="G250" s="244" t="s">
        <v>1021</v>
      </c>
      <c r="H250" s="245">
        <v>2</v>
      </c>
      <c r="I250" s="246"/>
      <c r="J250" s="247">
        <f>ROUND(I250*H250,2)</f>
        <v>0</v>
      </c>
      <c r="K250" s="243" t="s">
        <v>20</v>
      </c>
      <c r="L250" s="248"/>
      <c r="M250" s="249" t="s">
        <v>20</v>
      </c>
      <c r="N250" s="250" t="s">
        <v>41</v>
      </c>
      <c r="O250" s="84"/>
      <c r="P250" s="222">
        <f>O250*H250</f>
        <v>0</v>
      </c>
      <c r="Q250" s="222">
        <v>0</v>
      </c>
      <c r="R250" s="222">
        <f>Q250*H250</f>
        <v>0</v>
      </c>
      <c r="S250" s="222">
        <v>0</v>
      </c>
      <c r="T250" s="223">
        <f>S250*H250</f>
        <v>0</v>
      </c>
      <c r="AR250" s="224" t="s">
        <v>233</v>
      </c>
      <c r="AT250" s="224" t="s">
        <v>263</v>
      </c>
      <c r="AU250" s="224" t="s">
        <v>79</v>
      </c>
      <c r="AY250" s="18" t="s">
        <v>210</v>
      </c>
      <c r="BE250" s="225">
        <f>IF(N250="základní",J250,0)</f>
        <v>0</v>
      </c>
      <c r="BF250" s="225">
        <f>IF(N250="snížená",J250,0)</f>
        <v>0</v>
      </c>
      <c r="BG250" s="225">
        <f>IF(N250="zákl. přenesená",J250,0)</f>
        <v>0</v>
      </c>
      <c r="BH250" s="225">
        <f>IF(N250="sníž. přenesená",J250,0)</f>
        <v>0</v>
      </c>
      <c r="BI250" s="225">
        <f>IF(N250="nulová",J250,0)</f>
        <v>0</v>
      </c>
      <c r="BJ250" s="18" t="s">
        <v>77</v>
      </c>
      <c r="BK250" s="225">
        <f>ROUND(I250*H250,2)</f>
        <v>0</v>
      </c>
      <c r="BL250" s="18" t="s">
        <v>215</v>
      </c>
      <c r="BM250" s="224" t="s">
        <v>506</v>
      </c>
    </row>
    <row r="251" s="1" customFormat="1" ht="16.5" customHeight="1">
      <c r="B251" s="39"/>
      <c r="C251" s="241" t="s">
        <v>381</v>
      </c>
      <c r="D251" s="241" t="s">
        <v>263</v>
      </c>
      <c r="E251" s="242" t="s">
        <v>1184</v>
      </c>
      <c r="F251" s="243" t="s">
        <v>1185</v>
      </c>
      <c r="G251" s="244" t="s">
        <v>1021</v>
      </c>
      <c r="H251" s="245">
        <v>2</v>
      </c>
      <c r="I251" s="246"/>
      <c r="J251" s="247">
        <f>ROUND(I251*H251,2)</f>
        <v>0</v>
      </c>
      <c r="K251" s="243" t="s">
        <v>20</v>
      </c>
      <c r="L251" s="248"/>
      <c r="M251" s="249" t="s">
        <v>20</v>
      </c>
      <c r="N251" s="250" t="s">
        <v>41</v>
      </c>
      <c r="O251" s="84"/>
      <c r="P251" s="222">
        <f>O251*H251</f>
        <v>0</v>
      </c>
      <c r="Q251" s="222">
        <v>0</v>
      </c>
      <c r="R251" s="222">
        <f>Q251*H251</f>
        <v>0</v>
      </c>
      <c r="S251" s="222">
        <v>0</v>
      </c>
      <c r="T251" s="223">
        <f>S251*H251</f>
        <v>0</v>
      </c>
      <c r="AR251" s="224" t="s">
        <v>233</v>
      </c>
      <c r="AT251" s="224" t="s">
        <v>263</v>
      </c>
      <c r="AU251" s="224" t="s">
        <v>79</v>
      </c>
      <c r="AY251" s="18" t="s">
        <v>210</v>
      </c>
      <c r="BE251" s="225">
        <f>IF(N251="základní",J251,0)</f>
        <v>0</v>
      </c>
      <c r="BF251" s="225">
        <f>IF(N251="snížená",J251,0)</f>
        <v>0</v>
      </c>
      <c r="BG251" s="225">
        <f>IF(N251="zákl. přenesená",J251,0)</f>
        <v>0</v>
      </c>
      <c r="BH251" s="225">
        <f>IF(N251="sníž. přenesená",J251,0)</f>
        <v>0</v>
      </c>
      <c r="BI251" s="225">
        <f>IF(N251="nulová",J251,0)</f>
        <v>0</v>
      </c>
      <c r="BJ251" s="18" t="s">
        <v>77</v>
      </c>
      <c r="BK251" s="225">
        <f>ROUND(I251*H251,2)</f>
        <v>0</v>
      </c>
      <c r="BL251" s="18" t="s">
        <v>215</v>
      </c>
      <c r="BM251" s="224" t="s">
        <v>509</v>
      </c>
    </row>
    <row r="252" s="10" customFormat="1" ht="22.8" customHeight="1">
      <c r="B252" s="199"/>
      <c r="C252" s="200"/>
      <c r="D252" s="201" t="s">
        <v>69</v>
      </c>
      <c r="E252" s="239" t="s">
        <v>1186</v>
      </c>
      <c r="F252" s="239" t="s">
        <v>1187</v>
      </c>
      <c r="G252" s="200"/>
      <c r="H252" s="200"/>
      <c r="I252" s="203"/>
      <c r="J252" s="240">
        <f>BK252</f>
        <v>0</v>
      </c>
      <c r="K252" s="200"/>
      <c r="L252" s="205"/>
      <c r="M252" s="206"/>
      <c r="N252" s="207"/>
      <c r="O252" s="207"/>
      <c r="P252" s="208">
        <f>SUM(P253:P254)</f>
        <v>0</v>
      </c>
      <c r="Q252" s="207"/>
      <c r="R252" s="208">
        <f>SUM(R253:R254)</f>
        <v>0</v>
      </c>
      <c r="S252" s="207"/>
      <c r="T252" s="209">
        <f>SUM(T253:T254)</f>
        <v>0</v>
      </c>
      <c r="AR252" s="210" t="s">
        <v>77</v>
      </c>
      <c r="AT252" s="211" t="s">
        <v>69</v>
      </c>
      <c r="AU252" s="211" t="s">
        <v>77</v>
      </c>
      <c r="AY252" s="210" t="s">
        <v>210</v>
      </c>
      <c r="BK252" s="212">
        <f>SUM(BK253:BK254)</f>
        <v>0</v>
      </c>
    </row>
    <row r="253" s="1" customFormat="1" ht="24" customHeight="1">
      <c r="B253" s="39"/>
      <c r="C253" s="213" t="s">
        <v>510</v>
      </c>
      <c r="D253" s="213" t="s">
        <v>211</v>
      </c>
      <c r="E253" s="214" t="s">
        <v>1188</v>
      </c>
      <c r="F253" s="215" t="s">
        <v>1189</v>
      </c>
      <c r="G253" s="216" t="s">
        <v>352</v>
      </c>
      <c r="H253" s="217">
        <v>235</v>
      </c>
      <c r="I253" s="218"/>
      <c r="J253" s="219">
        <f>ROUND(I253*H253,2)</f>
        <v>0</v>
      </c>
      <c r="K253" s="215" t="s">
        <v>20</v>
      </c>
      <c r="L253" s="44"/>
      <c r="M253" s="220" t="s">
        <v>20</v>
      </c>
      <c r="N253" s="221" t="s">
        <v>41</v>
      </c>
      <c r="O253" s="84"/>
      <c r="P253" s="222">
        <f>O253*H253</f>
        <v>0</v>
      </c>
      <c r="Q253" s="222">
        <v>0</v>
      </c>
      <c r="R253" s="222">
        <f>Q253*H253</f>
        <v>0</v>
      </c>
      <c r="S253" s="222">
        <v>0</v>
      </c>
      <c r="T253" s="223">
        <f>S253*H253</f>
        <v>0</v>
      </c>
      <c r="AR253" s="224" t="s">
        <v>215</v>
      </c>
      <c r="AT253" s="224" t="s">
        <v>211</v>
      </c>
      <c r="AU253" s="224" t="s">
        <v>79</v>
      </c>
      <c r="AY253" s="18" t="s">
        <v>210</v>
      </c>
      <c r="BE253" s="225">
        <f>IF(N253="základní",J253,0)</f>
        <v>0</v>
      </c>
      <c r="BF253" s="225">
        <f>IF(N253="snížená",J253,0)</f>
        <v>0</v>
      </c>
      <c r="BG253" s="225">
        <f>IF(N253="zákl. přenesená",J253,0)</f>
        <v>0</v>
      </c>
      <c r="BH253" s="225">
        <f>IF(N253="sníž. přenesená",J253,0)</f>
        <v>0</v>
      </c>
      <c r="BI253" s="225">
        <f>IF(N253="nulová",J253,0)</f>
        <v>0</v>
      </c>
      <c r="BJ253" s="18" t="s">
        <v>77</v>
      </c>
      <c r="BK253" s="225">
        <f>ROUND(I253*H253,2)</f>
        <v>0</v>
      </c>
      <c r="BL253" s="18" t="s">
        <v>215</v>
      </c>
      <c r="BM253" s="224" t="s">
        <v>513</v>
      </c>
    </row>
    <row r="254" s="1" customFormat="1" ht="24" customHeight="1">
      <c r="B254" s="39"/>
      <c r="C254" s="241" t="s">
        <v>386</v>
      </c>
      <c r="D254" s="241" t="s">
        <v>263</v>
      </c>
      <c r="E254" s="242" t="s">
        <v>1190</v>
      </c>
      <c r="F254" s="243" t="s">
        <v>1191</v>
      </c>
      <c r="G254" s="244" t="s">
        <v>1021</v>
      </c>
      <c r="H254" s="245">
        <v>235</v>
      </c>
      <c r="I254" s="246"/>
      <c r="J254" s="247">
        <f>ROUND(I254*H254,2)</f>
        <v>0</v>
      </c>
      <c r="K254" s="243" t="s">
        <v>20</v>
      </c>
      <c r="L254" s="248"/>
      <c r="M254" s="249" t="s">
        <v>20</v>
      </c>
      <c r="N254" s="250" t="s">
        <v>41</v>
      </c>
      <c r="O254" s="84"/>
      <c r="P254" s="222">
        <f>O254*H254</f>
        <v>0</v>
      </c>
      <c r="Q254" s="222">
        <v>0</v>
      </c>
      <c r="R254" s="222">
        <f>Q254*H254</f>
        <v>0</v>
      </c>
      <c r="S254" s="222">
        <v>0</v>
      </c>
      <c r="T254" s="223">
        <f>S254*H254</f>
        <v>0</v>
      </c>
      <c r="AR254" s="224" t="s">
        <v>233</v>
      </c>
      <c r="AT254" s="224" t="s">
        <v>263</v>
      </c>
      <c r="AU254" s="224" t="s">
        <v>79</v>
      </c>
      <c r="AY254" s="18" t="s">
        <v>210</v>
      </c>
      <c r="BE254" s="225">
        <f>IF(N254="základní",J254,0)</f>
        <v>0</v>
      </c>
      <c r="BF254" s="225">
        <f>IF(N254="snížená",J254,0)</f>
        <v>0</v>
      </c>
      <c r="BG254" s="225">
        <f>IF(N254="zákl. přenesená",J254,0)</f>
        <v>0</v>
      </c>
      <c r="BH254" s="225">
        <f>IF(N254="sníž. přenesená",J254,0)</f>
        <v>0</v>
      </c>
      <c r="BI254" s="225">
        <f>IF(N254="nulová",J254,0)</f>
        <v>0</v>
      </c>
      <c r="BJ254" s="18" t="s">
        <v>77</v>
      </c>
      <c r="BK254" s="225">
        <f>ROUND(I254*H254,2)</f>
        <v>0</v>
      </c>
      <c r="BL254" s="18" t="s">
        <v>215</v>
      </c>
      <c r="BM254" s="224" t="s">
        <v>516</v>
      </c>
    </row>
    <row r="255" s="10" customFormat="1" ht="22.8" customHeight="1">
      <c r="B255" s="199"/>
      <c r="C255" s="200"/>
      <c r="D255" s="201" t="s">
        <v>69</v>
      </c>
      <c r="E255" s="239" t="s">
        <v>1192</v>
      </c>
      <c r="F255" s="239" t="s">
        <v>1193</v>
      </c>
      <c r="G255" s="200"/>
      <c r="H255" s="200"/>
      <c r="I255" s="203"/>
      <c r="J255" s="240">
        <f>BK255</f>
        <v>0</v>
      </c>
      <c r="K255" s="200"/>
      <c r="L255" s="205"/>
      <c r="M255" s="206"/>
      <c r="N255" s="207"/>
      <c r="O255" s="207"/>
      <c r="P255" s="208">
        <f>SUM(P256:P257)</f>
        <v>0</v>
      </c>
      <c r="Q255" s="207"/>
      <c r="R255" s="208">
        <f>SUM(R256:R257)</f>
        <v>0</v>
      </c>
      <c r="S255" s="207"/>
      <c r="T255" s="209">
        <f>SUM(T256:T257)</f>
        <v>0</v>
      </c>
      <c r="AR255" s="210" t="s">
        <v>77</v>
      </c>
      <c r="AT255" s="211" t="s">
        <v>69</v>
      </c>
      <c r="AU255" s="211" t="s">
        <v>77</v>
      </c>
      <c r="AY255" s="210" t="s">
        <v>210</v>
      </c>
      <c r="BK255" s="212">
        <f>SUM(BK256:BK257)</f>
        <v>0</v>
      </c>
    </row>
    <row r="256" s="1" customFormat="1" ht="24" customHeight="1">
      <c r="B256" s="39"/>
      <c r="C256" s="213" t="s">
        <v>519</v>
      </c>
      <c r="D256" s="213" t="s">
        <v>211</v>
      </c>
      <c r="E256" s="214" t="s">
        <v>1194</v>
      </c>
      <c r="F256" s="215" t="s">
        <v>1195</v>
      </c>
      <c r="G256" s="216" t="s">
        <v>352</v>
      </c>
      <c r="H256" s="217">
        <v>36</v>
      </c>
      <c r="I256" s="218"/>
      <c r="J256" s="219">
        <f>ROUND(I256*H256,2)</f>
        <v>0</v>
      </c>
      <c r="K256" s="215" t="s">
        <v>20</v>
      </c>
      <c r="L256" s="44"/>
      <c r="M256" s="220" t="s">
        <v>20</v>
      </c>
      <c r="N256" s="221" t="s">
        <v>41</v>
      </c>
      <c r="O256" s="84"/>
      <c r="P256" s="222">
        <f>O256*H256</f>
        <v>0</v>
      </c>
      <c r="Q256" s="222">
        <v>0</v>
      </c>
      <c r="R256" s="222">
        <f>Q256*H256</f>
        <v>0</v>
      </c>
      <c r="S256" s="222">
        <v>0</v>
      </c>
      <c r="T256" s="223">
        <f>S256*H256</f>
        <v>0</v>
      </c>
      <c r="AR256" s="224" t="s">
        <v>215</v>
      </c>
      <c r="AT256" s="224" t="s">
        <v>211</v>
      </c>
      <c r="AU256" s="224" t="s">
        <v>79</v>
      </c>
      <c r="AY256" s="18" t="s">
        <v>210</v>
      </c>
      <c r="BE256" s="225">
        <f>IF(N256="základní",J256,0)</f>
        <v>0</v>
      </c>
      <c r="BF256" s="225">
        <f>IF(N256="snížená",J256,0)</f>
        <v>0</v>
      </c>
      <c r="BG256" s="225">
        <f>IF(N256="zákl. přenesená",J256,0)</f>
        <v>0</v>
      </c>
      <c r="BH256" s="225">
        <f>IF(N256="sníž. přenesená",J256,0)</f>
        <v>0</v>
      </c>
      <c r="BI256" s="225">
        <f>IF(N256="nulová",J256,0)</f>
        <v>0</v>
      </c>
      <c r="BJ256" s="18" t="s">
        <v>77</v>
      </c>
      <c r="BK256" s="225">
        <f>ROUND(I256*H256,2)</f>
        <v>0</v>
      </c>
      <c r="BL256" s="18" t="s">
        <v>215</v>
      </c>
      <c r="BM256" s="224" t="s">
        <v>522</v>
      </c>
    </row>
    <row r="257" s="1" customFormat="1" ht="36" customHeight="1">
      <c r="B257" s="39"/>
      <c r="C257" s="241" t="s">
        <v>390</v>
      </c>
      <c r="D257" s="241" t="s">
        <v>263</v>
      </c>
      <c r="E257" s="242" t="s">
        <v>1196</v>
      </c>
      <c r="F257" s="243" t="s">
        <v>1197</v>
      </c>
      <c r="G257" s="244" t="s">
        <v>1021</v>
      </c>
      <c r="H257" s="245">
        <v>36</v>
      </c>
      <c r="I257" s="246"/>
      <c r="J257" s="247">
        <f>ROUND(I257*H257,2)</f>
        <v>0</v>
      </c>
      <c r="K257" s="243" t="s">
        <v>20</v>
      </c>
      <c r="L257" s="248"/>
      <c r="M257" s="249" t="s">
        <v>20</v>
      </c>
      <c r="N257" s="250" t="s">
        <v>41</v>
      </c>
      <c r="O257" s="84"/>
      <c r="P257" s="222">
        <f>O257*H257</f>
        <v>0</v>
      </c>
      <c r="Q257" s="222">
        <v>0</v>
      </c>
      <c r="R257" s="222">
        <f>Q257*H257</f>
        <v>0</v>
      </c>
      <c r="S257" s="222">
        <v>0</v>
      </c>
      <c r="T257" s="223">
        <f>S257*H257</f>
        <v>0</v>
      </c>
      <c r="AR257" s="224" t="s">
        <v>233</v>
      </c>
      <c r="AT257" s="224" t="s">
        <v>263</v>
      </c>
      <c r="AU257" s="224" t="s">
        <v>79</v>
      </c>
      <c r="AY257" s="18" t="s">
        <v>210</v>
      </c>
      <c r="BE257" s="225">
        <f>IF(N257="základní",J257,0)</f>
        <v>0</v>
      </c>
      <c r="BF257" s="225">
        <f>IF(N257="snížená",J257,0)</f>
        <v>0</v>
      </c>
      <c r="BG257" s="225">
        <f>IF(N257="zákl. přenesená",J257,0)</f>
        <v>0</v>
      </c>
      <c r="BH257" s="225">
        <f>IF(N257="sníž. přenesená",J257,0)</f>
        <v>0</v>
      </c>
      <c r="BI257" s="225">
        <f>IF(N257="nulová",J257,0)</f>
        <v>0</v>
      </c>
      <c r="BJ257" s="18" t="s">
        <v>77</v>
      </c>
      <c r="BK257" s="225">
        <f>ROUND(I257*H257,2)</f>
        <v>0</v>
      </c>
      <c r="BL257" s="18" t="s">
        <v>215</v>
      </c>
      <c r="BM257" s="224" t="s">
        <v>527</v>
      </c>
    </row>
    <row r="258" s="10" customFormat="1" ht="22.8" customHeight="1">
      <c r="B258" s="199"/>
      <c r="C258" s="200"/>
      <c r="D258" s="201" t="s">
        <v>69</v>
      </c>
      <c r="E258" s="239" t="s">
        <v>1198</v>
      </c>
      <c r="F258" s="239" t="s">
        <v>1199</v>
      </c>
      <c r="G258" s="200"/>
      <c r="H258" s="200"/>
      <c r="I258" s="203"/>
      <c r="J258" s="240">
        <f>BK258</f>
        <v>0</v>
      </c>
      <c r="K258" s="200"/>
      <c r="L258" s="205"/>
      <c r="M258" s="206"/>
      <c r="N258" s="207"/>
      <c r="O258" s="207"/>
      <c r="P258" s="208">
        <f>P259</f>
        <v>0</v>
      </c>
      <c r="Q258" s="207"/>
      <c r="R258" s="208">
        <f>R259</f>
        <v>0</v>
      </c>
      <c r="S258" s="207"/>
      <c r="T258" s="209">
        <f>T259</f>
        <v>0</v>
      </c>
      <c r="AR258" s="210" t="s">
        <v>77</v>
      </c>
      <c r="AT258" s="211" t="s">
        <v>69</v>
      </c>
      <c r="AU258" s="211" t="s">
        <v>77</v>
      </c>
      <c r="AY258" s="210" t="s">
        <v>210</v>
      </c>
      <c r="BK258" s="212">
        <f>BK259</f>
        <v>0</v>
      </c>
    </row>
    <row r="259" s="1" customFormat="1" ht="24" customHeight="1">
      <c r="B259" s="39"/>
      <c r="C259" s="241" t="s">
        <v>528</v>
      </c>
      <c r="D259" s="241" t="s">
        <v>263</v>
      </c>
      <c r="E259" s="242" t="s">
        <v>1200</v>
      </c>
      <c r="F259" s="243" t="s">
        <v>1201</v>
      </c>
      <c r="G259" s="244" t="s">
        <v>1021</v>
      </c>
      <c r="H259" s="245">
        <v>670</v>
      </c>
      <c r="I259" s="246"/>
      <c r="J259" s="247">
        <f>ROUND(I259*H259,2)</f>
        <v>0</v>
      </c>
      <c r="K259" s="243" t="s">
        <v>20</v>
      </c>
      <c r="L259" s="248"/>
      <c r="M259" s="249" t="s">
        <v>20</v>
      </c>
      <c r="N259" s="250" t="s">
        <v>41</v>
      </c>
      <c r="O259" s="84"/>
      <c r="P259" s="222">
        <f>O259*H259</f>
        <v>0</v>
      </c>
      <c r="Q259" s="222">
        <v>0</v>
      </c>
      <c r="R259" s="222">
        <f>Q259*H259</f>
        <v>0</v>
      </c>
      <c r="S259" s="222">
        <v>0</v>
      </c>
      <c r="T259" s="223">
        <f>S259*H259</f>
        <v>0</v>
      </c>
      <c r="AR259" s="224" t="s">
        <v>233</v>
      </c>
      <c r="AT259" s="224" t="s">
        <v>263</v>
      </c>
      <c r="AU259" s="224" t="s">
        <v>79</v>
      </c>
      <c r="AY259" s="18" t="s">
        <v>210</v>
      </c>
      <c r="BE259" s="225">
        <f>IF(N259="základní",J259,0)</f>
        <v>0</v>
      </c>
      <c r="BF259" s="225">
        <f>IF(N259="snížená",J259,0)</f>
        <v>0</v>
      </c>
      <c r="BG259" s="225">
        <f>IF(N259="zákl. přenesená",J259,0)</f>
        <v>0</v>
      </c>
      <c r="BH259" s="225">
        <f>IF(N259="sníž. přenesená",J259,0)</f>
        <v>0</v>
      </c>
      <c r="BI259" s="225">
        <f>IF(N259="nulová",J259,0)</f>
        <v>0</v>
      </c>
      <c r="BJ259" s="18" t="s">
        <v>77</v>
      </c>
      <c r="BK259" s="225">
        <f>ROUND(I259*H259,2)</f>
        <v>0</v>
      </c>
      <c r="BL259" s="18" t="s">
        <v>215</v>
      </c>
      <c r="BM259" s="224" t="s">
        <v>531</v>
      </c>
    </row>
    <row r="260" s="10" customFormat="1" ht="22.8" customHeight="1">
      <c r="B260" s="199"/>
      <c r="C260" s="200"/>
      <c r="D260" s="201" t="s">
        <v>69</v>
      </c>
      <c r="E260" s="239" t="s">
        <v>1202</v>
      </c>
      <c r="F260" s="239" t="s">
        <v>1203</v>
      </c>
      <c r="G260" s="200"/>
      <c r="H260" s="200"/>
      <c r="I260" s="203"/>
      <c r="J260" s="240">
        <f>BK260</f>
        <v>0</v>
      </c>
      <c r="K260" s="200"/>
      <c r="L260" s="205"/>
      <c r="M260" s="206"/>
      <c r="N260" s="207"/>
      <c r="O260" s="207"/>
      <c r="P260" s="208">
        <f>SUM(P261:P262)</f>
        <v>0</v>
      </c>
      <c r="Q260" s="207"/>
      <c r="R260" s="208">
        <f>SUM(R261:R262)</f>
        <v>0</v>
      </c>
      <c r="S260" s="207"/>
      <c r="T260" s="209">
        <f>SUM(T261:T262)</f>
        <v>0</v>
      </c>
      <c r="AR260" s="210" t="s">
        <v>77</v>
      </c>
      <c r="AT260" s="211" t="s">
        <v>69</v>
      </c>
      <c r="AU260" s="211" t="s">
        <v>77</v>
      </c>
      <c r="AY260" s="210" t="s">
        <v>210</v>
      </c>
      <c r="BK260" s="212">
        <f>SUM(BK261:BK262)</f>
        <v>0</v>
      </c>
    </row>
    <row r="261" s="1" customFormat="1" ht="24" customHeight="1">
      <c r="B261" s="39"/>
      <c r="C261" s="213" t="s">
        <v>393</v>
      </c>
      <c r="D261" s="213" t="s">
        <v>211</v>
      </c>
      <c r="E261" s="214" t="s">
        <v>1152</v>
      </c>
      <c r="F261" s="215" t="s">
        <v>1153</v>
      </c>
      <c r="G261" s="216" t="s">
        <v>352</v>
      </c>
      <c r="H261" s="217">
        <v>48</v>
      </c>
      <c r="I261" s="218"/>
      <c r="J261" s="219">
        <f>ROUND(I261*H261,2)</f>
        <v>0</v>
      </c>
      <c r="K261" s="215" t="s">
        <v>20</v>
      </c>
      <c r="L261" s="44"/>
      <c r="M261" s="220" t="s">
        <v>20</v>
      </c>
      <c r="N261" s="221" t="s">
        <v>41</v>
      </c>
      <c r="O261" s="84"/>
      <c r="P261" s="222">
        <f>O261*H261</f>
        <v>0</v>
      </c>
      <c r="Q261" s="222">
        <v>0</v>
      </c>
      <c r="R261" s="222">
        <f>Q261*H261</f>
        <v>0</v>
      </c>
      <c r="S261" s="222">
        <v>0</v>
      </c>
      <c r="T261" s="223">
        <f>S261*H261</f>
        <v>0</v>
      </c>
      <c r="AR261" s="224" t="s">
        <v>215</v>
      </c>
      <c r="AT261" s="224" t="s">
        <v>211</v>
      </c>
      <c r="AU261" s="224" t="s">
        <v>79</v>
      </c>
      <c r="AY261" s="18" t="s">
        <v>210</v>
      </c>
      <c r="BE261" s="225">
        <f>IF(N261="základní",J261,0)</f>
        <v>0</v>
      </c>
      <c r="BF261" s="225">
        <f>IF(N261="snížená",J261,0)</f>
        <v>0</v>
      </c>
      <c r="BG261" s="225">
        <f>IF(N261="zákl. přenesená",J261,0)</f>
        <v>0</v>
      </c>
      <c r="BH261" s="225">
        <f>IF(N261="sníž. přenesená",J261,0)</f>
        <v>0</v>
      </c>
      <c r="BI261" s="225">
        <f>IF(N261="nulová",J261,0)</f>
        <v>0</v>
      </c>
      <c r="BJ261" s="18" t="s">
        <v>77</v>
      </c>
      <c r="BK261" s="225">
        <f>ROUND(I261*H261,2)</f>
        <v>0</v>
      </c>
      <c r="BL261" s="18" t="s">
        <v>215</v>
      </c>
      <c r="BM261" s="224" t="s">
        <v>534</v>
      </c>
    </row>
    <row r="262" s="1" customFormat="1" ht="24" customHeight="1">
      <c r="B262" s="39"/>
      <c r="C262" s="241" t="s">
        <v>535</v>
      </c>
      <c r="D262" s="241" t="s">
        <v>263</v>
      </c>
      <c r="E262" s="242" t="s">
        <v>1204</v>
      </c>
      <c r="F262" s="243" t="s">
        <v>1205</v>
      </c>
      <c r="G262" s="244" t="s">
        <v>1021</v>
      </c>
      <c r="H262" s="245">
        <v>48</v>
      </c>
      <c r="I262" s="246"/>
      <c r="J262" s="247">
        <f>ROUND(I262*H262,2)</f>
        <v>0</v>
      </c>
      <c r="K262" s="243" t="s">
        <v>20</v>
      </c>
      <c r="L262" s="248"/>
      <c r="M262" s="249" t="s">
        <v>20</v>
      </c>
      <c r="N262" s="250" t="s">
        <v>41</v>
      </c>
      <c r="O262" s="84"/>
      <c r="P262" s="222">
        <f>O262*H262</f>
        <v>0</v>
      </c>
      <c r="Q262" s="222">
        <v>0</v>
      </c>
      <c r="R262" s="222">
        <f>Q262*H262</f>
        <v>0</v>
      </c>
      <c r="S262" s="222">
        <v>0</v>
      </c>
      <c r="T262" s="223">
        <f>S262*H262</f>
        <v>0</v>
      </c>
      <c r="AR262" s="224" t="s">
        <v>233</v>
      </c>
      <c r="AT262" s="224" t="s">
        <v>263</v>
      </c>
      <c r="AU262" s="224" t="s">
        <v>79</v>
      </c>
      <c r="AY262" s="18" t="s">
        <v>210</v>
      </c>
      <c r="BE262" s="225">
        <f>IF(N262="základní",J262,0)</f>
        <v>0</v>
      </c>
      <c r="BF262" s="225">
        <f>IF(N262="snížená",J262,0)</f>
        <v>0</v>
      </c>
      <c r="BG262" s="225">
        <f>IF(N262="zákl. přenesená",J262,0)</f>
        <v>0</v>
      </c>
      <c r="BH262" s="225">
        <f>IF(N262="sníž. přenesená",J262,0)</f>
        <v>0</v>
      </c>
      <c r="BI262" s="225">
        <f>IF(N262="nulová",J262,0)</f>
        <v>0</v>
      </c>
      <c r="BJ262" s="18" t="s">
        <v>77</v>
      </c>
      <c r="BK262" s="225">
        <f>ROUND(I262*H262,2)</f>
        <v>0</v>
      </c>
      <c r="BL262" s="18" t="s">
        <v>215</v>
      </c>
      <c r="BM262" s="224" t="s">
        <v>538</v>
      </c>
    </row>
    <row r="263" s="10" customFormat="1" ht="22.8" customHeight="1">
      <c r="B263" s="199"/>
      <c r="C263" s="200"/>
      <c r="D263" s="201" t="s">
        <v>69</v>
      </c>
      <c r="E263" s="239" t="s">
        <v>1206</v>
      </c>
      <c r="F263" s="239" t="s">
        <v>1207</v>
      </c>
      <c r="G263" s="200"/>
      <c r="H263" s="200"/>
      <c r="I263" s="203"/>
      <c r="J263" s="240">
        <f>BK263</f>
        <v>0</v>
      </c>
      <c r="K263" s="200"/>
      <c r="L263" s="205"/>
      <c r="M263" s="206"/>
      <c r="N263" s="207"/>
      <c r="O263" s="207"/>
      <c r="P263" s="208">
        <f>SUM(P264:P265)</f>
        <v>0</v>
      </c>
      <c r="Q263" s="207"/>
      <c r="R263" s="208">
        <f>SUM(R264:R265)</f>
        <v>0</v>
      </c>
      <c r="S263" s="207"/>
      <c r="T263" s="209">
        <f>SUM(T264:T265)</f>
        <v>0</v>
      </c>
      <c r="AR263" s="210" t="s">
        <v>77</v>
      </c>
      <c r="AT263" s="211" t="s">
        <v>69</v>
      </c>
      <c r="AU263" s="211" t="s">
        <v>77</v>
      </c>
      <c r="AY263" s="210" t="s">
        <v>210</v>
      </c>
      <c r="BK263" s="212">
        <f>SUM(BK264:BK265)</f>
        <v>0</v>
      </c>
    </row>
    <row r="264" s="1" customFormat="1" ht="24" customHeight="1">
      <c r="B264" s="39"/>
      <c r="C264" s="213" t="s">
        <v>397</v>
      </c>
      <c r="D264" s="213" t="s">
        <v>211</v>
      </c>
      <c r="E264" s="214" t="s">
        <v>1042</v>
      </c>
      <c r="F264" s="215" t="s">
        <v>1043</v>
      </c>
      <c r="G264" s="216" t="s">
        <v>352</v>
      </c>
      <c r="H264" s="217">
        <v>3</v>
      </c>
      <c r="I264" s="218"/>
      <c r="J264" s="219">
        <f>ROUND(I264*H264,2)</f>
        <v>0</v>
      </c>
      <c r="K264" s="215" t="s">
        <v>20</v>
      </c>
      <c r="L264" s="44"/>
      <c r="M264" s="220" t="s">
        <v>20</v>
      </c>
      <c r="N264" s="221" t="s">
        <v>41</v>
      </c>
      <c r="O264" s="84"/>
      <c r="P264" s="222">
        <f>O264*H264</f>
        <v>0</v>
      </c>
      <c r="Q264" s="222">
        <v>0</v>
      </c>
      <c r="R264" s="222">
        <f>Q264*H264</f>
        <v>0</v>
      </c>
      <c r="S264" s="222">
        <v>0</v>
      </c>
      <c r="T264" s="223">
        <f>S264*H264</f>
        <v>0</v>
      </c>
      <c r="AR264" s="224" t="s">
        <v>215</v>
      </c>
      <c r="AT264" s="224" t="s">
        <v>211</v>
      </c>
      <c r="AU264" s="224" t="s">
        <v>79</v>
      </c>
      <c r="AY264" s="18" t="s">
        <v>210</v>
      </c>
      <c r="BE264" s="225">
        <f>IF(N264="základní",J264,0)</f>
        <v>0</v>
      </c>
      <c r="BF264" s="225">
        <f>IF(N264="snížená",J264,0)</f>
        <v>0</v>
      </c>
      <c r="BG264" s="225">
        <f>IF(N264="zákl. přenesená",J264,0)</f>
        <v>0</v>
      </c>
      <c r="BH264" s="225">
        <f>IF(N264="sníž. přenesená",J264,0)</f>
        <v>0</v>
      </c>
      <c r="BI264" s="225">
        <f>IF(N264="nulová",J264,0)</f>
        <v>0</v>
      </c>
      <c r="BJ264" s="18" t="s">
        <v>77</v>
      </c>
      <c r="BK264" s="225">
        <f>ROUND(I264*H264,2)</f>
        <v>0</v>
      </c>
      <c r="BL264" s="18" t="s">
        <v>215</v>
      </c>
      <c r="BM264" s="224" t="s">
        <v>541</v>
      </c>
    </row>
    <row r="265" s="1" customFormat="1" ht="24" customHeight="1">
      <c r="B265" s="39"/>
      <c r="C265" s="213" t="s">
        <v>542</v>
      </c>
      <c r="D265" s="213" t="s">
        <v>211</v>
      </c>
      <c r="E265" s="214" t="s">
        <v>1044</v>
      </c>
      <c r="F265" s="215" t="s">
        <v>1045</v>
      </c>
      <c r="G265" s="216" t="s">
        <v>352</v>
      </c>
      <c r="H265" s="217">
        <v>15</v>
      </c>
      <c r="I265" s="218"/>
      <c r="J265" s="219">
        <f>ROUND(I265*H265,2)</f>
        <v>0</v>
      </c>
      <c r="K265" s="215" t="s">
        <v>20</v>
      </c>
      <c r="L265" s="44"/>
      <c r="M265" s="220" t="s">
        <v>20</v>
      </c>
      <c r="N265" s="221" t="s">
        <v>41</v>
      </c>
      <c r="O265" s="84"/>
      <c r="P265" s="222">
        <f>O265*H265</f>
        <v>0</v>
      </c>
      <c r="Q265" s="222">
        <v>0</v>
      </c>
      <c r="R265" s="222">
        <f>Q265*H265</f>
        <v>0</v>
      </c>
      <c r="S265" s="222">
        <v>0</v>
      </c>
      <c r="T265" s="223">
        <f>S265*H265</f>
        <v>0</v>
      </c>
      <c r="AR265" s="224" t="s">
        <v>215</v>
      </c>
      <c r="AT265" s="224" t="s">
        <v>211</v>
      </c>
      <c r="AU265" s="224" t="s">
        <v>79</v>
      </c>
      <c r="AY265" s="18" t="s">
        <v>210</v>
      </c>
      <c r="BE265" s="225">
        <f>IF(N265="základní",J265,0)</f>
        <v>0</v>
      </c>
      <c r="BF265" s="225">
        <f>IF(N265="snížená",J265,0)</f>
        <v>0</v>
      </c>
      <c r="BG265" s="225">
        <f>IF(N265="zákl. přenesená",J265,0)</f>
        <v>0</v>
      </c>
      <c r="BH265" s="225">
        <f>IF(N265="sníž. přenesená",J265,0)</f>
        <v>0</v>
      </c>
      <c r="BI265" s="225">
        <f>IF(N265="nulová",J265,0)</f>
        <v>0</v>
      </c>
      <c r="BJ265" s="18" t="s">
        <v>77</v>
      </c>
      <c r="BK265" s="225">
        <f>ROUND(I265*H265,2)</f>
        <v>0</v>
      </c>
      <c r="BL265" s="18" t="s">
        <v>215</v>
      </c>
      <c r="BM265" s="224" t="s">
        <v>545</v>
      </c>
    </row>
    <row r="266" s="10" customFormat="1" ht="22.8" customHeight="1">
      <c r="B266" s="199"/>
      <c r="C266" s="200"/>
      <c r="D266" s="201" t="s">
        <v>69</v>
      </c>
      <c r="E266" s="239" t="s">
        <v>1208</v>
      </c>
      <c r="F266" s="239" t="s">
        <v>1209</v>
      </c>
      <c r="G266" s="200"/>
      <c r="H266" s="200"/>
      <c r="I266" s="203"/>
      <c r="J266" s="240">
        <f>BK266</f>
        <v>0</v>
      </c>
      <c r="K266" s="200"/>
      <c r="L266" s="205"/>
      <c r="M266" s="206"/>
      <c r="N266" s="207"/>
      <c r="O266" s="207"/>
      <c r="P266" s="208">
        <f>SUM(P267:P268)</f>
        <v>0</v>
      </c>
      <c r="Q266" s="207"/>
      <c r="R266" s="208">
        <f>SUM(R267:R268)</f>
        <v>0</v>
      </c>
      <c r="S266" s="207"/>
      <c r="T266" s="209">
        <f>SUM(T267:T268)</f>
        <v>0</v>
      </c>
      <c r="AR266" s="210" t="s">
        <v>77</v>
      </c>
      <c r="AT266" s="211" t="s">
        <v>69</v>
      </c>
      <c r="AU266" s="211" t="s">
        <v>77</v>
      </c>
      <c r="AY266" s="210" t="s">
        <v>210</v>
      </c>
      <c r="BK266" s="212">
        <f>SUM(BK267:BK268)</f>
        <v>0</v>
      </c>
    </row>
    <row r="267" s="1" customFormat="1" ht="24" customHeight="1">
      <c r="B267" s="39"/>
      <c r="C267" s="213" t="s">
        <v>400</v>
      </c>
      <c r="D267" s="213" t="s">
        <v>211</v>
      </c>
      <c r="E267" s="214" t="s">
        <v>1210</v>
      </c>
      <c r="F267" s="215" t="s">
        <v>1211</v>
      </c>
      <c r="G267" s="216" t="s">
        <v>352</v>
      </c>
      <c r="H267" s="217">
        <v>6</v>
      </c>
      <c r="I267" s="218"/>
      <c r="J267" s="219">
        <f>ROUND(I267*H267,2)</f>
        <v>0</v>
      </c>
      <c r="K267" s="215" t="s">
        <v>20</v>
      </c>
      <c r="L267" s="44"/>
      <c r="M267" s="220" t="s">
        <v>20</v>
      </c>
      <c r="N267" s="221" t="s">
        <v>41</v>
      </c>
      <c r="O267" s="84"/>
      <c r="P267" s="222">
        <f>O267*H267</f>
        <v>0</v>
      </c>
      <c r="Q267" s="222">
        <v>0</v>
      </c>
      <c r="R267" s="222">
        <f>Q267*H267</f>
        <v>0</v>
      </c>
      <c r="S267" s="222">
        <v>0</v>
      </c>
      <c r="T267" s="223">
        <f>S267*H267</f>
        <v>0</v>
      </c>
      <c r="AR267" s="224" t="s">
        <v>215</v>
      </c>
      <c r="AT267" s="224" t="s">
        <v>211</v>
      </c>
      <c r="AU267" s="224" t="s">
        <v>79</v>
      </c>
      <c r="AY267" s="18" t="s">
        <v>210</v>
      </c>
      <c r="BE267" s="225">
        <f>IF(N267="základní",J267,0)</f>
        <v>0</v>
      </c>
      <c r="BF267" s="225">
        <f>IF(N267="snížená",J267,0)</f>
        <v>0</v>
      </c>
      <c r="BG267" s="225">
        <f>IF(N267="zákl. přenesená",J267,0)</f>
        <v>0</v>
      </c>
      <c r="BH267" s="225">
        <f>IF(N267="sníž. přenesená",J267,0)</f>
        <v>0</v>
      </c>
      <c r="BI267" s="225">
        <f>IF(N267="nulová",J267,0)</f>
        <v>0</v>
      </c>
      <c r="BJ267" s="18" t="s">
        <v>77</v>
      </c>
      <c r="BK267" s="225">
        <f>ROUND(I267*H267,2)</f>
        <v>0</v>
      </c>
      <c r="BL267" s="18" t="s">
        <v>215</v>
      </c>
      <c r="BM267" s="224" t="s">
        <v>548</v>
      </c>
    </row>
    <row r="268" s="1" customFormat="1" ht="24" customHeight="1">
      <c r="B268" s="39"/>
      <c r="C268" s="213" t="s">
        <v>549</v>
      </c>
      <c r="D268" s="213" t="s">
        <v>211</v>
      </c>
      <c r="E268" s="214" t="s">
        <v>1044</v>
      </c>
      <c r="F268" s="215" t="s">
        <v>1045</v>
      </c>
      <c r="G268" s="216" t="s">
        <v>352</v>
      </c>
      <c r="H268" s="217">
        <v>12</v>
      </c>
      <c r="I268" s="218"/>
      <c r="J268" s="219">
        <f>ROUND(I268*H268,2)</f>
        <v>0</v>
      </c>
      <c r="K268" s="215" t="s">
        <v>20</v>
      </c>
      <c r="L268" s="44"/>
      <c r="M268" s="220" t="s">
        <v>20</v>
      </c>
      <c r="N268" s="221" t="s">
        <v>41</v>
      </c>
      <c r="O268" s="84"/>
      <c r="P268" s="222">
        <f>O268*H268</f>
        <v>0</v>
      </c>
      <c r="Q268" s="222">
        <v>0</v>
      </c>
      <c r="R268" s="222">
        <f>Q268*H268</f>
        <v>0</v>
      </c>
      <c r="S268" s="222">
        <v>0</v>
      </c>
      <c r="T268" s="223">
        <f>S268*H268</f>
        <v>0</v>
      </c>
      <c r="AR268" s="224" t="s">
        <v>215</v>
      </c>
      <c r="AT268" s="224" t="s">
        <v>211</v>
      </c>
      <c r="AU268" s="224" t="s">
        <v>79</v>
      </c>
      <c r="AY268" s="18" t="s">
        <v>210</v>
      </c>
      <c r="BE268" s="225">
        <f>IF(N268="základní",J268,0)</f>
        <v>0</v>
      </c>
      <c r="BF268" s="225">
        <f>IF(N268="snížená",J268,0)</f>
        <v>0</v>
      </c>
      <c r="BG268" s="225">
        <f>IF(N268="zákl. přenesená",J268,0)</f>
        <v>0</v>
      </c>
      <c r="BH268" s="225">
        <f>IF(N268="sníž. přenesená",J268,0)</f>
        <v>0</v>
      </c>
      <c r="BI268" s="225">
        <f>IF(N268="nulová",J268,0)</f>
        <v>0</v>
      </c>
      <c r="BJ268" s="18" t="s">
        <v>77</v>
      </c>
      <c r="BK268" s="225">
        <f>ROUND(I268*H268,2)</f>
        <v>0</v>
      </c>
      <c r="BL268" s="18" t="s">
        <v>215</v>
      </c>
      <c r="BM268" s="224" t="s">
        <v>552</v>
      </c>
    </row>
    <row r="269" s="10" customFormat="1" ht="22.8" customHeight="1">
      <c r="B269" s="199"/>
      <c r="C269" s="200"/>
      <c r="D269" s="201" t="s">
        <v>69</v>
      </c>
      <c r="E269" s="239" t="s">
        <v>1212</v>
      </c>
      <c r="F269" s="239" t="s">
        <v>1213</v>
      </c>
      <c r="G269" s="200"/>
      <c r="H269" s="200"/>
      <c r="I269" s="203"/>
      <c r="J269" s="240">
        <f>BK269</f>
        <v>0</v>
      </c>
      <c r="K269" s="200"/>
      <c r="L269" s="205"/>
      <c r="M269" s="206"/>
      <c r="N269" s="207"/>
      <c r="O269" s="207"/>
      <c r="P269" s="208">
        <f>SUM(P270:P271)</f>
        <v>0</v>
      </c>
      <c r="Q269" s="207"/>
      <c r="R269" s="208">
        <f>SUM(R270:R271)</f>
        <v>0</v>
      </c>
      <c r="S269" s="207"/>
      <c r="T269" s="209">
        <f>SUM(T270:T271)</f>
        <v>0</v>
      </c>
      <c r="AR269" s="210" t="s">
        <v>77</v>
      </c>
      <c r="AT269" s="211" t="s">
        <v>69</v>
      </c>
      <c r="AU269" s="211" t="s">
        <v>77</v>
      </c>
      <c r="AY269" s="210" t="s">
        <v>210</v>
      </c>
      <c r="BK269" s="212">
        <f>SUM(BK270:BK271)</f>
        <v>0</v>
      </c>
    </row>
    <row r="270" s="1" customFormat="1" ht="24" customHeight="1">
      <c r="B270" s="39"/>
      <c r="C270" s="213" t="s">
        <v>404</v>
      </c>
      <c r="D270" s="213" t="s">
        <v>211</v>
      </c>
      <c r="E270" s="214" t="s">
        <v>1188</v>
      </c>
      <c r="F270" s="215" t="s">
        <v>1189</v>
      </c>
      <c r="G270" s="216" t="s">
        <v>352</v>
      </c>
      <c r="H270" s="217">
        <v>124</v>
      </c>
      <c r="I270" s="218"/>
      <c r="J270" s="219">
        <f>ROUND(I270*H270,2)</f>
        <v>0</v>
      </c>
      <c r="K270" s="215" t="s">
        <v>20</v>
      </c>
      <c r="L270" s="44"/>
      <c r="M270" s="220" t="s">
        <v>20</v>
      </c>
      <c r="N270" s="221" t="s">
        <v>41</v>
      </c>
      <c r="O270" s="84"/>
      <c r="P270" s="222">
        <f>O270*H270</f>
        <v>0</v>
      </c>
      <c r="Q270" s="222">
        <v>0</v>
      </c>
      <c r="R270" s="222">
        <f>Q270*H270</f>
        <v>0</v>
      </c>
      <c r="S270" s="222">
        <v>0</v>
      </c>
      <c r="T270" s="223">
        <f>S270*H270</f>
        <v>0</v>
      </c>
      <c r="AR270" s="224" t="s">
        <v>215</v>
      </c>
      <c r="AT270" s="224" t="s">
        <v>211</v>
      </c>
      <c r="AU270" s="224" t="s">
        <v>79</v>
      </c>
      <c r="AY270" s="18" t="s">
        <v>210</v>
      </c>
      <c r="BE270" s="225">
        <f>IF(N270="základní",J270,0)</f>
        <v>0</v>
      </c>
      <c r="BF270" s="225">
        <f>IF(N270="snížená",J270,0)</f>
        <v>0</v>
      </c>
      <c r="BG270" s="225">
        <f>IF(N270="zákl. přenesená",J270,0)</f>
        <v>0</v>
      </c>
      <c r="BH270" s="225">
        <f>IF(N270="sníž. přenesená",J270,0)</f>
        <v>0</v>
      </c>
      <c r="BI270" s="225">
        <f>IF(N270="nulová",J270,0)</f>
        <v>0</v>
      </c>
      <c r="BJ270" s="18" t="s">
        <v>77</v>
      </c>
      <c r="BK270" s="225">
        <f>ROUND(I270*H270,2)</f>
        <v>0</v>
      </c>
      <c r="BL270" s="18" t="s">
        <v>215</v>
      </c>
      <c r="BM270" s="224" t="s">
        <v>556</v>
      </c>
    </row>
    <row r="271" s="1" customFormat="1" ht="24" customHeight="1">
      <c r="B271" s="39"/>
      <c r="C271" s="241" t="s">
        <v>557</v>
      </c>
      <c r="D271" s="241" t="s">
        <v>263</v>
      </c>
      <c r="E271" s="242" t="s">
        <v>1214</v>
      </c>
      <c r="F271" s="243" t="s">
        <v>1215</v>
      </c>
      <c r="G271" s="244" t="s">
        <v>1021</v>
      </c>
      <c r="H271" s="245">
        <v>124</v>
      </c>
      <c r="I271" s="246"/>
      <c r="J271" s="247">
        <f>ROUND(I271*H271,2)</f>
        <v>0</v>
      </c>
      <c r="K271" s="243" t="s">
        <v>20</v>
      </c>
      <c r="L271" s="248"/>
      <c r="M271" s="249" t="s">
        <v>20</v>
      </c>
      <c r="N271" s="250" t="s">
        <v>41</v>
      </c>
      <c r="O271" s="84"/>
      <c r="P271" s="222">
        <f>O271*H271</f>
        <v>0</v>
      </c>
      <c r="Q271" s="222">
        <v>0</v>
      </c>
      <c r="R271" s="222">
        <f>Q271*H271</f>
        <v>0</v>
      </c>
      <c r="S271" s="222">
        <v>0</v>
      </c>
      <c r="T271" s="223">
        <f>S271*H271</f>
        <v>0</v>
      </c>
      <c r="AR271" s="224" t="s">
        <v>233</v>
      </c>
      <c r="AT271" s="224" t="s">
        <v>263</v>
      </c>
      <c r="AU271" s="224" t="s">
        <v>79</v>
      </c>
      <c r="AY271" s="18" t="s">
        <v>210</v>
      </c>
      <c r="BE271" s="225">
        <f>IF(N271="základní",J271,0)</f>
        <v>0</v>
      </c>
      <c r="BF271" s="225">
        <f>IF(N271="snížená",J271,0)</f>
        <v>0</v>
      </c>
      <c r="BG271" s="225">
        <f>IF(N271="zákl. přenesená",J271,0)</f>
        <v>0</v>
      </c>
      <c r="BH271" s="225">
        <f>IF(N271="sníž. přenesená",J271,0)</f>
        <v>0</v>
      </c>
      <c r="BI271" s="225">
        <f>IF(N271="nulová",J271,0)</f>
        <v>0</v>
      </c>
      <c r="BJ271" s="18" t="s">
        <v>77</v>
      </c>
      <c r="BK271" s="225">
        <f>ROUND(I271*H271,2)</f>
        <v>0</v>
      </c>
      <c r="BL271" s="18" t="s">
        <v>215</v>
      </c>
      <c r="BM271" s="224" t="s">
        <v>560</v>
      </c>
    </row>
    <row r="272" s="10" customFormat="1" ht="22.8" customHeight="1">
      <c r="B272" s="199"/>
      <c r="C272" s="200"/>
      <c r="D272" s="201" t="s">
        <v>69</v>
      </c>
      <c r="E272" s="239" t="s">
        <v>1216</v>
      </c>
      <c r="F272" s="239" t="s">
        <v>1217</v>
      </c>
      <c r="G272" s="200"/>
      <c r="H272" s="200"/>
      <c r="I272" s="203"/>
      <c r="J272" s="240">
        <f>BK272</f>
        <v>0</v>
      </c>
      <c r="K272" s="200"/>
      <c r="L272" s="205"/>
      <c r="M272" s="206"/>
      <c r="N272" s="207"/>
      <c r="O272" s="207"/>
      <c r="P272" s="208">
        <f>SUM(P273:P274)</f>
        <v>0</v>
      </c>
      <c r="Q272" s="207"/>
      <c r="R272" s="208">
        <f>SUM(R273:R274)</f>
        <v>0</v>
      </c>
      <c r="S272" s="207"/>
      <c r="T272" s="209">
        <f>SUM(T273:T274)</f>
        <v>0</v>
      </c>
      <c r="AR272" s="210" t="s">
        <v>77</v>
      </c>
      <c r="AT272" s="211" t="s">
        <v>69</v>
      </c>
      <c r="AU272" s="211" t="s">
        <v>77</v>
      </c>
      <c r="AY272" s="210" t="s">
        <v>210</v>
      </c>
      <c r="BK272" s="212">
        <f>SUM(BK273:BK274)</f>
        <v>0</v>
      </c>
    </row>
    <row r="273" s="1" customFormat="1" ht="24" customHeight="1">
      <c r="B273" s="39"/>
      <c r="C273" s="213" t="s">
        <v>407</v>
      </c>
      <c r="D273" s="213" t="s">
        <v>211</v>
      </c>
      <c r="E273" s="214" t="s">
        <v>1188</v>
      </c>
      <c r="F273" s="215" t="s">
        <v>1189</v>
      </c>
      <c r="G273" s="216" t="s">
        <v>352</v>
      </c>
      <c r="H273" s="217">
        <v>31</v>
      </c>
      <c r="I273" s="218"/>
      <c r="J273" s="219">
        <f>ROUND(I273*H273,2)</f>
        <v>0</v>
      </c>
      <c r="K273" s="215" t="s">
        <v>20</v>
      </c>
      <c r="L273" s="44"/>
      <c r="M273" s="220" t="s">
        <v>20</v>
      </c>
      <c r="N273" s="221" t="s">
        <v>41</v>
      </c>
      <c r="O273" s="84"/>
      <c r="P273" s="222">
        <f>O273*H273</f>
        <v>0</v>
      </c>
      <c r="Q273" s="222">
        <v>0</v>
      </c>
      <c r="R273" s="222">
        <f>Q273*H273</f>
        <v>0</v>
      </c>
      <c r="S273" s="222">
        <v>0</v>
      </c>
      <c r="T273" s="223">
        <f>S273*H273</f>
        <v>0</v>
      </c>
      <c r="AR273" s="224" t="s">
        <v>215</v>
      </c>
      <c r="AT273" s="224" t="s">
        <v>211</v>
      </c>
      <c r="AU273" s="224" t="s">
        <v>79</v>
      </c>
      <c r="AY273" s="18" t="s">
        <v>210</v>
      </c>
      <c r="BE273" s="225">
        <f>IF(N273="základní",J273,0)</f>
        <v>0</v>
      </c>
      <c r="BF273" s="225">
        <f>IF(N273="snížená",J273,0)</f>
        <v>0</v>
      </c>
      <c r="BG273" s="225">
        <f>IF(N273="zákl. přenesená",J273,0)</f>
        <v>0</v>
      </c>
      <c r="BH273" s="225">
        <f>IF(N273="sníž. přenesená",J273,0)</f>
        <v>0</v>
      </c>
      <c r="BI273" s="225">
        <f>IF(N273="nulová",J273,0)</f>
        <v>0</v>
      </c>
      <c r="BJ273" s="18" t="s">
        <v>77</v>
      </c>
      <c r="BK273" s="225">
        <f>ROUND(I273*H273,2)</f>
        <v>0</v>
      </c>
      <c r="BL273" s="18" t="s">
        <v>215</v>
      </c>
      <c r="BM273" s="224" t="s">
        <v>563</v>
      </c>
    </row>
    <row r="274" s="1" customFormat="1" ht="24" customHeight="1">
      <c r="B274" s="39"/>
      <c r="C274" s="241" t="s">
        <v>564</v>
      </c>
      <c r="D274" s="241" t="s">
        <v>263</v>
      </c>
      <c r="E274" s="242" t="s">
        <v>1218</v>
      </c>
      <c r="F274" s="243" t="s">
        <v>1219</v>
      </c>
      <c r="G274" s="244" t="s">
        <v>1021</v>
      </c>
      <c r="H274" s="245">
        <v>31</v>
      </c>
      <c r="I274" s="246"/>
      <c r="J274" s="247">
        <f>ROUND(I274*H274,2)</f>
        <v>0</v>
      </c>
      <c r="K274" s="243" t="s">
        <v>20</v>
      </c>
      <c r="L274" s="248"/>
      <c r="M274" s="249" t="s">
        <v>20</v>
      </c>
      <c r="N274" s="250" t="s">
        <v>41</v>
      </c>
      <c r="O274" s="84"/>
      <c r="P274" s="222">
        <f>O274*H274</f>
        <v>0</v>
      </c>
      <c r="Q274" s="222">
        <v>0</v>
      </c>
      <c r="R274" s="222">
        <f>Q274*H274</f>
        <v>0</v>
      </c>
      <c r="S274" s="222">
        <v>0</v>
      </c>
      <c r="T274" s="223">
        <f>S274*H274</f>
        <v>0</v>
      </c>
      <c r="AR274" s="224" t="s">
        <v>233</v>
      </c>
      <c r="AT274" s="224" t="s">
        <v>263</v>
      </c>
      <c r="AU274" s="224" t="s">
        <v>79</v>
      </c>
      <c r="AY274" s="18" t="s">
        <v>210</v>
      </c>
      <c r="BE274" s="225">
        <f>IF(N274="základní",J274,0)</f>
        <v>0</v>
      </c>
      <c r="BF274" s="225">
        <f>IF(N274="snížená",J274,0)</f>
        <v>0</v>
      </c>
      <c r="BG274" s="225">
        <f>IF(N274="zákl. přenesená",J274,0)</f>
        <v>0</v>
      </c>
      <c r="BH274" s="225">
        <f>IF(N274="sníž. přenesená",J274,0)</f>
        <v>0</v>
      </c>
      <c r="BI274" s="225">
        <f>IF(N274="nulová",J274,0)</f>
        <v>0</v>
      </c>
      <c r="BJ274" s="18" t="s">
        <v>77</v>
      </c>
      <c r="BK274" s="225">
        <f>ROUND(I274*H274,2)</f>
        <v>0</v>
      </c>
      <c r="BL274" s="18" t="s">
        <v>215</v>
      </c>
      <c r="BM274" s="224" t="s">
        <v>567</v>
      </c>
    </row>
    <row r="275" s="10" customFormat="1" ht="22.8" customHeight="1">
      <c r="B275" s="199"/>
      <c r="C275" s="200"/>
      <c r="D275" s="201" t="s">
        <v>69</v>
      </c>
      <c r="E275" s="239" t="s">
        <v>1220</v>
      </c>
      <c r="F275" s="239" t="s">
        <v>1221</v>
      </c>
      <c r="G275" s="200"/>
      <c r="H275" s="200"/>
      <c r="I275" s="203"/>
      <c r="J275" s="240">
        <f>BK275</f>
        <v>0</v>
      </c>
      <c r="K275" s="200"/>
      <c r="L275" s="205"/>
      <c r="M275" s="206"/>
      <c r="N275" s="207"/>
      <c r="O275" s="207"/>
      <c r="P275" s="208">
        <f>SUM(P276:P277)</f>
        <v>0</v>
      </c>
      <c r="Q275" s="207"/>
      <c r="R275" s="208">
        <f>SUM(R276:R277)</f>
        <v>0</v>
      </c>
      <c r="S275" s="207"/>
      <c r="T275" s="209">
        <f>SUM(T276:T277)</f>
        <v>0</v>
      </c>
      <c r="AR275" s="210" t="s">
        <v>77</v>
      </c>
      <c r="AT275" s="211" t="s">
        <v>69</v>
      </c>
      <c r="AU275" s="211" t="s">
        <v>77</v>
      </c>
      <c r="AY275" s="210" t="s">
        <v>210</v>
      </c>
      <c r="BK275" s="212">
        <f>SUM(BK276:BK277)</f>
        <v>0</v>
      </c>
    </row>
    <row r="276" s="1" customFormat="1" ht="16.5" customHeight="1">
      <c r="B276" s="39"/>
      <c r="C276" s="213" t="s">
        <v>411</v>
      </c>
      <c r="D276" s="213" t="s">
        <v>211</v>
      </c>
      <c r="E276" s="214" t="s">
        <v>1222</v>
      </c>
      <c r="F276" s="215" t="s">
        <v>1223</v>
      </c>
      <c r="G276" s="216" t="s">
        <v>352</v>
      </c>
      <c r="H276" s="217">
        <v>700</v>
      </c>
      <c r="I276" s="218"/>
      <c r="J276" s="219">
        <f>ROUND(I276*H276,2)</f>
        <v>0</v>
      </c>
      <c r="K276" s="215" t="s">
        <v>20</v>
      </c>
      <c r="L276" s="44"/>
      <c r="M276" s="220" t="s">
        <v>20</v>
      </c>
      <c r="N276" s="221" t="s">
        <v>41</v>
      </c>
      <c r="O276" s="84"/>
      <c r="P276" s="222">
        <f>O276*H276</f>
        <v>0</v>
      </c>
      <c r="Q276" s="222">
        <v>0</v>
      </c>
      <c r="R276" s="222">
        <f>Q276*H276</f>
        <v>0</v>
      </c>
      <c r="S276" s="222">
        <v>0</v>
      </c>
      <c r="T276" s="223">
        <f>S276*H276</f>
        <v>0</v>
      </c>
      <c r="AR276" s="224" t="s">
        <v>215</v>
      </c>
      <c r="AT276" s="224" t="s">
        <v>211</v>
      </c>
      <c r="AU276" s="224" t="s">
        <v>79</v>
      </c>
      <c r="AY276" s="18" t="s">
        <v>210</v>
      </c>
      <c r="BE276" s="225">
        <f>IF(N276="základní",J276,0)</f>
        <v>0</v>
      </c>
      <c r="BF276" s="225">
        <f>IF(N276="snížená",J276,0)</f>
        <v>0</v>
      </c>
      <c r="BG276" s="225">
        <f>IF(N276="zákl. přenesená",J276,0)</f>
        <v>0</v>
      </c>
      <c r="BH276" s="225">
        <f>IF(N276="sníž. přenesená",J276,0)</f>
        <v>0</v>
      </c>
      <c r="BI276" s="225">
        <f>IF(N276="nulová",J276,0)</f>
        <v>0</v>
      </c>
      <c r="BJ276" s="18" t="s">
        <v>77</v>
      </c>
      <c r="BK276" s="225">
        <f>ROUND(I276*H276,2)</f>
        <v>0</v>
      </c>
      <c r="BL276" s="18" t="s">
        <v>215</v>
      </c>
      <c r="BM276" s="224" t="s">
        <v>570</v>
      </c>
    </row>
    <row r="277" s="1" customFormat="1" ht="36" customHeight="1">
      <c r="B277" s="39"/>
      <c r="C277" s="241" t="s">
        <v>571</v>
      </c>
      <c r="D277" s="241" t="s">
        <v>263</v>
      </c>
      <c r="E277" s="242" t="s">
        <v>1224</v>
      </c>
      <c r="F277" s="243" t="s">
        <v>1225</v>
      </c>
      <c r="G277" s="244" t="s">
        <v>1021</v>
      </c>
      <c r="H277" s="245">
        <v>700</v>
      </c>
      <c r="I277" s="246"/>
      <c r="J277" s="247">
        <f>ROUND(I277*H277,2)</f>
        <v>0</v>
      </c>
      <c r="K277" s="243" t="s">
        <v>20</v>
      </c>
      <c r="L277" s="248"/>
      <c r="M277" s="249" t="s">
        <v>20</v>
      </c>
      <c r="N277" s="250" t="s">
        <v>41</v>
      </c>
      <c r="O277" s="84"/>
      <c r="P277" s="222">
        <f>O277*H277</f>
        <v>0</v>
      </c>
      <c r="Q277" s="222">
        <v>0</v>
      </c>
      <c r="R277" s="222">
        <f>Q277*H277</f>
        <v>0</v>
      </c>
      <c r="S277" s="222">
        <v>0</v>
      </c>
      <c r="T277" s="223">
        <f>S277*H277</f>
        <v>0</v>
      </c>
      <c r="AR277" s="224" t="s">
        <v>233</v>
      </c>
      <c r="AT277" s="224" t="s">
        <v>263</v>
      </c>
      <c r="AU277" s="224" t="s">
        <v>79</v>
      </c>
      <c r="AY277" s="18" t="s">
        <v>210</v>
      </c>
      <c r="BE277" s="225">
        <f>IF(N277="základní",J277,0)</f>
        <v>0</v>
      </c>
      <c r="BF277" s="225">
        <f>IF(N277="snížená",J277,0)</f>
        <v>0</v>
      </c>
      <c r="BG277" s="225">
        <f>IF(N277="zákl. přenesená",J277,0)</f>
        <v>0</v>
      </c>
      <c r="BH277" s="225">
        <f>IF(N277="sníž. přenesená",J277,0)</f>
        <v>0</v>
      </c>
      <c r="BI277" s="225">
        <f>IF(N277="nulová",J277,0)</f>
        <v>0</v>
      </c>
      <c r="BJ277" s="18" t="s">
        <v>77</v>
      </c>
      <c r="BK277" s="225">
        <f>ROUND(I277*H277,2)</f>
        <v>0</v>
      </c>
      <c r="BL277" s="18" t="s">
        <v>215</v>
      </c>
      <c r="BM277" s="224" t="s">
        <v>574</v>
      </c>
    </row>
    <row r="278" s="10" customFormat="1" ht="22.8" customHeight="1">
      <c r="B278" s="199"/>
      <c r="C278" s="200"/>
      <c r="D278" s="201" t="s">
        <v>69</v>
      </c>
      <c r="E278" s="239" t="s">
        <v>1226</v>
      </c>
      <c r="F278" s="239" t="s">
        <v>1227</v>
      </c>
      <c r="G278" s="200"/>
      <c r="H278" s="200"/>
      <c r="I278" s="203"/>
      <c r="J278" s="240">
        <f>BK278</f>
        <v>0</v>
      </c>
      <c r="K278" s="200"/>
      <c r="L278" s="205"/>
      <c r="M278" s="206"/>
      <c r="N278" s="207"/>
      <c r="O278" s="207"/>
      <c r="P278" s="208">
        <f>SUM(P279:P280)</f>
        <v>0</v>
      </c>
      <c r="Q278" s="207"/>
      <c r="R278" s="208">
        <f>SUM(R279:R280)</f>
        <v>0</v>
      </c>
      <c r="S278" s="207"/>
      <c r="T278" s="209">
        <f>SUM(T279:T280)</f>
        <v>0</v>
      </c>
      <c r="AR278" s="210" t="s">
        <v>77</v>
      </c>
      <c r="AT278" s="211" t="s">
        <v>69</v>
      </c>
      <c r="AU278" s="211" t="s">
        <v>77</v>
      </c>
      <c r="AY278" s="210" t="s">
        <v>210</v>
      </c>
      <c r="BK278" s="212">
        <f>SUM(BK279:BK280)</f>
        <v>0</v>
      </c>
    </row>
    <row r="279" s="1" customFormat="1" ht="16.5" customHeight="1">
      <c r="B279" s="39"/>
      <c r="C279" s="213" t="s">
        <v>414</v>
      </c>
      <c r="D279" s="213" t="s">
        <v>211</v>
      </c>
      <c r="E279" s="214" t="s">
        <v>1228</v>
      </c>
      <c r="F279" s="215" t="s">
        <v>1229</v>
      </c>
      <c r="G279" s="216" t="s">
        <v>352</v>
      </c>
      <c r="H279" s="217">
        <v>360</v>
      </c>
      <c r="I279" s="218"/>
      <c r="J279" s="219">
        <f>ROUND(I279*H279,2)</f>
        <v>0</v>
      </c>
      <c r="K279" s="215" t="s">
        <v>20</v>
      </c>
      <c r="L279" s="44"/>
      <c r="M279" s="220" t="s">
        <v>20</v>
      </c>
      <c r="N279" s="221" t="s">
        <v>41</v>
      </c>
      <c r="O279" s="84"/>
      <c r="P279" s="222">
        <f>O279*H279</f>
        <v>0</v>
      </c>
      <c r="Q279" s="222">
        <v>0</v>
      </c>
      <c r="R279" s="222">
        <f>Q279*H279</f>
        <v>0</v>
      </c>
      <c r="S279" s="222">
        <v>0</v>
      </c>
      <c r="T279" s="223">
        <f>S279*H279</f>
        <v>0</v>
      </c>
      <c r="AR279" s="224" t="s">
        <v>215</v>
      </c>
      <c r="AT279" s="224" t="s">
        <v>211</v>
      </c>
      <c r="AU279" s="224" t="s">
        <v>79</v>
      </c>
      <c r="AY279" s="18" t="s">
        <v>210</v>
      </c>
      <c r="BE279" s="225">
        <f>IF(N279="základní",J279,0)</f>
        <v>0</v>
      </c>
      <c r="BF279" s="225">
        <f>IF(N279="snížená",J279,0)</f>
        <v>0</v>
      </c>
      <c r="BG279" s="225">
        <f>IF(N279="zákl. přenesená",J279,0)</f>
        <v>0</v>
      </c>
      <c r="BH279" s="225">
        <f>IF(N279="sníž. přenesená",J279,0)</f>
        <v>0</v>
      </c>
      <c r="BI279" s="225">
        <f>IF(N279="nulová",J279,0)</f>
        <v>0</v>
      </c>
      <c r="BJ279" s="18" t="s">
        <v>77</v>
      </c>
      <c r="BK279" s="225">
        <f>ROUND(I279*H279,2)</f>
        <v>0</v>
      </c>
      <c r="BL279" s="18" t="s">
        <v>215</v>
      </c>
      <c r="BM279" s="224" t="s">
        <v>577</v>
      </c>
    </row>
    <row r="280" s="1" customFormat="1" ht="24" customHeight="1">
      <c r="B280" s="39"/>
      <c r="C280" s="241" t="s">
        <v>578</v>
      </c>
      <c r="D280" s="241" t="s">
        <v>263</v>
      </c>
      <c r="E280" s="242" t="s">
        <v>1230</v>
      </c>
      <c r="F280" s="243" t="s">
        <v>1231</v>
      </c>
      <c r="G280" s="244" t="s">
        <v>1021</v>
      </c>
      <c r="H280" s="245">
        <v>360</v>
      </c>
      <c r="I280" s="246"/>
      <c r="J280" s="247">
        <f>ROUND(I280*H280,2)</f>
        <v>0</v>
      </c>
      <c r="K280" s="243" t="s">
        <v>20</v>
      </c>
      <c r="L280" s="248"/>
      <c r="M280" s="249" t="s">
        <v>20</v>
      </c>
      <c r="N280" s="250" t="s">
        <v>41</v>
      </c>
      <c r="O280" s="84"/>
      <c r="P280" s="222">
        <f>O280*H280</f>
        <v>0</v>
      </c>
      <c r="Q280" s="222">
        <v>0</v>
      </c>
      <c r="R280" s="222">
        <f>Q280*H280</f>
        <v>0</v>
      </c>
      <c r="S280" s="222">
        <v>0</v>
      </c>
      <c r="T280" s="223">
        <f>S280*H280</f>
        <v>0</v>
      </c>
      <c r="AR280" s="224" t="s">
        <v>233</v>
      </c>
      <c r="AT280" s="224" t="s">
        <v>263</v>
      </c>
      <c r="AU280" s="224" t="s">
        <v>79</v>
      </c>
      <c r="AY280" s="18" t="s">
        <v>210</v>
      </c>
      <c r="BE280" s="225">
        <f>IF(N280="základní",J280,0)</f>
        <v>0</v>
      </c>
      <c r="BF280" s="225">
        <f>IF(N280="snížená",J280,0)</f>
        <v>0</v>
      </c>
      <c r="BG280" s="225">
        <f>IF(N280="zákl. přenesená",J280,0)</f>
        <v>0</v>
      </c>
      <c r="BH280" s="225">
        <f>IF(N280="sníž. přenesená",J280,0)</f>
        <v>0</v>
      </c>
      <c r="BI280" s="225">
        <f>IF(N280="nulová",J280,0)</f>
        <v>0</v>
      </c>
      <c r="BJ280" s="18" t="s">
        <v>77</v>
      </c>
      <c r="BK280" s="225">
        <f>ROUND(I280*H280,2)</f>
        <v>0</v>
      </c>
      <c r="BL280" s="18" t="s">
        <v>215</v>
      </c>
      <c r="BM280" s="224" t="s">
        <v>581</v>
      </c>
    </row>
    <row r="281" s="10" customFormat="1" ht="22.8" customHeight="1">
      <c r="B281" s="199"/>
      <c r="C281" s="200"/>
      <c r="D281" s="201" t="s">
        <v>69</v>
      </c>
      <c r="E281" s="239" t="s">
        <v>1232</v>
      </c>
      <c r="F281" s="239" t="s">
        <v>1233</v>
      </c>
      <c r="G281" s="200"/>
      <c r="H281" s="200"/>
      <c r="I281" s="203"/>
      <c r="J281" s="240">
        <f>BK281</f>
        <v>0</v>
      </c>
      <c r="K281" s="200"/>
      <c r="L281" s="205"/>
      <c r="M281" s="206"/>
      <c r="N281" s="207"/>
      <c r="O281" s="207"/>
      <c r="P281" s="208">
        <f>SUM(P282:P283)</f>
        <v>0</v>
      </c>
      <c r="Q281" s="207"/>
      <c r="R281" s="208">
        <f>SUM(R282:R283)</f>
        <v>0</v>
      </c>
      <c r="S281" s="207"/>
      <c r="T281" s="209">
        <f>SUM(T282:T283)</f>
        <v>0</v>
      </c>
      <c r="AR281" s="210" t="s">
        <v>77</v>
      </c>
      <c r="AT281" s="211" t="s">
        <v>69</v>
      </c>
      <c r="AU281" s="211" t="s">
        <v>77</v>
      </c>
      <c r="AY281" s="210" t="s">
        <v>210</v>
      </c>
      <c r="BK281" s="212">
        <f>SUM(BK282:BK283)</f>
        <v>0</v>
      </c>
    </row>
    <row r="282" s="1" customFormat="1" ht="16.5" customHeight="1">
      <c r="B282" s="39"/>
      <c r="C282" s="213" t="s">
        <v>418</v>
      </c>
      <c r="D282" s="213" t="s">
        <v>211</v>
      </c>
      <c r="E282" s="214" t="s">
        <v>1234</v>
      </c>
      <c r="F282" s="215" t="s">
        <v>1235</v>
      </c>
      <c r="G282" s="216" t="s">
        <v>352</v>
      </c>
      <c r="H282" s="217">
        <v>38</v>
      </c>
      <c r="I282" s="218"/>
      <c r="J282" s="219">
        <f>ROUND(I282*H282,2)</f>
        <v>0</v>
      </c>
      <c r="K282" s="215" t="s">
        <v>20</v>
      </c>
      <c r="L282" s="44"/>
      <c r="M282" s="220" t="s">
        <v>20</v>
      </c>
      <c r="N282" s="221" t="s">
        <v>41</v>
      </c>
      <c r="O282" s="84"/>
      <c r="P282" s="222">
        <f>O282*H282</f>
        <v>0</v>
      </c>
      <c r="Q282" s="222">
        <v>0</v>
      </c>
      <c r="R282" s="222">
        <f>Q282*H282</f>
        <v>0</v>
      </c>
      <c r="S282" s="222">
        <v>0</v>
      </c>
      <c r="T282" s="223">
        <f>S282*H282</f>
        <v>0</v>
      </c>
      <c r="AR282" s="224" t="s">
        <v>215</v>
      </c>
      <c r="AT282" s="224" t="s">
        <v>211</v>
      </c>
      <c r="AU282" s="224" t="s">
        <v>79</v>
      </c>
      <c r="AY282" s="18" t="s">
        <v>210</v>
      </c>
      <c r="BE282" s="225">
        <f>IF(N282="základní",J282,0)</f>
        <v>0</v>
      </c>
      <c r="BF282" s="225">
        <f>IF(N282="snížená",J282,0)</f>
        <v>0</v>
      </c>
      <c r="BG282" s="225">
        <f>IF(N282="zákl. přenesená",J282,0)</f>
        <v>0</v>
      </c>
      <c r="BH282" s="225">
        <f>IF(N282="sníž. přenesená",J282,0)</f>
        <v>0</v>
      </c>
      <c r="BI282" s="225">
        <f>IF(N282="nulová",J282,0)</f>
        <v>0</v>
      </c>
      <c r="BJ282" s="18" t="s">
        <v>77</v>
      </c>
      <c r="BK282" s="225">
        <f>ROUND(I282*H282,2)</f>
        <v>0</v>
      </c>
      <c r="BL282" s="18" t="s">
        <v>215</v>
      </c>
      <c r="BM282" s="224" t="s">
        <v>584</v>
      </c>
    </row>
    <row r="283" s="1" customFormat="1" ht="24" customHeight="1">
      <c r="B283" s="39"/>
      <c r="C283" s="241" t="s">
        <v>585</v>
      </c>
      <c r="D283" s="241" t="s">
        <v>263</v>
      </c>
      <c r="E283" s="242" t="s">
        <v>1236</v>
      </c>
      <c r="F283" s="243" t="s">
        <v>1237</v>
      </c>
      <c r="G283" s="244" t="s">
        <v>1021</v>
      </c>
      <c r="H283" s="245">
        <v>38</v>
      </c>
      <c r="I283" s="246"/>
      <c r="J283" s="247">
        <f>ROUND(I283*H283,2)</f>
        <v>0</v>
      </c>
      <c r="K283" s="243" t="s">
        <v>20</v>
      </c>
      <c r="L283" s="248"/>
      <c r="M283" s="249" t="s">
        <v>20</v>
      </c>
      <c r="N283" s="250" t="s">
        <v>41</v>
      </c>
      <c r="O283" s="84"/>
      <c r="P283" s="222">
        <f>O283*H283</f>
        <v>0</v>
      </c>
      <c r="Q283" s="222">
        <v>0</v>
      </c>
      <c r="R283" s="222">
        <f>Q283*H283</f>
        <v>0</v>
      </c>
      <c r="S283" s="222">
        <v>0</v>
      </c>
      <c r="T283" s="223">
        <f>S283*H283</f>
        <v>0</v>
      </c>
      <c r="AR283" s="224" t="s">
        <v>233</v>
      </c>
      <c r="AT283" s="224" t="s">
        <v>263</v>
      </c>
      <c r="AU283" s="224" t="s">
        <v>79</v>
      </c>
      <c r="AY283" s="18" t="s">
        <v>210</v>
      </c>
      <c r="BE283" s="225">
        <f>IF(N283="základní",J283,0)</f>
        <v>0</v>
      </c>
      <c r="BF283" s="225">
        <f>IF(N283="snížená",J283,0)</f>
        <v>0</v>
      </c>
      <c r="BG283" s="225">
        <f>IF(N283="zákl. přenesená",J283,0)</f>
        <v>0</v>
      </c>
      <c r="BH283" s="225">
        <f>IF(N283="sníž. přenesená",J283,0)</f>
        <v>0</v>
      </c>
      <c r="BI283" s="225">
        <f>IF(N283="nulová",J283,0)</f>
        <v>0</v>
      </c>
      <c r="BJ283" s="18" t="s">
        <v>77</v>
      </c>
      <c r="BK283" s="225">
        <f>ROUND(I283*H283,2)</f>
        <v>0</v>
      </c>
      <c r="BL283" s="18" t="s">
        <v>215</v>
      </c>
      <c r="BM283" s="224" t="s">
        <v>588</v>
      </c>
    </row>
    <row r="284" s="10" customFormat="1" ht="22.8" customHeight="1">
      <c r="B284" s="199"/>
      <c r="C284" s="200"/>
      <c r="D284" s="201" t="s">
        <v>69</v>
      </c>
      <c r="E284" s="239" t="s">
        <v>1238</v>
      </c>
      <c r="F284" s="239" t="s">
        <v>1239</v>
      </c>
      <c r="G284" s="200"/>
      <c r="H284" s="200"/>
      <c r="I284" s="203"/>
      <c r="J284" s="240">
        <f>BK284</f>
        <v>0</v>
      </c>
      <c r="K284" s="200"/>
      <c r="L284" s="205"/>
      <c r="M284" s="206"/>
      <c r="N284" s="207"/>
      <c r="O284" s="207"/>
      <c r="P284" s="208">
        <f>SUM(P285:P299)</f>
        <v>0</v>
      </c>
      <c r="Q284" s="207"/>
      <c r="R284" s="208">
        <f>SUM(R285:R299)</f>
        <v>0</v>
      </c>
      <c r="S284" s="207"/>
      <c r="T284" s="209">
        <f>SUM(T285:T299)</f>
        <v>0</v>
      </c>
      <c r="AR284" s="210" t="s">
        <v>77</v>
      </c>
      <c r="AT284" s="211" t="s">
        <v>69</v>
      </c>
      <c r="AU284" s="211" t="s">
        <v>77</v>
      </c>
      <c r="AY284" s="210" t="s">
        <v>210</v>
      </c>
      <c r="BK284" s="212">
        <f>SUM(BK285:BK299)</f>
        <v>0</v>
      </c>
    </row>
    <row r="285" s="1" customFormat="1" ht="24" customHeight="1">
      <c r="B285" s="39"/>
      <c r="C285" s="213" t="s">
        <v>421</v>
      </c>
      <c r="D285" s="213" t="s">
        <v>211</v>
      </c>
      <c r="E285" s="214" t="s">
        <v>1240</v>
      </c>
      <c r="F285" s="215" t="s">
        <v>1241</v>
      </c>
      <c r="G285" s="216" t="s">
        <v>352</v>
      </c>
      <c r="H285" s="217">
        <v>314</v>
      </c>
      <c r="I285" s="218"/>
      <c r="J285" s="219">
        <f>ROUND(I285*H285,2)</f>
        <v>0</v>
      </c>
      <c r="K285" s="215" t="s">
        <v>20</v>
      </c>
      <c r="L285" s="44"/>
      <c r="M285" s="220" t="s">
        <v>20</v>
      </c>
      <c r="N285" s="221" t="s">
        <v>41</v>
      </c>
      <c r="O285" s="84"/>
      <c r="P285" s="222">
        <f>O285*H285</f>
        <v>0</v>
      </c>
      <c r="Q285" s="222">
        <v>0</v>
      </c>
      <c r="R285" s="222">
        <f>Q285*H285</f>
        <v>0</v>
      </c>
      <c r="S285" s="222">
        <v>0</v>
      </c>
      <c r="T285" s="223">
        <f>S285*H285</f>
        <v>0</v>
      </c>
      <c r="AR285" s="224" t="s">
        <v>215</v>
      </c>
      <c r="AT285" s="224" t="s">
        <v>211</v>
      </c>
      <c r="AU285" s="224" t="s">
        <v>79</v>
      </c>
      <c r="AY285" s="18" t="s">
        <v>210</v>
      </c>
      <c r="BE285" s="225">
        <f>IF(N285="základní",J285,0)</f>
        <v>0</v>
      </c>
      <c r="BF285" s="225">
        <f>IF(N285="snížená",J285,0)</f>
        <v>0</v>
      </c>
      <c r="BG285" s="225">
        <f>IF(N285="zákl. přenesená",J285,0)</f>
        <v>0</v>
      </c>
      <c r="BH285" s="225">
        <f>IF(N285="sníž. přenesená",J285,0)</f>
        <v>0</v>
      </c>
      <c r="BI285" s="225">
        <f>IF(N285="nulová",J285,0)</f>
        <v>0</v>
      </c>
      <c r="BJ285" s="18" t="s">
        <v>77</v>
      </c>
      <c r="BK285" s="225">
        <f>ROUND(I285*H285,2)</f>
        <v>0</v>
      </c>
      <c r="BL285" s="18" t="s">
        <v>215</v>
      </c>
      <c r="BM285" s="224" t="s">
        <v>591</v>
      </c>
    </row>
    <row r="286" s="1" customFormat="1" ht="48" customHeight="1">
      <c r="B286" s="39"/>
      <c r="C286" s="241" t="s">
        <v>592</v>
      </c>
      <c r="D286" s="241" t="s">
        <v>263</v>
      </c>
      <c r="E286" s="242" t="s">
        <v>1242</v>
      </c>
      <c r="F286" s="243" t="s">
        <v>1243</v>
      </c>
      <c r="G286" s="244" t="s">
        <v>1021</v>
      </c>
      <c r="H286" s="245">
        <v>42</v>
      </c>
      <c r="I286" s="246"/>
      <c r="J286" s="247">
        <f>ROUND(I286*H286,2)</f>
        <v>0</v>
      </c>
      <c r="K286" s="243" t="s">
        <v>20</v>
      </c>
      <c r="L286" s="248"/>
      <c r="M286" s="249" t="s">
        <v>20</v>
      </c>
      <c r="N286" s="250" t="s">
        <v>41</v>
      </c>
      <c r="O286" s="84"/>
      <c r="P286" s="222">
        <f>O286*H286</f>
        <v>0</v>
      </c>
      <c r="Q286" s="222">
        <v>0</v>
      </c>
      <c r="R286" s="222">
        <f>Q286*H286</f>
        <v>0</v>
      </c>
      <c r="S286" s="222">
        <v>0</v>
      </c>
      <c r="T286" s="223">
        <f>S286*H286</f>
        <v>0</v>
      </c>
      <c r="AR286" s="224" t="s">
        <v>233</v>
      </c>
      <c r="AT286" s="224" t="s">
        <v>263</v>
      </c>
      <c r="AU286" s="224" t="s">
        <v>79</v>
      </c>
      <c r="AY286" s="18" t="s">
        <v>210</v>
      </c>
      <c r="BE286" s="225">
        <f>IF(N286="základní",J286,0)</f>
        <v>0</v>
      </c>
      <c r="BF286" s="225">
        <f>IF(N286="snížená",J286,0)</f>
        <v>0</v>
      </c>
      <c r="BG286" s="225">
        <f>IF(N286="zákl. přenesená",J286,0)</f>
        <v>0</v>
      </c>
      <c r="BH286" s="225">
        <f>IF(N286="sníž. přenesená",J286,0)</f>
        <v>0</v>
      </c>
      <c r="BI286" s="225">
        <f>IF(N286="nulová",J286,0)</f>
        <v>0</v>
      </c>
      <c r="BJ286" s="18" t="s">
        <v>77</v>
      </c>
      <c r="BK286" s="225">
        <f>ROUND(I286*H286,2)</f>
        <v>0</v>
      </c>
      <c r="BL286" s="18" t="s">
        <v>215</v>
      </c>
      <c r="BM286" s="224" t="s">
        <v>595</v>
      </c>
    </row>
    <row r="287" s="1" customFormat="1" ht="48" customHeight="1">
      <c r="B287" s="39"/>
      <c r="C287" s="241" t="s">
        <v>426</v>
      </c>
      <c r="D287" s="241" t="s">
        <v>263</v>
      </c>
      <c r="E287" s="242" t="s">
        <v>1244</v>
      </c>
      <c r="F287" s="243" t="s">
        <v>1245</v>
      </c>
      <c r="G287" s="244" t="s">
        <v>1021</v>
      </c>
      <c r="H287" s="245">
        <v>12</v>
      </c>
      <c r="I287" s="246"/>
      <c r="J287" s="247">
        <f>ROUND(I287*H287,2)</f>
        <v>0</v>
      </c>
      <c r="K287" s="243" t="s">
        <v>20</v>
      </c>
      <c r="L287" s="248"/>
      <c r="M287" s="249" t="s">
        <v>20</v>
      </c>
      <c r="N287" s="250" t="s">
        <v>41</v>
      </c>
      <c r="O287" s="84"/>
      <c r="P287" s="222">
        <f>O287*H287</f>
        <v>0</v>
      </c>
      <c r="Q287" s="222">
        <v>0</v>
      </c>
      <c r="R287" s="222">
        <f>Q287*H287</f>
        <v>0</v>
      </c>
      <c r="S287" s="222">
        <v>0</v>
      </c>
      <c r="T287" s="223">
        <f>S287*H287</f>
        <v>0</v>
      </c>
      <c r="AR287" s="224" t="s">
        <v>233</v>
      </c>
      <c r="AT287" s="224" t="s">
        <v>263</v>
      </c>
      <c r="AU287" s="224" t="s">
        <v>79</v>
      </c>
      <c r="AY287" s="18" t="s">
        <v>210</v>
      </c>
      <c r="BE287" s="225">
        <f>IF(N287="základní",J287,0)</f>
        <v>0</v>
      </c>
      <c r="BF287" s="225">
        <f>IF(N287="snížená",J287,0)</f>
        <v>0</v>
      </c>
      <c r="BG287" s="225">
        <f>IF(N287="zákl. přenesená",J287,0)</f>
        <v>0</v>
      </c>
      <c r="BH287" s="225">
        <f>IF(N287="sníž. přenesená",J287,0)</f>
        <v>0</v>
      </c>
      <c r="BI287" s="225">
        <f>IF(N287="nulová",J287,0)</f>
        <v>0</v>
      </c>
      <c r="BJ287" s="18" t="s">
        <v>77</v>
      </c>
      <c r="BK287" s="225">
        <f>ROUND(I287*H287,2)</f>
        <v>0</v>
      </c>
      <c r="BL287" s="18" t="s">
        <v>215</v>
      </c>
      <c r="BM287" s="224" t="s">
        <v>598</v>
      </c>
    </row>
    <row r="288" s="1" customFormat="1" ht="48" customHeight="1">
      <c r="B288" s="39"/>
      <c r="C288" s="241" t="s">
        <v>601</v>
      </c>
      <c r="D288" s="241" t="s">
        <v>263</v>
      </c>
      <c r="E288" s="242" t="s">
        <v>1246</v>
      </c>
      <c r="F288" s="243" t="s">
        <v>1247</v>
      </c>
      <c r="G288" s="244" t="s">
        <v>1021</v>
      </c>
      <c r="H288" s="245">
        <v>3</v>
      </c>
      <c r="I288" s="246"/>
      <c r="J288" s="247">
        <f>ROUND(I288*H288,2)</f>
        <v>0</v>
      </c>
      <c r="K288" s="243" t="s">
        <v>20</v>
      </c>
      <c r="L288" s="248"/>
      <c r="M288" s="249" t="s">
        <v>20</v>
      </c>
      <c r="N288" s="250" t="s">
        <v>41</v>
      </c>
      <c r="O288" s="84"/>
      <c r="P288" s="222">
        <f>O288*H288</f>
        <v>0</v>
      </c>
      <c r="Q288" s="222">
        <v>0</v>
      </c>
      <c r="R288" s="222">
        <f>Q288*H288</f>
        <v>0</v>
      </c>
      <c r="S288" s="222">
        <v>0</v>
      </c>
      <c r="T288" s="223">
        <f>S288*H288</f>
        <v>0</v>
      </c>
      <c r="AR288" s="224" t="s">
        <v>233</v>
      </c>
      <c r="AT288" s="224" t="s">
        <v>263</v>
      </c>
      <c r="AU288" s="224" t="s">
        <v>79</v>
      </c>
      <c r="AY288" s="18" t="s">
        <v>210</v>
      </c>
      <c r="BE288" s="225">
        <f>IF(N288="základní",J288,0)</f>
        <v>0</v>
      </c>
      <c r="BF288" s="225">
        <f>IF(N288="snížená",J288,0)</f>
        <v>0</v>
      </c>
      <c r="BG288" s="225">
        <f>IF(N288="zákl. přenesená",J288,0)</f>
        <v>0</v>
      </c>
      <c r="BH288" s="225">
        <f>IF(N288="sníž. přenesená",J288,0)</f>
        <v>0</v>
      </c>
      <c r="BI288" s="225">
        <f>IF(N288="nulová",J288,0)</f>
        <v>0</v>
      </c>
      <c r="BJ288" s="18" t="s">
        <v>77</v>
      </c>
      <c r="BK288" s="225">
        <f>ROUND(I288*H288,2)</f>
        <v>0</v>
      </c>
      <c r="BL288" s="18" t="s">
        <v>215</v>
      </c>
      <c r="BM288" s="224" t="s">
        <v>604</v>
      </c>
    </row>
    <row r="289" s="1" customFormat="1" ht="60" customHeight="1">
      <c r="B289" s="39"/>
      <c r="C289" s="241" t="s">
        <v>430</v>
      </c>
      <c r="D289" s="241" t="s">
        <v>263</v>
      </c>
      <c r="E289" s="242" t="s">
        <v>1248</v>
      </c>
      <c r="F289" s="243" t="s">
        <v>1249</v>
      </c>
      <c r="G289" s="244" t="s">
        <v>1021</v>
      </c>
      <c r="H289" s="245">
        <v>3</v>
      </c>
      <c r="I289" s="246"/>
      <c r="J289" s="247">
        <f>ROUND(I289*H289,2)</f>
        <v>0</v>
      </c>
      <c r="K289" s="243" t="s">
        <v>20</v>
      </c>
      <c r="L289" s="248"/>
      <c r="M289" s="249" t="s">
        <v>20</v>
      </c>
      <c r="N289" s="250" t="s">
        <v>41</v>
      </c>
      <c r="O289" s="84"/>
      <c r="P289" s="222">
        <f>O289*H289</f>
        <v>0</v>
      </c>
      <c r="Q289" s="222">
        <v>0</v>
      </c>
      <c r="R289" s="222">
        <f>Q289*H289</f>
        <v>0</v>
      </c>
      <c r="S289" s="222">
        <v>0</v>
      </c>
      <c r="T289" s="223">
        <f>S289*H289</f>
        <v>0</v>
      </c>
      <c r="AR289" s="224" t="s">
        <v>233</v>
      </c>
      <c r="AT289" s="224" t="s">
        <v>263</v>
      </c>
      <c r="AU289" s="224" t="s">
        <v>79</v>
      </c>
      <c r="AY289" s="18" t="s">
        <v>210</v>
      </c>
      <c r="BE289" s="225">
        <f>IF(N289="základní",J289,0)</f>
        <v>0</v>
      </c>
      <c r="BF289" s="225">
        <f>IF(N289="snížená",J289,0)</f>
        <v>0</v>
      </c>
      <c r="BG289" s="225">
        <f>IF(N289="zákl. přenesená",J289,0)</f>
        <v>0</v>
      </c>
      <c r="BH289" s="225">
        <f>IF(N289="sníž. přenesená",J289,0)</f>
        <v>0</v>
      </c>
      <c r="BI289" s="225">
        <f>IF(N289="nulová",J289,0)</f>
        <v>0</v>
      </c>
      <c r="BJ289" s="18" t="s">
        <v>77</v>
      </c>
      <c r="BK289" s="225">
        <f>ROUND(I289*H289,2)</f>
        <v>0</v>
      </c>
      <c r="BL289" s="18" t="s">
        <v>215</v>
      </c>
      <c r="BM289" s="224" t="s">
        <v>607</v>
      </c>
    </row>
    <row r="290" s="1" customFormat="1" ht="36" customHeight="1">
      <c r="B290" s="39"/>
      <c r="C290" s="241" t="s">
        <v>610</v>
      </c>
      <c r="D290" s="241" t="s">
        <v>263</v>
      </c>
      <c r="E290" s="242" t="s">
        <v>1250</v>
      </c>
      <c r="F290" s="243" t="s">
        <v>1251</v>
      </c>
      <c r="G290" s="244" t="s">
        <v>1021</v>
      </c>
      <c r="H290" s="245">
        <v>9</v>
      </c>
      <c r="I290" s="246"/>
      <c r="J290" s="247">
        <f>ROUND(I290*H290,2)</f>
        <v>0</v>
      </c>
      <c r="K290" s="243" t="s">
        <v>20</v>
      </c>
      <c r="L290" s="248"/>
      <c r="M290" s="249" t="s">
        <v>20</v>
      </c>
      <c r="N290" s="250" t="s">
        <v>41</v>
      </c>
      <c r="O290" s="84"/>
      <c r="P290" s="222">
        <f>O290*H290</f>
        <v>0</v>
      </c>
      <c r="Q290" s="222">
        <v>0</v>
      </c>
      <c r="R290" s="222">
        <f>Q290*H290</f>
        <v>0</v>
      </c>
      <c r="S290" s="222">
        <v>0</v>
      </c>
      <c r="T290" s="223">
        <f>S290*H290</f>
        <v>0</v>
      </c>
      <c r="AR290" s="224" t="s">
        <v>233</v>
      </c>
      <c r="AT290" s="224" t="s">
        <v>263</v>
      </c>
      <c r="AU290" s="224" t="s">
        <v>79</v>
      </c>
      <c r="AY290" s="18" t="s">
        <v>210</v>
      </c>
      <c r="BE290" s="225">
        <f>IF(N290="základní",J290,0)</f>
        <v>0</v>
      </c>
      <c r="BF290" s="225">
        <f>IF(N290="snížená",J290,0)</f>
        <v>0</v>
      </c>
      <c r="BG290" s="225">
        <f>IF(N290="zákl. přenesená",J290,0)</f>
        <v>0</v>
      </c>
      <c r="BH290" s="225">
        <f>IF(N290="sníž. přenesená",J290,0)</f>
        <v>0</v>
      </c>
      <c r="BI290" s="225">
        <f>IF(N290="nulová",J290,0)</f>
        <v>0</v>
      </c>
      <c r="BJ290" s="18" t="s">
        <v>77</v>
      </c>
      <c r="BK290" s="225">
        <f>ROUND(I290*H290,2)</f>
        <v>0</v>
      </c>
      <c r="BL290" s="18" t="s">
        <v>215</v>
      </c>
      <c r="BM290" s="224" t="s">
        <v>613</v>
      </c>
    </row>
    <row r="291" s="1" customFormat="1" ht="48" customHeight="1">
      <c r="B291" s="39"/>
      <c r="C291" s="241" t="s">
        <v>434</v>
      </c>
      <c r="D291" s="241" t="s">
        <v>263</v>
      </c>
      <c r="E291" s="242" t="s">
        <v>1252</v>
      </c>
      <c r="F291" s="243" t="s">
        <v>1253</v>
      </c>
      <c r="G291" s="244" t="s">
        <v>1021</v>
      </c>
      <c r="H291" s="245">
        <v>52</v>
      </c>
      <c r="I291" s="246"/>
      <c r="J291" s="247">
        <f>ROUND(I291*H291,2)</f>
        <v>0</v>
      </c>
      <c r="K291" s="243" t="s">
        <v>20</v>
      </c>
      <c r="L291" s="248"/>
      <c r="M291" s="249" t="s">
        <v>20</v>
      </c>
      <c r="N291" s="250" t="s">
        <v>41</v>
      </c>
      <c r="O291" s="84"/>
      <c r="P291" s="222">
        <f>O291*H291</f>
        <v>0</v>
      </c>
      <c r="Q291" s="222">
        <v>0</v>
      </c>
      <c r="R291" s="222">
        <f>Q291*H291</f>
        <v>0</v>
      </c>
      <c r="S291" s="222">
        <v>0</v>
      </c>
      <c r="T291" s="223">
        <f>S291*H291</f>
        <v>0</v>
      </c>
      <c r="AR291" s="224" t="s">
        <v>233</v>
      </c>
      <c r="AT291" s="224" t="s">
        <v>263</v>
      </c>
      <c r="AU291" s="224" t="s">
        <v>79</v>
      </c>
      <c r="AY291" s="18" t="s">
        <v>210</v>
      </c>
      <c r="BE291" s="225">
        <f>IF(N291="základní",J291,0)</f>
        <v>0</v>
      </c>
      <c r="BF291" s="225">
        <f>IF(N291="snížená",J291,0)</f>
        <v>0</v>
      </c>
      <c r="BG291" s="225">
        <f>IF(N291="zákl. přenesená",J291,0)</f>
        <v>0</v>
      </c>
      <c r="BH291" s="225">
        <f>IF(N291="sníž. přenesená",J291,0)</f>
        <v>0</v>
      </c>
      <c r="BI291" s="225">
        <f>IF(N291="nulová",J291,0)</f>
        <v>0</v>
      </c>
      <c r="BJ291" s="18" t="s">
        <v>77</v>
      </c>
      <c r="BK291" s="225">
        <f>ROUND(I291*H291,2)</f>
        <v>0</v>
      </c>
      <c r="BL291" s="18" t="s">
        <v>215</v>
      </c>
      <c r="BM291" s="224" t="s">
        <v>618</v>
      </c>
    </row>
    <row r="292" s="1" customFormat="1" ht="16.5" customHeight="1">
      <c r="B292" s="39"/>
      <c r="C292" s="241" t="s">
        <v>621</v>
      </c>
      <c r="D292" s="241" t="s">
        <v>263</v>
      </c>
      <c r="E292" s="242" t="s">
        <v>1254</v>
      </c>
      <c r="F292" s="243" t="s">
        <v>1255</v>
      </c>
      <c r="G292" s="244" t="s">
        <v>1021</v>
      </c>
      <c r="H292" s="245">
        <v>3</v>
      </c>
      <c r="I292" s="246"/>
      <c r="J292" s="247">
        <f>ROUND(I292*H292,2)</f>
        <v>0</v>
      </c>
      <c r="K292" s="243" t="s">
        <v>20</v>
      </c>
      <c r="L292" s="248"/>
      <c r="M292" s="249" t="s">
        <v>20</v>
      </c>
      <c r="N292" s="250" t="s">
        <v>41</v>
      </c>
      <c r="O292" s="84"/>
      <c r="P292" s="222">
        <f>O292*H292</f>
        <v>0</v>
      </c>
      <c r="Q292" s="222">
        <v>0</v>
      </c>
      <c r="R292" s="222">
        <f>Q292*H292</f>
        <v>0</v>
      </c>
      <c r="S292" s="222">
        <v>0</v>
      </c>
      <c r="T292" s="223">
        <f>S292*H292</f>
        <v>0</v>
      </c>
      <c r="AR292" s="224" t="s">
        <v>233</v>
      </c>
      <c r="AT292" s="224" t="s">
        <v>263</v>
      </c>
      <c r="AU292" s="224" t="s">
        <v>79</v>
      </c>
      <c r="AY292" s="18" t="s">
        <v>210</v>
      </c>
      <c r="BE292" s="225">
        <f>IF(N292="základní",J292,0)</f>
        <v>0</v>
      </c>
      <c r="BF292" s="225">
        <f>IF(N292="snížená",J292,0)</f>
        <v>0</v>
      </c>
      <c r="BG292" s="225">
        <f>IF(N292="zákl. přenesená",J292,0)</f>
        <v>0</v>
      </c>
      <c r="BH292" s="225">
        <f>IF(N292="sníž. přenesená",J292,0)</f>
        <v>0</v>
      </c>
      <c r="BI292" s="225">
        <f>IF(N292="nulová",J292,0)</f>
        <v>0</v>
      </c>
      <c r="BJ292" s="18" t="s">
        <v>77</v>
      </c>
      <c r="BK292" s="225">
        <f>ROUND(I292*H292,2)</f>
        <v>0</v>
      </c>
      <c r="BL292" s="18" t="s">
        <v>215</v>
      </c>
      <c r="BM292" s="224" t="s">
        <v>624</v>
      </c>
    </row>
    <row r="293" s="1" customFormat="1" ht="48" customHeight="1">
      <c r="B293" s="39"/>
      <c r="C293" s="241" t="s">
        <v>437</v>
      </c>
      <c r="D293" s="241" t="s">
        <v>263</v>
      </c>
      <c r="E293" s="242" t="s">
        <v>1256</v>
      </c>
      <c r="F293" s="243" t="s">
        <v>1257</v>
      </c>
      <c r="G293" s="244" t="s">
        <v>1021</v>
      </c>
      <c r="H293" s="245">
        <v>4</v>
      </c>
      <c r="I293" s="246"/>
      <c r="J293" s="247">
        <f>ROUND(I293*H293,2)</f>
        <v>0</v>
      </c>
      <c r="K293" s="243" t="s">
        <v>20</v>
      </c>
      <c r="L293" s="248"/>
      <c r="M293" s="249" t="s">
        <v>20</v>
      </c>
      <c r="N293" s="250" t="s">
        <v>41</v>
      </c>
      <c r="O293" s="84"/>
      <c r="P293" s="222">
        <f>O293*H293</f>
        <v>0</v>
      </c>
      <c r="Q293" s="222">
        <v>0</v>
      </c>
      <c r="R293" s="222">
        <f>Q293*H293</f>
        <v>0</v>
      </c>
      <c r="S293" s="222">
        <v>0</v>
      </c>
      <c r="T293" s="223">
        <f>S293*H293</f>
        <v>0</v>
      </c>
      <c r="AR293" s="224" t="s">
        <v>233</v>
      </c>
      <c r="AT293" s="224" t="s">
        <v>263</v>
      </c>
      <c r="AU293" s="224" t="s">
        <v>79</v>
      </c>
      <c r="AY293" s="18" t="s">
        <v>210</v>
      </c>
      <c r="BE293" s="225">
        <f>IF(N293="základní",J293,0)</f>
        <v>0</v>
      </c>
      <c r="BF293" s="225">
        <f>IF(N293="snížená",J293,0)</f>
        <v>0</v>
      </c>
      <c r="BG293" s="225">
        <f>IF(N293="zákl. přenesená",J293,0)</f>
        <v>0</v>
      </c>
      <c r="BH293" s="225">
        <f>IF(N293="sníž. přenesená",J293,0)</f>
        <v>0</v>
      </c>
      <c r="BI293" s="225">
        <f>IF(N293="nulová",J293,0)</f>
        <v>0</v>
      </c>
      <c r="BJ293" s="18" t="s">
        <v>77</v>
      </c>
      <c r="BK293" s="225">
        <f>ROUND(I293*H293,2)</f>
        <v>0</v>
      </c>
      <c r="BL293" s="18" t="s">
        <v>215</v>
      </c>
      <c r="BM293" s="224" t="s">
        <v>627</v>
      </c>
    </row>
    <row r="294" s="1" customFormat="1" ht="36" customHeight="1">
      <c r="B294" s="39"/>
      <c r="C294" s="241" t="s">
        <v>628</v>
      </c>
      <c r="D294" s="241" t="s">
        <v>263</v>
      </c>
      <c r="E294" s="242" t="s">
        <v>1258</v>
      </c>
      <c r="F294" s="243" t="s">
        <v>1259</v>
      </c>
      <c r="G294" s="244" t="s">
        <v>1021</v>
      </c>
      <c r="H294" s="245">
        <v>98</v>
      </c>
      <c r="I294" s="246"/>
      <c r="J294" s="247">
        <f>ROUND(I294*H294,2)</f>
        <v>0</v>
      </c>
      <c r="K294" s="243" t="s">
        <v>20</v>
      </c>
      <c r="L294" s="248"/>
      <c r="M294" s="249" t="s">
        <v>20</v>
      </c>
      <c r="N294" s="250" t="s">
        <v>41</v>
      </c>
      <c r="O294" s="84"/>
      <c r="P294" s="222">
        <f>O294*H294</f>
        <v>0</v>
      </c>
      <c r="Q294" s="222">
        <v>0</v>
      </c>
      <c r="R294" s="222">
        <f>Q294*H294</f>
        <v>0</v>
      </c>
      <c r="S294" s="222">
        <v>0</v>
      </c>
      <c r="T294" s="223">
        <f>S294*H294</f>
        <v>0</v>
      </c>
      <c r="AR294" s="224" t="s">
        <v>233</v>
      </c>
      <c r="AT294" s="224" t="s">
        <v>263</v>
      </c>
      <c r="AU294" s="224" t="s">
        <v>79</v>
      </c>
      <c r="AY294" s="18" t="s">
        <v>210</v>
      </c>
      <c r="BE294" s="225">
        <f>IF(N294="základní",J294,0)</f>
        <v>0</v>
      </c>
      <c r="BF294" s="225">
        <f>IF(N294="snížená",J294,0)</f>
        <v>0</v>
      </c>
      <c r="BG294" s="225">
        <f>IF(N294="zákl. přenesená",J294,0)</f>
        <v>0</v>
      </c>
      <c r="BH294" s="225">
        <f>IF(N294="sníž. přenesená",J294,0)</f>
        <v>0</v>
      </c>
      <c r="BI294" s="225">
        <f>IF(N294="nulová",J294,0)</f>
        <v>0</v>
      </c>
      <c r="BJ294" s="18" t="s">
        <v>77</v>
      </c>
      <c r="BK294" s="225">
        <f>ROUND(I294*H294,2)</f>
        <v>0</v>
      </c>
      <c r="BL294" s="18" t="s">
        <v>215</v>
      </c>
      <c r="BM294" s="224" t="s">
        <v>631</v>
      </c>
    </row>
    <row r="295" s="1" customFormat="1" ht="36" customHeight="1">
      <c r="B295" s="39"/>
      <c r="C295" s="241" t="s">
        <v>441</v>
      </c>
      <c r="D295" s="241" t="s">
        <v>263</v>
      </c>
      <c r="E295" s="242" t="s">
        <v>1260</v>
      </c>
      <c r="F295" s="243" t="s">
        <v>1261</v>
      </c>
      <c r="G295" s="244" t="s">
        <v>1021</v>
      </c>
      <c r="H295" s="245">
        <v>21</v>
      </c>
      <c r="I295" s="246"/>
      <c r="J295" s="247">
        <f>ROUND(I295*H295,2)</f>
        <v>0</v>
      </c>
      <c r="K295" s="243" t="s">
        <v>20</v>
      </c>
      <c r="L295" s="248"/>
      <c r="M295" s="249" t="s">
        <v>20</v>
      </c>
      <c r="N295" s="250" t="s">
        <v>41</v>
      </c>
      <c r="O295" s="84"/>
      <c r="P295" s="222">
        <f>O295*H295</f>
        <v>0</v>
      </c>
      <c r="Q295" s="222">
        <v>0</v>
      </c>
      <c r="R295" s="222">
        <f>Q295*H295</f>
        <v>0</v>
      </c>
      <c r="S295" s="222">
        <v>0</v>
      </c>
      <c r="T295" s="223">
        <f>S295*H295</f>
        <v>0</v>
      </c>
      <c r="AR295" s="224" t="s">
        <v>233</v>
      </c>
      <c r="AT295" s="224" t="s">
        <v>263</v>
      </c>
      <c r="AU295" s="224" t="s">
        <v>79</v>
      </c>
      <c r="AY295" s="18" t="s">
        <v>210</v>
      </c>
      <c r="BE295" s="225">
        <f>IF(N295="základní",J295,0)</f>
        <v>0</v>
      </c>
      <c r="BF295" s="225">
        <f>IF(N295="snížená",J295,0)</f>
        <v>0</v>
      </c>
      <c r="BG295" s="225">
        <f>IF(N295="zákl. přenesená",J295,0)</f>
        <v>0</v>
      </c>
      <c r="BH295" s="225">
        <f>IF(N295="sníž. přenesená",J295,0)</f>
        <v>0</v>
      </c>
      <c r="BI295" s="225">
        <f>IF(N295="nulová",J295,0)</f>
        <v>0</v>
      </c>
      <c r="BJ295" s="18" t="s">
        <v>77</v>
      </c>
      <c r="BK295" s="225">
        <f>ROUND(I295*H295,2)</f>
        <v>0</v>
      </c>
      <c r="BL295" s="18" t="s">
        <v>215</v>
      </c>
      <c r="BM295" s="224" t="s">
        <v>634</v>
      </c>
    </row>
    <row r="296" s="1" customFormat="1" ht="48" customHeight="1">
      <c r="B296" s="39"/>
      <c r="C296" s="241" t="s">
        <v>637</v>
      </c>
      <c r="D296" s="241" t="s">
        <v>263</v>
      </c>
      <c r="E296" s="242" t="s">
        <v>1262</v>
      </c>
      <c r="F296" s="243" t="s">
        <v>1263</v>
      </c>
      <c r="G296" s="244" t="s">
        <v>1021</v>
      </c>
      <c r="H296" s="245">
        <v>18</v>
      </c>
      <c r="I296" s="246"/>
      <c r="J296" s="247">
        <f>ROUND(I296*H296,2)</f>
        <v>0</v>
      </c>
      <c r="K296" s="243" t="s">
        <v>20</v>
      </c>
      <c r="L296" s="248"/>
      <c r="M296" s="249" t="s">
        <v>20</v>
      </c>
      <c r="N296" s="250" t="s">
        <v>41</v>
      </c>
      <c r="O296" s="84"/>
      <c r="P296" s="222">
        <f>O296*H296</f>
        <v>0</v>
      </c>
      <c r="Q296" s="222">
        <v>0</v>
      </c>
      <c r="R296" s="222">
        <f>Q296*H296</f>
        <v>0</v>
      </c>
      <c r="S296" s="222">
        <v>0</v>
      </c>
      <c r="T296" s="223">
        <f>S296*H296</f>
        <v>0</v>
      </c>
      <c r="AR296" s="224" t="s">
        <v>233</v>
      </c>
      <c r="AT296" s="224" t="s">
        <v>263</v>
      </c>
      <c r="AU296" s="224" t="s">
        <v>79</v>
      </c>
      <c r="AY296" s="18" t="s">
        <v>210</v>
      </c>
      <c r="BE296" s="225">
        <f>IF(N296="základní",J296,0)</f>
        <v>0</v>
      </c>
      <c r="BF296" s="225">
        <f>IF(N296="snížená",J296,0)</f>
        <v>0</v>
      </c>
      <c r="BG296" s="225">
        <f>IF(N296="zákl. přenesená",J296,0)</f>
        <v>0</v>
      </c>
      <c r="BH296" s="225">
        <f>IF(N296="sníž. přenesená",J296,0)</f>
        <v>0</v>
      </c>
      <c r="BI296" s="225">
        <f>IF(N296="nulová",J296,0)</f>
        <v>0</v>
      </c>
      <c r="BJ296" s="18" t="s">
        <v>77</v>
      </c>
      <c r="BK296" s="225">
        <f>ROUND(I296*H296,2)</f>
        <v>0</v>
      </c>
      <c r="BL296" s="18" t="s">
        <v>215</v>
      </c>
      <c r="BM296" s="224" t="s">
        <v>642</v>
      </c>
    </row>
    <row r="297" s="1" customFormat="1" ht="60" customHeight="1">
      <c r="B297" s="39"/>
      <c r="C297" s="241" t="s">
        <v>444</v>
      </c>
      <c r="D297" s="241" t="s">
        <v>263</v>
      </c>
      <c r="E297" s="242" t="s">
        <v>1264</v>
      </c>
      <c r="F297" s="243" t="s">
        <v>1265</v>
      </c>
      <c r="G297" s="244" t="s">
        <v>1021</v>
      </c>
      <c r="H297" s="245">
        <v>8</v>
      </c>
      <c r="I297" s="246"/>
      <c r="J297" s="247">
        <f>ROUND(I297*H297,2)</f>
        <v>0</v>
      </c>
      <c r="K297" s="243" t="s">
        <v>20</v>
      </c>
      <c r="L297" s="248"/>
      <c r="M297" s="249" t="s">
        <v>20</v>
      </c>
      <c r="N297" s="250" t="s">
        <v>41</v>
      </c>
      <c r="O297" s="84"/>
      <c r="P297" s="222">
        <f>O297*H297</f>
        <v>0</v>
      </c>
      <c r="Q297" s="222">
        <v>0</v>
      </c>
      <c r="R297" s="222">
        <f>Q297*H297</f>
        <v>0</v>
      </c>
      <c r="S297" s="222">
        <v>0</v>
      </c>
      <c r="T297" s="223">
        <f>S297*H297</f>
        <v>0</v>
      </c>
      <c r="AR297" s="224" t="s">
        <v>233</v>
      </c>
      <c r="AT297" s="224" t="s">
        <v>263</v>
      </c>
      <c r="AU297" s="224" t="s">
        <v>79</v>
      </c>
      <c r="AY297" s="18" t="s">
        <v>210</v>
      </c>
      <c r="BE297" s="225">
        <f>IF(N297="základní",J297,0)</f>
        <v>0</v>
      </c>
      <c r="BF297" s="225">
        <f>IF(N297="snížená",J297,0)</f>
        <v>0</v>
      </c>
      <c r="BG297" s="225">
        <f>IF(N297="zákl. přenesená",J297,0)</f>
        <v>0</v>
      </c>
      <c r="BH297" s="225">
        <f>IF(N297="sníž. přenesená",J297,0)</f>
        <v>0</v>
      </c>
      <c r="BI297" s="225">
        <f>IF(N297="nulová",J297,0)</f>
        <v>0</v>
      </c>
      <c r="BJ297" s="18" t="s">
        <v>77</v>
      </c>
      <c r="BK297" s="225">
        <f>ROUND(I297*H297,2)</f>
        <v>0</v>
      </c>
      <c r="BL297" s="18" t="s">
        <v>215</v>
      </c>
      <c r="BM297" s="224" t="s">
        <v>645</v>
      </c>
    </row>
    <row r="298" s="1" customFormat="1" ht="48" customHeight="1">
      <c r="B298" s="39"/>
      <c r="C298" s="241" t="s">
        <v>646</v>
      </c>
      <c r="D298" s="241" t="s">
        <v>263</v>
      </c>
      <c r="E298" s="242" t="s">
        <v>1266</v>
      </c>
      <c r="F298" s="243" t="s">
        <v>1267</v>
      </c>
      <c r="G298" s="244" t="s">
        <v>1021</v>
      </c>
      <c r="H298" s="245">
        <v>14</v>
      </c>
      <c r="I298" s="246"/>
      <c r="J298" s="247">
        <f>ROUND(I298*H298,2)</f>
        <v>0</v>
      </c>
      <c r="K298" s="243" t="s">
        <v>20</v>
      </c>
      <c r="L298" s="248"/>
      <c r="M298" s="249" t="s">
        <v>20</v>
      </c>
      <c r="N298" s="250" t="s">
        <v>41</v>
      </c>
      <c r="O298" s="84"/>
      <c r="P298" s="222">
        <f>O298*H298</f>
        <v>0</v>
      </c>
      <c r="Q298" s="222">
        <v>0</v>
      </c>
      <c r="R298" s="222">
        <f>Q298*H298</f>
        <v>0</v>
      </c>
      <c r="S298" s="222">
        <v>0</v>
      </c>
      <c r="T298" s="223">
        <f>S298*H298</f>
        <v>0</v>
      </c>
      <c r="AR298" s="224" t="s">
        <v>233</v>
      </c>
      <c r="AT298" s="224" t="s">
        <v>263</v>
      </c>
      <c r="AU298" s="224" t="s">
        <v>79</v>
      </c>
      <c r="AY298" s="18" t="s">
        <v>210</v>
      </c>
      <c r="BE298" s="225">
        <f>IF(N298="základní",J298,0)</f>
        <v>0</v>
      </c>
      <c r="BF298" s="225">
        <f>IF(N298="snížená",J298,0)</f>
        <v>0</v>
      </c>
      <c r="BG298" s="225">
        <f>IF(N298="zákl. přenesená",J298,0)</f>
        <v>0</v>
      </c>
      <c r="BH298" s="225">
        <f>IF(N298="sníž. přenesená",J298,0)</f>
        <v>0</v>
      </c>
      <c r="BI298" s="225">
        <f>IF(N298="nulová",J298,0)</f>
        <v>0</v>
      </c>
      <c r="BJ298" s="18" t="s">
        <v>77</v>
      </c>
      <c r="BK298" s="225">
        <f>ROUND(I298*H298,2)</f>
        <v>0</v>
      </c>
      <c r="BL298" s="18" t="s">
        <v>215</v>
      </c>
      <c r="BM298" s="224" t="s">
        <v>649</v>
      </c>
    </row>
    <row r="299" s="1" customFormat="1" ht="60" customHeight="1">
      <c r="B299" s="39"/>
      <c r="C299" s="241" t="s">
        <v>448</v>
      </c>
      <c r="D299" s="241" t="s">
        <v>263</v>
      </c>
      <c r="E299" s="242" t="s">
        <v>1268</v>
      </c>
      <c r="F299" s="243" t="s">
        <v>1269</v>
      </c>
      <c r="G299" s="244" t="s">
        <v>1021</v>
      </c>
      <c r="H299" s="245">
        <v>12</v>
      </c>
      <c r="I299" s="246"/>
      <c r="J299" s="247">
        <f>ROUND(I299*H299,2)</f>
        <v>0</v>
      </c>
      <c r="K299" s="243" t="s">
        <v>20</v>
      </c>
      <c r="L299" s="248"/>
      <c r="M299" s="249" t="s">
        <v>20</v>
      </c>
      <c r="N299" s="250" t="s">
        <v>41</v>
      </c>
      <c r="O299" s="84"/>
      <c r="P299" s="222">
        <f>O299*H299</f>
        <v>0</v>
      </c>
      <c r="Q299" s="222">
        <v>0</v>
      </c>
      <c r="R299" s="222">
        <f>Q299*H299</f>
        <v>0</v>
      </c>
      <c r="S299" s="222">
        <v>0</v>
      </c>
      <c r="T299" s="223">
        <f>S299*H299</f>
        <v>0</v>
      </c>
      <c r="AR299" s="224" t="s">
        <v>233</v>
      </c>
      <c r="AT299" s="224" t="s">
        <v>263</v>
      </c>
      <c r="AU299" s="224" t="s">
        <v>79</v>
      </c>
      <c r="AY299" s="18" t="s">
        <v>210</v>
      </c>
      <c r="BE299" s="225">
        <f>IF(N299="základní",J299,0)</f>
        <v>0</v>
      </c>
      <c r="BF299" s="225">
        <f>IF(N299="snížená",J299,0)</f>
        <v>0</v>
      </c>
      <c r="BG299" s="225">
        <f>IF(N299="zákl. přenesená",J299,0)</f>
        <v>0</v>
      </c>
      <c r="BH299" s="225">
        <f>IF(N299="sníž. přenesená",J299,0)</f>
        <v>0</v>
      </c>
      <c r="BI299" s="225">
        <f>IF(N299="nulová",J299,0)</f>
        <v>0</v>
      </c>
      <c r="BJ299" s="18" t="s">
        <v>77</v>
      </c>
      <c r="BK299" s="225">
        <f>ROUND(I299*H299,2)</f>
        <v>0</v>
      </c>
      <c r="BL299" s="18" t="s">
        <v>215</v>
      </c>
      <c r="BM299" s="224" t="s">
        <v>652</v>
      </c>
    </row>
    <row r="300" s="10" customFormat="1" ht="22.8" customHeight="1">
      <c r="B300" s="199"/>
      <c r="C300" s="200"/>
      <c r="D300" s="201" t="s">
        <v>69</v>
      </c>
      <c r="E300" s="239" t="s">
        <v>1270</v>
      </c>
      <c r="F300" s="239" t="s">
        <v>1271</v>
      </c>
      <c r="G300" s="200"/>
      <c r="H300" s="200"/>
      <c r="I300" s="203"/>
      <c r="J300" s="240">
        <f>BK300</f>
        <v>0</v>
      </c>
      <c r="K300" s="200"/>
      <c r="L300" s="205"/>
      <c r="M300" s="206"/>
      <c r="N300" s="207"/>
      <c r="O300" s="207"/>
      <c r="P300" s="208">
        <f>SUM(P301:P308)</f>
        <v>0</v>
      </c>
      <c r="Q300" s="207"/>
      <c r="R300" s="208">
        <f>SUM(R301:R308)</f>
        <v>0</v>
      </c>
      <c r="S300" s="207"/>
      <c r="T300" s="209">
        <f>SUM(T301:T308)</f>
        <v>0</v>
      </c>
      <c r="AR300" s="210" t="s">
        <v>77</v>
      </c>
      <c r="AT300" s="211" t="s">
        <v>69</v>
      </c>
      <c r="AU300" s="211" t="s">
        <v>77</v>
      </c>
      <c r="AY300" s="210" t="s">
        <v>210</v>
      </c>
      <c r="BK300" s="212">
        <f>SUM(BK301:BK308)</f>
        <v>0</v>
      </c>
    </row>
    <row r="301" s="1" customFormat="1" ht="16.5" customHeight="1">
      <c r="B301" s="39"/>
      <c r="C301" s="213" t="s">
        <v>653</v>
      </c>
      <c r="D301" s="213" t="s">
        <v>211</v>
      </c>
      <c r="E301" s="214" t="s">
        <v>1272</v>
      </c>
      <c r="F301" s="215" t="s">
        <v>1273</v>
      </c>
      <c r="G301" s="216" t="s">
        <v>291</v>
      </c>
      <c r="H301" s="217">
        <v>10</v>
      </c>
      <c r="I301" s="218"/>
      <c r="J301" s="219">
        <f>ROUND(I301*H301,2)</f>
        <v>0</v>
      </c>
      <c r="K301" s="215" t="s">
        <v>20</v>
      </c>
      <c r="L301" s="44"/>
      <c r="M301" s="220" t="s">
        <v>20</v>
      </c>
      <c r="N301" s="221" t="s">
        <v>41</v>
      </c>
      <c r="O301" s="84"/>
      <c r="P301" s="222">
        <f>O301*H301</f>
        <v>0</v>
      </c>
      <c r="Q301" s="222">
        <v>0</v>
      </c>
      <c r="R301" s="222">
        <f>Q301*H301</f>
        <v>0</v>
      </c>
      <c r="S301" s="222">
        <v>0</v>
      </c>
      <c r="T301" s="223">
        <f>S301*H301</f>
        <v>0</v>
      </c>
      <c r="AR301" s="224" t="s">
        <v>215</v>
      </c>
      <c r="AT301" s="224" t="s">
        <v>211</v>
      </c>
      <c r="AU301" s="224" t="s">
        <v>79</v>
      </c>
      <c r="AY301" s="18" t="s">
        <v>210</v>
      </c>
      <c r="BE301" s="225">
        <f>IF(N301="základní",J301,0)</f>
        <v>0</v>
      </c>
      <c r="BF301" s="225">
        <f>IF(N301="snížená",J301,0)</f>
        <v>0</v>
      </c>
      <c r="BG301" s="225">
        <f>IF(N301="zákl. přenesená",J301,0)</f>
        <v>0</v>
      </c>
      <c r="BH301" s="225">
        <f>IF(N301="sníž. přenesená",J301,0)</f>
        <v>0</v>
      </c>
      <c r="BI301" s="225">
        <f>IF(N301="nulová",J301,0)</f>
        <v>0</v>
      </c>
      <c r="BJ301" s="18" t="s">
        <v>77</v>
      </c>
      <c r="BK301" s="225">
        <f>ROUND(I301*H301,2)</f>
        <v>0</v>
      </c>
      <c r="BL301" s="18" t="s">
        <v>215</v>
      </c>
      <c r="BM301" s="224" t="s">
        <v>656</v>
      </c>
    </row>
    <row r="302" s="1" customFormat="1" ht="16.5" customHeight="1">
      <c r="B302" s="39"/>
      <c r="C302" s="213" t="s">
        <v>451</v>
      </c>
      <c r="D302" s="213" t="s">
        <v>211</v>
      </c>
      <c r="E302" s="214" t="s">
        <v>1274</v>
      </c>
      <c r="F302" s="215" t="s">
        <v>1275</v>
      </c>
      <c r="G302" s="216" t="s">
        <v>291</v>
      </c>
      <c r="H302" s="217">
        <v>10</v>
      </c>
      <c r="I302" s="218"/>
      <c r="J302" s="219">
        <f>ROUND(I302*H302,2)</f>
        <v>0</v>
      </c>
      <c r="K302" s="215" t="s">
        <v>20</v>
      </c>
      <c r="L302" s="44"/>
      <c r="M302" s="220" t="s">
        <v>20</v>
      </c>
      <c r="N302" s="221" t="s">
        <v>41</v>
      </c>
      <c r="O302" s="84"/>
      <c r="P302" s="222">
        <f>O302*H302</f>
        <v>0</v>
      </c>
      <c r="Q302" s="222">
        <v>0</v>
      </c>
      <c r="R302" s="222">
        <f>Q302*H302</f>
        <v>0</v>
      </c>
      <c r="S302" s="222">
        <v>0</v>
      </c>
      <c r="T302" s="223">
        <f>S302*H302</f>
        <v>0</v>
      </c>
      <c r="AR302" s="224" t="s">
        <v>215</v>
      </c>
      <c r="AT302" s="224" t="s">
        <v>211</v>
      </c>
      <c r="AU302" s="224" t="s">
        <v>79</v>
      </c>
      <c r="AY302" s="18" t="s">
        <v>210</v>
      </c>
      <c r="BE302" s="225">
        <f>IF(N302="základní",J302,0)</f>
        <v>0</v>
      </c>
      <c r="BF302" s="225">
        <f>IF(N302="snížená",J302,0)</f>
        <v>0</v>
      </c>
      <c r="BG302" s="225">
        <f>IF(N302="zákl. přenesená",J302,0)</f>
        <v>0</v>
      </c>
      <c r="BH302" s="225">
        <f>IF(N302="sníž. přenesená",J302,0)</f>
        <v>0</v>
      </c>
      <c r="BI302" s="225">
        <f>IF(N302="nulová",J302,0)</f>
        <v>0</v>
      </c>
      <c r="BJ302" s="18" t="s">
        <v>77</v>
      </c>
      <c r="BK302" s="225">
        <f>ROUND(I302*H302,2)</f>
        <v>0</v>
      </c>
      <c r="BL302" s="18" t="s">
        <v>215</v>
      </c>
      <c r="BM302" s="224" t="s">
        <v>1276</v>
      </c>
    </row>
    <row r="303" s="1" customFormat="1" ht="24" customHeight="1">
      <c r="B303" s="39"/>
      <c r="C303" s="241" t="s">
        <v>1277</v>
      </c>
      <c r="D303" s="241" t="s">
        <v>263</v>
      </c>
      <c r="E303" s="242" t="s">
        <v>1278</v>
      </c>
      <c r="F303" s="243" t="s">
        <v>1279</v>
      </c>
      <c r="G303" s="244" t="s">
        <v>263</v>
      </c>
      <c r="H303" s="245">
        <v>10</v>
      </c>
      <c r="I303" s="246"/>
      <c r="J303" s="247">
        <f>ROUND(I303*H303,2)</f>
        <v>0</v>
      </c>
      <c r="K303" s="243" t="s">
        <v>20</v>
      </c>
      <c r="L303" s="248"/>
      <c r="M303" s="249" t="s">
        <v>20</v>
      </c>
      <c r="N303" s="250" t="s">
        <v>41</v>
      </c>
      <c r="O303" s="84"/>
      <c r="P303" s="222">
        <f>O303*H303</f>
        <v>0</v>
      </c>
      <c r="Q303" s="222">
        <v>0</v>
      </c>
      <c r="R303" s="222">
        <f>Q303*H303</f>
        <v>0</v>
      </c>
      <c r="S303" s="222">
        <v>0</v>
      </c>
      <c r="T303" s="223">
        <f>S303*H303</f>
        <v>0</v>
      </c>
      <c r="AR303" s="224" t="s">
        <v>233</v>
      </c>
      <c r="AT303" s="224" t="s">
        <v>263</v>
      </c>
      <c r="AU303" s="224" t="s">
        <v>79</v>
      </c>
      <c r="AY303" s="18" t="s">
        <v>210</v>
      </c>
      <c r="BE303" s="225">
        <f>IF(N303="základní",J303,0)</f>
        <v>0</v>
      </c>
      <c r="BF303" s="225">
        <f>IF(N303="snížená",J303,0)</f>
        <v>0</v>
      </c>
      <c r="BG303" s="225">
        <f>IF(N303="zákl. přenesená",J303,0)</f>
        <v>0</v>
      </c>
      <c r="BH303" s="225">
        <f>IF(N303="sníž. přenesená",J303,0)</f>
        <v>0</v>
      </c>
      <c r="BI303" s="225">
        <f>IF(N303="nulová",J303,0)</f>
        <v>0</v>
      </c>
      <c r="BJ303" s="18" t="s">
        <v>77</v>
      </c>
      <c r="BK303" s="225">
        <f>ROUND(I303*H303,2)</f>
        <v>0</v>
      </c>
      <c r="BL303" s="18" t="s">
        <v>215</v>
      </c>
      <c r="BM303" s="224" t="s">
        <v>1280</v>
      </c>
    </row>
    <row r="304" s="1" customFormat="1" ht="24" customHeight="1">
      <c r="B304" s="39"/>
      <c r="C304" s="241" t="s">
        <v>455</v>
      </c>
      <c r="D304" s="241" t="s">
        <v>263</v>
      </c>
      <c r="E304" s="242" t="s">
        <v>1281</v>
      </c>
      <c r="F304" s="243" t="s">
        <v>1282</v>
      </c>
      <c r="G304" s="244" t="s">
        <v>263</v>
      </c>
      <c r="H304" s="245">
        <v>10</v>
      </c>
      <c r="I304" s="246"/>
      <c r="J304" s="247">
        <f>ROUND(I304*H304,2)</f>
        <v>0</v>
      </c>
      <c r="K304" s="243" t="s">
        <v>20</v>
      </c>
      <c r="L304" s="248"/>
      <c r="M304" s="249" t="s">
        <v>20</v>
      </c>
      <c r="N304" s="250" t="s">
        <v>41</v>
      </c>
      <c r="O304" s="84"/>
      <c r="P304" s="222">
        <f>O304*H304</f>
        <v>0</v>
      </c>
      <c r="Q304" s="222">
        <v>0</v>
      </c>
      <c r="R304" s="222">
        <f>Q304*H304</f>
        <v>0</v>
      </c>
      <c r="S304" s="222">
        <v>0</v>
      </c>
      <c r="T304" s="223">
        <f>S304*H304</f>
        <v>0</v>
      </c>
      <c r="AR304" s="224" t="s">
        <v>233</v>
      </c>
      <c r="AT304" s="224" t="s">
        <v>263</v>
      </c>
      <c r="AU304" s="224" t="s">
        <v>79</v>
      </c>
      <c r="AY304" s="18" t="s">
        <v>210</v>
      </c>
      <c r="BE304" s="225">
        <f>IF(N304="základní",J304,0)</f>
        <v>0</v>
      </c>
      <c r="BF304" s="225">
        <f>IF(N304="snížená",J304,0)</f>
        <v>0</v>
      </c>
      <c r="BG304" s="225">
        <f>IF(N304="zákl. přenesená",J304,0)</f>
        <v>0</v>
      </c>
      <c r="BH304" s="225">
        <f>IF(N304="sníž. přenesená",J304,0)</f>
        <v>0</v>
      </c>
      <c r="BI304" s="225">
        <f>IF(N304="nulová",J304,0)</f>
        <v>0</v>
      </c>
      <c r="BJ304" s="18" t="s">
        <v>77</v>
      </c>
      <c r="BK304" s="225">
        <f>ROUND(I304*H304,2)</f>
        <v>0</v>
      </c>
      <c r="BL304" s="18" t="s">
        <v>215</v>
      </c>
      <c r="BM304" s="224" t="s">
        <v>1283</v>
      </c>
    </row>
    <row r="305" s="1" customFormat="1" ht="16.5" customHeight="1">
      <c r="B305" s="39"/>
      <c r="C305" s="241" t="s">
        <v>1284</v>
      </c>
      <c r="D305" s="241" t="s">
        <v>263</v>
      </c>
      <c r="E305" s="242" t="s">
        <v>1285</v>
      </c>
      <c r="F305" s="243" t="s">
        <v>1286</v>
      </c>
      <c r="G305" s="244" t="s">
        <v>1021</v>
      </c>
      <c r="H305" s="245">
        <v>20</v>
      </c>
      <c r="I305" s="246"/>
      <c r="J305" s="247">
        <f>ROUND(I305*H305,2)</f>
        <v>0</v>
      </c>
      <c r="K305" s="243" t="s">
        <v>20</v>
      </c>
      <c r="L305" s="248"/>
      <c r="M305" s="249" t="s">
        <v>20</v>
      </c>
      <c r="N305" s="250" t="s">
        <v>41</v>
      </c>
      <c r="O305" s="84"/>
      <c r="P305" s="222">
        <f>O305*H305</f>
        <v>0</v>
      </c>
      <c r="Q305" s="222">
        <v>0</v>
      </c>
      <c r="R305" s="222">
        <f>Q305*H305</f>
        <v>0</v>
      </c>
      <c r="S305" s="222">
        <v>0</v>
      </c>
      <c r="T305" s="223">
        <f>S305*H305</f>
        <v>0</v>
      </c>
      <c r="AR305" s="224" t="s">
        <v>233</v>
      </c>
      <c r="AT305" s="224" t="s">
        <v>263</v>
      </c>
      <c r="AU305" s="224" t="s">
        <v>79</v>
      </c>
      <c r="AY305" s="18" t="s">
        <v>210</v>
      </c>
      <c r="BE305" s="225">
        <f>IF(N305="základní",J305,0)</f>
        <v>0</v>
      </c>
      <c r="BF305" s="225">
        <f>IF(N305="snížená",J305,0)</f>
        <v>0</v>
      </c>
      <c r="BG305" s="225">
        <f>IF(N305="zákl. přenesená",J305,0)</f>
        <v>0</v>
      </c>
      <c r="BH305" s="225">
        <f>IF(N305="sníž. přenesená",J305,0)</f>
        <v>0</v>
      </c>
      <c r="BI305" s="225">
        <f>IF(N305="nulová",J305,0)</f>
        <v>0</v>
      </c>
      <c r="BJ305" s="18" t="s">
        <v>77</v>
      </c>
      <c r="BK305" s="225">
        <f>ROUND(I305*H305,2)</f>
        <v>0</v>
      </c>
      <c r="BL305" s="18" t="s">
        <v>215</v>
      </c>
      <c r="BM305" s="224" t="s">
        <v>1287</v>
      </c>
    </row>
    <row r="306" s="1" customFormat="1" ht="24" customHeight="1">
      <c r="B306" s="39"/>
      <c r="C306" s="241" t="s">
        <v>458</v>
      </c>
      <c r="D306" s="241" t="s">
        <v>263</v>
      </c>
      <c r="E306" s="242" t="s">
        <v>1288</v>
      </c>
      <c r="F306" s="243" t="s">
        <v>1289</v>
      </c>
      <c r="G306" s="244" t="s">
        <v>1021</v>
      </c>
      <c r="H306" s="245">
        <v>44</v>
      </c>
      <c r="I306" s="246"/>
      <c r="J306" s="247">
        <f>ROUND(I306*H306,2)</f>
        <v>0</v>
      </c>
      <c r="K306" s="243" t="s">
        <v>20</v>
      </c>
      <c r="L306" s="248"/>
      <c r="M306" s="249" t="s">
        <v>20</v>
      </c>
      <c r="N306" s="250" t="s">
        <v>41</v>
      </c>
      <c r="O306" s="84"/>
      <c r="P306" s="222">
        <f>O306*H306</f>
        <v>0</v>
      </c>
      <c r="Q306" s="222">
        <v>0</v>
      </c>
      <c r="R306" s="222">
        <f>Q306*H306</f>
        <v>0</v>
      </c>
      <c r="S306" s="222">
        <v>0</v>
      </c>
      <c r="T306" s="223">
        <f>S306*H306</f>
        <v>0</v>
      </c>
      <c r="AR306" s="224" t="s">
        <v>233</v>
      </c>
      <c r="AT306" s="224" t="s">
        <v>263</v>
      </c>
      <c r="AU306" s="224" t="s">
        <v>79</v>
      </c>
      <c r="AY306" s="18" t="s">
        <v>210</v>
      </c>
      <c r="BE306" s="225">
        <f>IF(N306="základní",J306,0)</f>
        <v>0</v>
      </c>
      <c r="BF306" s="225">
        <f>IF(N306="snížená",J306,0)</f>
        <v>0</v>
      </c>
      <c r="BG306" s="225">
        <f>IF(N306="zákl. přenesená",J306,0)</f>
        <v>0</v>
      </c>
      <c r="BH306" s="225">
        <f>IF(N306="sníž. přenesená",J306,0)</f>
        <v>0</v>
      </c>
      <c r="BI306" s="225">
        <f>IF(N306="nulová",J306,0)</f>
        <v>0</v>
      </c>
      <c r="BJ306" s="18" t="s">
        <v>77</v>
      </c>
      <c r="BK306" s="225">
        <f>ROUND(I306*H306,2)</f>
        <v>0</v>
      </c>
      <c r="BL306" s="18" t="s">
        <v>215</v>
      </c>
      <c r="BM306" s="224" t="s">
        <v>1290</v>
      </c>
    </row>
    <row r="307" s="1" customFormat="1" ht="24" customHeight="1">
      <c r="B307" s="39"/>
      <c r="C307" s="241" t="s">
        <v>1291</v>
      </c>
      <c r="D307" s="241" t="s">
        <v>263</v>
      </c>
      <c r="E307" s="242" t="s">
        <v>1292</v>
      </c>
      <c r="F307" s="243" t="s">
        <v>1293</v>
      </c>
      <c r="G307" s="244" t="s">
        <v>1021</v>
      </c>
      <c r="H307" s="245">
        <v>8.4000000000000004</v>
      </c>
      <c r="I307" s="246"/>
      <c r="J307" s="247">
        <f>ROUND(I307*H307,2)</f>
        <v>0</v>
      </c>
      <c r="K307" s="243" t="s">
        <v>20</v>
      </c>
      <c r="L307" s="248"/>
      <c r="M307" s="249" t="s">
        <v>20</v>
      </c>
      <c r="N307" s="250" t="s">
        <v>41</v>
      </c>
      <c r="O307" s="84"/>
      <c r="P307" s="222">
        <f>O307*H307</f>
        <v>0</v>
      </c>
      <c r="Q307" s="222">
        <v>0</v>
      </c>
      <c r="R307" s="222">
        <f>Q307*H307</f>
        <v>0</v>
      </c>
      <c r="S307" s="222">
        <v>0</v>
      </c>
      <c r="T307" s="223">
        <f>S307*H307</f>
        <v>0</v>
      </c>
      <c r="AR307" s="224" t="s">
        <v>233</v>
      </c>
      <c r="AT307" s="224" t="s">
        <v>263</v>
      </c>
      <c r="AU307" s="224" t="s">
        <v>79</v>
      </c>
      <c r="AY307" s="18" t="s">
        <v>210</v>
      </c>
      <c r="BE307" s="225">
        <f>IF(N307="základní",J307,0)</f>
        <v>0</v>
      </c>
      <c r="BF307" s="225">
        <f>IF(N307="snížená",J307,0)</f>
        <v>0</v>
      </c>
      <c r="BG307" s="225">
        <f>IF(N307="zákl. přenesená",J307,0)</f>
        <v>0</v>
      </c>
      <c r="BH307" s="225">
        <f>IF(N307="sníž. přenesená",J307,0)</f>
        <v>0</v>
      </c>
      <c r="BI307" s="225">
        <f>IF(N307="nulová",J307,0)</f>
        <v>0</v>
      </c>
      <c r="BJ307" s="18" t="s">
        <v>77</v>
      </c>
      <c r="BK307" s="225">
        <f>ROUND(I307*H307,2)</f>
        <v>0</v>
      </c>
      <c r="BL307" s="18" t="s">
        <v>215</v>
      </c>
      <c r="BM307" s="224" t="s">
        <v>1294</v>
      </c>
    </row>
    <row r="308" s="1" customFormat="1" ht="24" customHeight="1">
      <c r="B308" s="39"/>
      <c r="C308" s="241" t="s">
        <v>462</v>
      </c>
      <c r="D308" s="241" t="s">
        <v>263</v>
      </c>
      <c r="E308" s="242" t="s">
        <v>1295</v>
      </c>
      <c r="F308" s="243" t="s">
        <v>1296</v>
      </c>
      <c r="G308" s="244" t="s">
        <v>1021</v>
      </c>
      <c r="H308" s="245">
        <v>16.800000000000001</v>
      </c>
      <c r="I308" s="246"/>
      <c r="J308" s="247">
        <f>ROUND(I308*H308,2)</f>
        <v>0</v>
      </c>
      <c r="K308" s="243" t="s">
        <v>20</v>
      </c>
      <c r="L308" s="248"/>
      <c r="M308" s="249" t="s">
        <v>20</v>
      </c>
      <c r="N308" s="250" t="s">
        <v>41</v>
      </c>
      <c r="O308" s="84"/>
      <c r="P308" s="222">
        <f>O308*H308</f>
        <v>0</v>
      </c>
      <c r="Q308" s="222">
        <v>0</v>
      </c>
      <c r="R308" s="222">
        <f>Q308*H308</f>
        <v>0</v>
      </c>
      <c r="S308" s="222">
        <v>0</v>
      </c>
      <c r="T308" s="223">
        <f>S308*H308</f>
        <v>0</v>
      </c>
      <c r="AR308" s="224" t="s">
        <v>233</v>
      </c>
      <c r="AT308" s="224" t="s">
        <v>263</v>
      </c>
      <c r="AU308" s="224" t="s">
        <v>79</v>
      </c>
      <c r="AY308" s="18" t="s">
        <v>210</v>
      </c>
      <c r="BE308" s="225">
        <f>IF(N308="základní",J308,0)</f>
        <v>0</v>
      </c>
      <c r="BF308" s="225">
        <f>IF(N308="snížená",J308,0)</f>
        <v>0</v>
      </c>
      <c r="BG308" s="225">
        <f>IF(N308="zákl. přenesená",J308,0)</f>
        <v>0</v>
      </c>
      <c r="BH308" s="225">
        <f>IF(N308="sníž. přenesená",J308,0)</f>
        <v>0</v>
      </c>
      <c r="BI308" s="225">
        <f>IF(N308="nulová",J308,0)</f>
        <v>0</v>
      </c>
      <c r="BJ308" s="18" t="s">
        <v>77</v>
      </c>
      <c r="BK308" s="225">
        <f>ROUND(I308*H308,2)</f>
        <v>0</v>
      </c>
      <c r="BL308" s="18" t="s">
        <v>215</v>
      </c>
      <c r="BM308" s="224" t="s">
        <v>1297</v>
      </c>
    </row>
    <row r="309" s="10" customFormat="1" ht="22.8" customHeight="1">
      <c r="B309" s="199"/>
      <c r="C309" s="200"/>
      <c r="D309" s="201" t="s">
        <v>69</v>
      </c>
      <c r="E309" s="239" t="s">
        <v>1298</v>
      </c>
      <c r="F309" s="239" t="s">
        <v>1299</v>
      </c>
      <c r="G309" s="200"/>
      <c r="H309" s="200"/>
      <c r="I309" s="203"/>
      <c r="J309" s="240">
        <f>BK309</f>
        <v>0</v>
      </c>
      <c r="K309" s="200"/>
      <c r="L309" s="205"/>
      <c r="M309" s="206"/>
      <c r="N309" s="207"/>
      <c r="O309" s="207"/>
      <c r="P309" s="208">
        <f>SUM(P310:P311)</f>
        <v>0</v>
      </c>
      <c r="Q309" s="207"/>
      <c r="R309" s="208">
        <f>SUM(R310:R311)</f>
        <v>0</v>
      </c>
      <c r="S309" s="207"/>
      <c r="T309" s="209">
        <f>SUM(T310:T311)</f>
        <v>0</v>
      </c>
      <c r="AR309" s="210" t="s">
        <v>77</v>
      </c>
      <c r="AT309" s="211" t="s">
        <v>69</v>
      </c>
      <c r="AU309" s="211" t="s">
        <v>77</v>
      </c>
      <c r="AY309" s="210" t="s">
        <v>210</v>
      </c>
      <c r="BK309" s="212">
        <f>SUM(BK310:BK311)</f>
        <v>0</v>
      </c>
    </row>
    <row r="310" s="1" customFormat="1" ht="24" customHeight="1">
      <c r="B310" s="39"/>
      <c r="C310" s="213" t="s">
        <v>1300</v>
      </c>
      <c r="D310" s="213" t="s">
        <v>211</v>
      </c>
      <c r="E310" s="214" t="s">
        <v>1301</v>
      </c>
      <c r="F310" s="215" t="s">
        <v>1302</v>
      </c>
      <c r="G310" s="216" t="s">
        <v>291</v>
      </c>
      <c r="H310" s="217">
        <v>1100</v>
      </c>
      <c r="I310" s="218"/>
      <c r="J310" s="219">
        <f>ROUND(I310*H310,2)</f>
        <v>0</v>
      </c>
      <c r="K310" s="215" t="s">
        <v>20</v>
      </c>
      <c r="L310" s="44"/>
      <c r="M310" s="220" t="s">
        <v>20</v>
      </c>
      <c r="N310" s="221" t="s">
        <v>41</v>
      </c>
      <c r="O310" s="84"/>
      <c r="P310" s="222">
        <f>O310*H310</f>
        <v>0</v>
      </c>
      <c r="Q310" s="222">
        <v>0</v>
      </c>
      <c r="R310" s="222">
        <f>Q310*H310</f>
        <v>0</v>
      </c>
      <c r="S310" s="222">
        <v>0</v>
      </c>
      <c r="T310" s="223">
        <f>S310*H310</f>
        <v>0</v>
      </c>
      <c r="AR310" s="224" t="s">
        <v>215</v>
      </c>
      <c r="AT310" s="224" t="s">
        <v>211</v>
      </c>
      <c r="AU310" s="224" t="s">
        <v>79</v>
      </c>
      <c r="AY310" s="18" t="s">
        <v>210</v>
      </c>
      <c r="BE310" s="225">
        <f>IF(N310="základní",J310,0)</f>
        <v>0</v>
      </c>
      <c r="BF310" s="225">
        <f>IF(N310="snížená",J310,0)</f>
        <v>0</v>
      </c>
      <c r="BG310" s="225">
        <f>IF(N310="zákl. přenesená",J310,0)</f>
        <v>0</v>
      </c>
      <c r="BH310" s="225">
        <f>IF(N310="sníž. přenesená",J310,0)</f>
        <v>0</v>
      </c>
      <c r="BI310" s="225">
        <f>IF(N310="nulová",J310,0)</f>
        <v>0</v>
      </c>
      <c r="BJ310" s="18" t="s">
        <v>77</v>
      </c>
      <c r="BK310" s="225">
        <f>ROUND(I310*H310,2)</f>
        <v>0</v>
      </c>
      <c r="BL310" s="18" t="s">
        <v>215</v>
      </c>
      <c r="BM310" s="224" t="s">
        <v>1303</v>
      </c>
    </row>
    <row r="311" s="1" customFormat="1" ht="48" customHeight="1">
      <c r="B311" s="39"/>
      <c r="C311" s="241" t="s">
        <v>465</v>
      </c>
      <c r="D311" s="241" t="s">
        <v>263</v>
      </c>
      <c r="E311" s="242" t="s">
        <v>1304</v>
      </c>
      <c r="F311" s="243" t="s">
        <v>1305</v>
      </c>
      <c r="G311" s="244" t="s">
        <v>263</v>
      </c>
      <c r="H311" s="245">
        <v>1100</v>
      </c>
      <c r="I311" s="246"/>
      <c r="J311" s="247">
        <f>ROUND(I311*H311,2)</f>
        <v>0</v>
      </c>
      <c r="K311" s="243" t="s">
        <v>20</v>
      </c>
      <c r="L311" s="248"/>
      <c r="M311" s="249" t="s">
        <v>20</v>
      </c>
      <c r="N311" s="250" t="s">
        <v>41</v>
      </c>
      <c r="O311" s="84"/>
      <c r="P311" s="222">
        <f>O311*H311</f>
        <v>0</v>
      </c>
      <c r="Q311" s="222">
        <v>0</v>
      </c>
      <c r="R311" s="222">
        <f>Q311*H311</f>
        <v>0</v>
      </c>
      <c r="S311" s="222">
        <v>0</v>
      </c>
      <c r="T311" s="223">
        <f>S311*H311</f>
        <v>0</v>
      </c>
      <c r="AR311" s="224" t="s">
        <v>233</v>
      </c>
      <c r="AT311" s="224" t="s">
        <v>263</v>
      </c>
      <c r="AU311" s="224" t="s">
        <v>79</v>
      </c>
      <c r="AY311" s="18" t="s">
        <v>210</v>
      </c>
      <c r="BE311" s="225">
        <f>IF(N311="základní",J311,0)</f>
        <v>0</v>
      </c>
      <c r="BF311" s="225">
        <f>IF(N311="snížená",J311,0)</f>
        <v>0</v>
      </c>
      <c r="BG311" s="225">
        <f>IF(N311="zákl. přenesená",J311,0)</f>
        <v>0</v>
      </c>
      <c r="BH311" s="225">
        <f>IF(N311="sníž. přenesená",J311,0)</f>
        <v>0</v>
      </c>
      <c r="BI311" s="225">
        <f>IF(N311="nulová",J311,0)</f>
        <v>0</v>
      </c>
      <c r="BJ311" s="18" t="s">
        <v>77</v>
      </c>
      <c r="BK311" s="225">
        <f>ROUND(I311*H311,2)</f>
        <v>0</v>
      </c>
      <c r="BL311" s="18" t="s">
        <v>215</v>
      </c>
      <c r="BM311" s="224" t="s">
        <v>1306</v>
      </c>
    </row>
    <row r="312" s="10" customFormat="1" ht="22.8" customHeight="1">
      <c r="B312" s="199"/>
      <c r="C312" s="200"/>
      <c r="D312" s="201" t="s">
        <v>69</v>
      </c>
      <c r="E312" s="239" t="s">
        <v>1307</v>
      </c>
      <c r="F312" s="239" t="s">
        <v>1308</v>
      </c>
      <c r="G312" s="200"/>
      <c r="H312" s="200"/>
      <c r="I312" s="203"/>
      <c r="J312" s="240">
        <f>BK312</f>
        <v>0</v>
      </c>
      <c r="K312" s="200"/>
      <c r="L312" s="205"/>
      <c r="M312" s="206"/>
      <c r="N312" s="207"/>
      <c r="O312" s="207"/>
      <c r="P312" s="208">
        <f>P313</f>
        <v>0</v>
      </c>
      <c r="Q312" s="207"/>
      <c r="R312" s="208">
        <f>R313</f>
        <v>0</v>
      </c>
      <c r="S312" s="207"/>
      <c r="T312" s="209">
        <f>T313</f>
        <v>0</v>
      </c>
      <c r="AR312" s="210" t="s">
        <v>77</v>
      </c>
      <c r="AT312" s="211" t="s">
        <v>69</v>
      </c>
      <c r="AU312" s="211" t="s">
        <v>77</v>
      </c>
      <c r="AY312" s="210" t="s">
        <v>210</v>
      </c>
      <c r="BK312" s="212">
        <f>BK313</f>
        <v>0</v>
      </c>
    </row>
    <row r="313" s="1" customFormat="1" ht="24" customHeight="1">
      <c r="B313" s="39"/>
      <c r="C313" s="213" t="s">
        <v>1309</v>
      </c>
      <c r="D313" s="213" t="s">
        <v>211</v>
      </c>
      <c r="E313" s="214" t="s">
        <v>1017</v>
      </c>
      <c r="F313" s="215" t="s">
        <v>1018</v>
      </c>
      <c r="G313" s="216" t="s">
        <v>352</v>
      </c>
      <c r="H313" s="217">
        <v>680</v>
      </c>
      <c r="I313" s="218"/>
      <c r="J313" s="219">
        <f>ROUND(I313*H313,2)</f>
        <v>0</v>
      </c>
      <c r="K313" s="215" t="s">
        <v>20</v>
      </c>
      <c r="L313" s="44"/>
      <c r="M313" s="220" t="s">
        <v>20</v>
      </c>
      <c r="N313" s="221" t="s">
        <v>41</v>
      </c>
      <c r="O313" s="84"/>
      <c r="P313" s="222">
        <f>O313*H313</f>
        <v>0</v>
      </c>
      <c r="Q313" s="222">
        <v>0</v>
      </c>
      <c r="R313" s="222">
        <f>Q313*H313</f>
        <v>0</v>
      </c>
      <c r="S313" s="222">
        <v>0</v>
      </c>
      <c r="T313" s="223">
        <f>S313*H313</f>
        <v>0</v>
      </c>
      <c r="AR313" s="224" t="s">
        <v>215</v>
      </c>
      <c r="AT313" s="224" t="s">
        <v>211</v>
      </c>
      <c r="AU313" s="224" t="s">
        <v>79</v>
      </c>
      <c r="AY313" s="18" t="s">
        <v>210</v>
      </c>
      <c r="BE313" s="225">
        <f>IF(N313="základní",J313,0)</f>
        <v>0</v>
      </c>
      <c r="BF313" s="225">
        <f>IF(N313="snížená",J313,0)</f>
        <v>0</v>
      </c>
      <c r="BG313" s="225">
        <f>IF(N313="zákl. přenesená",J313,0)</f>
        <v>0</v>
      </c>
      <c r="BH313" s="225">
        <f>IF(N313="sníž. přenesená",J313,0)</f>
        <v>0</v>
      </c>
      <c r="BI313" s="225">
        <f>IF(N313="nulová",J313,0)</f>
        <v>0</v>
      </c>
      <c r="BJ313" s="18" t="s">
        <v>77</v>
      </c>
      <c r="BK313" s="225">
        <f>ROUND(I313*H313,2)</f>
        <v>0</v>
      </c>
      <c r="BL313" s="18" t="s">
        <v>215</v>
      </c>
      <c r="BM313" s="224" t="s">
        <v>1310</v>
      </c>
    </row>
    <row r="314" s="10" customFormat="1" ht="22.8" customHeight="1">
      <c r="B314" s="199"/>
      <c r="C314" s="200"/>
      <c r="D314" s="201" t="s">
        <v>69</v>
      </c>
      <c r="E314" s="239" t="s">
        <v>1311</v>
      </c>
      <c r="F314" s="239" t="s">
        <v>1312</v>
      </c>
      <c r="G314" s="200"/>
      <c r="H314" s="200"/>
      <c r="I314" s="203"/>
      <c r="J314" s="240">
        <f>BK314</f>
        <v>0</v>
      </c>
      <c r="K314" s="200"/>
      <c r="L314" s="205"/>
      <c r="M314" s="206"/>
      <c r="N314" s="207"/>
      <c r="O314" s="207"/>
      <c r="P314" s="208">
        <f>P315</f>
        <v>0</v>
      </c>
      <c r="Q314" s="207"/>
      <c r="R314" s="208">
        <f>R315</f>
        <v>0</v>
      </c>
      <c r="S314" s="207"/>
      <c r="T314" s="209">
        <f>T315</f>
        <v>0</v>
      </c>
      <c r="AR314" s="210" t="s">
        <v>77</v>
      </c>
      <c r="AT314" s="211" t="s">
        <v>69</v>
      </c>
      <c r="AU314" s="211" t="s">
        <v>77</v>
      </c>
      <c r="AY314" s="210" t="s">
        <v>210</v>
      </c>
      <c r="BK314" s="212">
        <f>BK315</f>
        <v>0</v>
      </c>
    </row>
    <row r="315" s="1" customFormat="1" ht="24" customHeight="1">
      <c r="B315" s="39"/>
      <c r="C315" s="213" t="s">
        <v>469</v>
      </c>
      <c r="D315" s="213" t="s">
        <v>211</v>
      </c>
      <c r="E315" s="214" t="s">
        <v>1313</v>
      </c>
      <c r="F315" s="215" t="s">
        <v>1314</v>
      </c>
      <c r="G315" s="216" t="s">
        <v>352</v>
      </c>
      <c r="H315" s="217">
        <v>60</v>
      </c>
      <c r="I315" s="218"/>
      <c r="J315" s="219">
        <f>ROUND(I315*H315,2)</f>
        <v>0</v>
      </c>
      <c r="K315" s="215" t="s">
        <v>20</v>
      </c>
      <c r="L315" s="44"/>
      <c r="M315" s="220" t="s">
        <v>20</v>
      </c>
      <c r="N315" s="221" t="s">
        <v>41</v>
      </c>
      <c r="O315" s="84"/>
      <c r="P315" s="222">
        <f>O315*H315</f>
        <v>0</v>
      </c>
      <c r="Q315" s="222">
        <v>0</v>
      </c>
      <c r="R315" s="222">
        <f>Q315*H315</f>
        <v>0</v>
      </c>
      <c r="S315" s="222">
        <v>0</v>
      </c>
      <c r="T315" s="223">
        <f>S315*H315</f>
        <v>0</v>
      </c>
      <c r="AR315" s="224" t="s">
        <v>215</v>
      </c>
      <c r="AT315" s="224" t="s">
        <v>211</v>
      </c>
      <c r="AU315" s="224" t="s">
        <v>79</v>
      </c>
      <c r="AY315" s="18" t="s">
        <v>210</v>
      </c>
      <c r="BE315" s="225">
        <f>IF(N315="základní",J315,0)</f>
        <v>0</v>
      </c>
      <c r="BF315" s="225">
        <f>IF(N315="snížená",J315,0)</f>
        <v>0</v>
      </c>
      <c r="BG315" s="225">
        <f>IF(N315="zákl. přenesená",J315,0)</f>
        <v>0</v>
      </c>
      <c r="BH315" s="225">
        <f>IF(N315="sníž. přenesená",J315,0)</f>
        <v>0</v>
      </c>
      <c r="BI315" s="225">
        <f>IF(N315="nulová",J315,0)</f>
        <v>0</v>
      </c>
      <c r="BJ315" s="18" t="s">
        <v>77</v>
      </c>
      <c r="BK315" s="225">
        <f>ROUND(I315*H315,2)</f>
        <v>0</v>
      </c>
      <c r="BL315" s="18" t="s">
        <v>215</v>
      </c>
      <c r="BM315" s="224" t="s">
        <v>1315</v>
      </c>
    </row>
    <row r="316" s="10" customFormat="1" ht="22.8" customHeight="1">
      <c r="B316" s="199"/>
      <c r="C316" s="200"/>
      <c r="D316" s="201" t="s">
        <v>69</v>
      </c>
      <c r="E316" s="239" t="s">
        <v>1316</v>
      </c>
      <c r="F316" s="239" t="s">
        <v>1317</v>
      </c>
      <c r="G316" s="200"/>
      <c r="H316" s="200"/>
      <c r="I316" s="203"/>
      <c r="J316" s="240">
        <f>BK316</f>
        <v>0</v>
      </c>
      <c r="K316" s="200"/>
      <c r="L316" s="205"/>
      <c r="M316" s="206"/>
      <c r="N316" s="207"/>
      <c r="O316" s="207"/>
      <c r="P316" s="208">
        <f>P317</f>
        <v>0</v>
      </c>
      <c r="Q316" s="207"/>
      <c r="R316" s="208">
        <f>R317</f>
        <v>0</v>
      </c>
      <c r="S316" s="207"/>
      <c r="T316" s="209">
        <f>T317</f>
        <v>0</v>
      </c>
      <c r="AR316" s="210" t="s">
        <v>77</v>
      </c>
      <c r="AT316" s="211" t="s">
        <v>69</v>
      </c>
      <c r="AU316" s="211" t="s">
        <v>77</v>
      </c>
      <c r="AY316" s="210" t="s">
        <v>210</v>
      </c>
      <c r="BK316" s="212">
        <f>BK317</f>
        <v>0</v>
      </c>
    </row>
    <row r="317" s="1" customFormat="1" ht="24" customHeight="1">
      <c r="B317" s="39"/>
      <c r="C317" s="213" t="s">
        <v>1318</v>
      </c>
      <c r="D317" s="213" t="s">
        <v>211</v>
      </c>
      <c r="E317" s="214" t="s">
        <v>1319</v>
      </c>
      <c r="F317" s="215" t="s">
        <v>1320</v>
      </c>
      <c r="G317" s="216" t="s">
        <v>352</v>
      </c>
      <c r="H317" s="217">
        <v>60</v>
      </c>
      <c r="I317" s="218"/>
      <c r="J317" s="219">
        <f>ROUND(I317*H317,2)</f>
        <v>0</v>
      </c>
      <c r="K317" s="215" t="s">
        <v>20</v>
      </c>
      <c r="L317" s="44"/>
      <c r="M317" s="220" t="s">
        <v>20</v>
      </c>
      <c r="N317" s="221" t="s">
        <v>41</v>
      </c>
      <c r="O317" s="84"/>
      <c r="P317" s="222">
        <f>O317*H317</f>
        <v>0</v>
      </c>
      <c r="Q317" s="222">
        <v>0</v>
      </c>
      <c r="R317" s="222">
        <f>Q317*H317</f>
        <v>0</v>
      </c>
      <c r="S317" s="222">
        <v>0</v>
      </c>
      <c r="T317" s="223">
        <f>S317*H317</f>
        <v>0</v>
      </c>
      <c r="AR317" s="224" t="s">
        <v>215</v>
      </c>
      <c r="AT317" s="224" t="s">
        <v>211</v>
      </c>
      <c r="AU317" s="224" t="s">
        <v>79</v>
      </c>
      <c r="AY317" s="18" t="s">
        <v>210</v>
      </c>
      <c r="BE317" s="225">
        <f>IF(N317="základní",J317,0)</f>
        <v>0</v>
      </c>
      <c r="BF317" s="225">
        <f>IF(N317="snížená",J317,0)</f>
        <v>0</v>
      </c>
      <c r="BG317" s="225">
        <f>IF(N317="zákl. přenesená",J317,0)</f>
        <v>0</v>
      </c>
      <c r="BH317" s="225">
        <f>IF(N317="sníž. přenesená",J317,0)</f>
        <v>0</v>
      </c>
      <c r="BI317" s="225">
        <f>IF(N317="nulová",J317,0)</f>
        <v>0</v>
      </c>
      <c r="BJ317" s="18" t="s">
        <v>77</v>
      </c>
      <c r="BK317" s="225">
        <f>ROUND(I317*H317,2)</f>
        <v>0</v>
      </c>
      <c r="BL317" s="18" t="s">
        <v>215</v>
      </c>
      <c r="BM317" s="224" t="s">
        <v>1321</v>
      </c>
    </row>
    <row r="318" s="10" customFormat="1" ht="22.8" customHeight="1">
      <c r="B318" s="199"/>
      <c r="C318" s="200"/>
      <c r="D318" s="201" t="s">
        <v>69</v>
      </c>
      <c r="E318" s="239" t="s">
        <v>1322</v>
      </c>
      <c r="F318" s="239" t="s">
        <v>1323</v>
      </c>
      <c r="G318" s="200"/>
      <c r="H318" s="200"/>
      <c r="I318" s="203"/>
      <c r="J318" s="240">
        <f>BK318</f>
        <v>0</v>
      </c>
      <c r="K318" s="200"/>
      <c r="L318" s="205"/>
      <c r="M318" s="206"/>
      <c r="N318" s="207"/>
      <c r="O318" s="207"/>
      <c r="P318" s="208">
        <f>SUM(P319:P320)</f>
        <v>0</v>
      </c>
      <c r="Q318" s="207"/>
      <c r="R318" s="208">
        <f>SUM(R319:R320)</f>
        <v>0</v>
      </c>
      <c r="S318" s="207"/>
      <c r="T318" s="209">
        <f>SUM(T319:T320)</f>
        <v>0</v>
      </c>
      <c r="AR318" s="210" t="s">
        <v>77</v>
      </c>
      <c r="AT318" s="211" t="s">
        <v>69</v>
      </c>
      <c r="AU318" s="211" t="s">
        <v>77</v>
      </c>
      <c r="AY318" s="210" t="s">
        <v>210</v>
      </c>
      <c r="BK318" s="212">
        <f>SUM(BK319:BK320)</f>
        <v>0</v>
      </c>
    </row>
    <row r="319" s="1" customFormat="1" ht="24" customHeight="1">
      <c r="B319" s="39"/>
      <c r="C319" s="213" t="s">
        <v>472</v>
      </c>
      <c r="D319" s="213" t="s">
        <v>211</v>
      </c>
      <c r="E319" s="214" t="s">
        <v>1324</v>
      </c>
      <c r="F319" s="215" t="s">
        <v>1325</v>
      </c>
      <c r="G319" s="216" t="s">
        <v>352</v>
      </c>
      <c r="H319" s="217">
        <v>10</v>
      </c>
      <c r="I319" s="218"/>
      <c r="J319" s="219">
        <f>ROUND(I319*H319,2)</f>
        <v>0</v>
      </c>
      <c r="K319" s="215" t="s">
        <v>20</v>
      </c>
      <c r="L319" s="44"/>
      <c r="M319" s="220" t="s">
        <v>20</v>
      </c>
      <c r="N319" s="221" t="s">
        <v>41</v>
      </c>
      <c r="O319" s="84"/>
      <c r="P319" s="222">
        <f>O319*H319</f>
        <v>0</v>
      </c>
      <c r="Q319" s="222">
        <v>0</v>
      </c>
      <c r="R319" s="222">
        <f>Q319*H319</f>
        <v>0</v>
      </c>
      <c r="S319" s="222">
        <v>0</v>
      </c>
      <c r="T319" s="223">
        <f>S319*H319</f>
        <v>0</v>
      </c>
      <c r="AR319" s="224" t="s">
        <v>215</v>
      </c>
      <c r="AT319" s="224" t="s">
        <v>211</v>
      </c>
      <c r="AU319" s="224" t="s">
        <v>79</v>
      </c>
      <c r="AY319" s="18" t="s">
        <v>210</v>
      </c>
      <c r="BE319" s="225">
        <f>IF(N319="základní",J319,0)</f>
        <v>0</v>
      </c>
      <c r="BF319" s="225">
        <f>IF(N319="snížená",J319,0)</f>
        <v>0</v>
      </c>
      <c r="BG319" s="225">
        <f>IF(N319="zákl. přenesená",J319,0)</f>
        <v>0</v>
      </c>
      <c r="BH319" s="225">
        <f>IF(N319="sníž. přenesená",J319,0)</f>
        <v>0</v>
      </c>
      <c r="BI319" s="225">
        <f>IF(N319="nulová",J319,0)</f>
        <v>0</v>
      </c>
      <c r="BJ319" s="18" t="s">
        <v>77</v>
      </c>
      <c r="BK319" s="225">
        <f>ROUND(I319*H319,2)</f>
        <v>0</v>
      </c>
      <c r="BL319" s="18" t="s">
        <v>215</v>
      </c>
      <c r="BM319" s="224" t="s">
        <v>1326</v>
      </c>
    </row>
    <row r="320" s="1" customFormat="1" ht="24" customHeight="1">
      <c r="B320" s="39"/>
      <c r="C320" s="241" t="s">
        <v>1327</v>
      </c>
      <c r="D320" s="241" t="s">
        <v>263</v>
      </c>
      <c r="E320" s="242" t="s">
        <v>1328</v>
      </c>
      <c r="F320" s="243" t="s">
        <v>1329</v>
      </c>
      <c r="G320" s="244" t="s">
        <v>1021</v>
      </c>
      <c r="H320" s="245">
        <v>10</v>
      </c>
      <c r="I320" s="246"/>
      <c r="J320" s="247">
        <f>ROUND(I320*H320,2)</f>
        <v>0</v>
      </c>
      <c r="K320" s="243" t="s">
        <v>20</v>
      </c>
      <c r="L320" s="248"/>
      <c r="M320" s="249" t="s">
        <v>20</v>
      </c>
      <c r="N320" s="250" t="s">
        <v>41</v>
      </c>
      <c r="O320" s="84"/>
      <c r="P320" s="222">
        <f>O320*H320</f>
        <v>0</v>
      </c>
      <c r="Q320" s="222">
        <v>0</v>
      </c>
      <c r="R320" s="222">
        <f>Q320*H320</f>
        <v>0</v>
      </c>
      <c r="S320" s="222">
        <v>0</v>
      </c>
      <c r="T320" s="223">
        <f>S320*H320</f>
        <v>0</v>
      </c>
      <c r="AR320" s="224" t="s">
        <v>233</v>
      </c>
      <c r="AT320" s="224" t="s">
        <v>263</v>
      </c>
      <c r="AU320" s="224" t="s">
        <v>79</v>
      </c>
      <c r="AY320" s="18" t="s">
        <v>210</v>
      </c>
      <c r="BE320" s="225">
        <f>IF(N320="základní",J320,0)</f>
        <v>0</v>
      </c>
      <c r="BF320" s="225">
        <f>IF(N320="snížená",J320,0)</f>
        <v>0</v>
      </c>
      <c r="BG320" s="225">
        <f>IF(N320="zákl. přenesená",J320,0)</f>
        <v>0</v>
      </c>
      <c r="BH320" s="225">
        <f>IF(N320="sníž. přenesená",J320,0)</f>
        <v>0</v>
      </c>
      <c r="BI320" s="225">
        <f>IF(N320="nulová",J320,0)</f>
        <v>0</v>
      </c>
      <c r="BJ320" s="18" t="s">
        <v>77</v>
      </c>
      <c r="BK320" s="225">
        <f>ROUND(I320*H320,2)</f>
        <v>0</v>
      </c>
      <c r="BL320" s="18" t="s">
        <v>215</v>
      </c>
      <c r="BM320" s="224" t="s">
        <v>1330</v>
      </c>
    </row>
    <row r="321" s="10" customFormat="1" ht="22.8" customHeight="1">
      <c r="B321" s="199"/>
      <c r="C321" s="200"/>
      <c r="D321" s="201" t="s">
        <v>69</v>
      </c>
      <c r="E321" s="239" t="s">
        <v>1331</v>
      </c>
      <c r="F321" s="239" t="s">
        <v>1332</v>
      </c>
      <c r="G321" s="200"/>
      <c r="H321" s="200"/>
      <c r="I321" s="203"/>
      <c r="J321" s="240">
        <f>BK321</f>
        <v>0</v>
      </c>
      <c r="K321" s="200"/>
      <c r="L321" s="205"/>
      <c r="M321" s="206"/>
      <c r="N321" s="207"/>
      <c r="O321" s="207"/>
      <c r="P321" s="208">
        <f>SUM(P322:P323)</f>
        <v>0</v>
      </c>
      <c r="Q321" s="207"/>
      <c r="R321" s="208">
        <f>SUM(R322:R323)</f>
        <v>0</v>
      </c>
      <c r="S321" s="207"/>
      <c r="T321" s="209">
        <f>SUM(T322:T323)</f>
        <v>0</v>
      </c>
      <c r="AR321" s="210" t="s">
        <v>77</v>
      </c>
      <c r="AT321" s="211" t="s">
        <v>69</v>
      </c>
      <c r="AU321" s="211" t="s">
        <v>77</v>
      </c>
      <c r="AY321" s="210" t="s">
        <v>210</v>
      </c>
      <c r="BK321" s="212">
        <f>SUM(BK322:BK323)</f>
        <v>0</v>
      </c>
    </row>
    <row r="322" s="1" customFormat="1" ht="24" customHeight="1">
      <c r="B322" s="39"/>
      <c r="C322" s="213" t="s">
        <v>476</v>
      </c>
      <c r="D322" s="213" t="s">
        <v>211</v>
      </c>
      <c r="E322" s="214" t="s">
        <v>1333</v>
      </c>
      <c r="F322" s="215" t="s">
        <v>1334</v>
      </c>
      <c r="G322" s="216" t="s">
        <v>352</v>
      </c>
      <c r="H322" s="217">
        <v>2</v>
      </c>
      <c r="I322" s="218"/>
      <c r="J322" s="219">
        <f>ROUND(I322*H322,2)</f>
        <v>0</v>
      </c>
      <c r="K322" s="215" t="s">
        <v>20</v>
      </c>
      <c r="L322" s="44"/>
      <c r="M322" s="220" t="s">
        <v>20</v>
      </c>
      <c r="N322" s="221" t="s">
        <v>41</v>
      </c>
      <c r="O322" s="84"/>
      <c r="P322" s="222">
        <f>O322*H322</f>
        <v>0</v>
      </c>
      <c r="Q322" s="222">
        <v>0</v>
      </c>
      <c r="R322" s="222">
        <f>Q322*H322</f>
        <v>0</v>
      </c>
      <c r="S322" s="222">
        <v>0</v>
      </c>
      <c r="T322" s="223">
        <f>S322*H322</f>
        <v>0</v>
      </c>
      <c r="AR322" s="224" t="s">
        <v>215</v>
      </c>
      <c r="AT322" s="224" t="s">
        <v>211</v>
      </c>
      <c r="AU322" s="224" t="s">
        <v>79</v>
      </c>
      <c r="AY322" s="18" t="s">
        <v>210</v>
      </c>
      <c r="BE322" s="225">
        <f>IF(N322="základní",J322,0)</f>
        <v>0</v>
      </c>
      <c r="BF322" s="225">
        <f>IF(N322="snížená",J322,0)</f>
        <v>0</v>
      </c>
      <c r="BG322" s="225">
        <f>IF(N322="zákl. přenesená",J322,0)</f>
        <v>0</v>
      </c>
      <c r="BH322" s="225">
        <f>IF(N322="sníž. přenesená",J322,0)</f>
        <v>0</v>
      </c>
      <c r="BI322" s="225">
        <f>IF(N322="nulová",J322,0)</f>
        <v>0</v>
      </c>
      <c r="BJ322" s="18" t="s">
        <v>77</v>
      </c>
      <c r="BK322" s="225">
        <f>ROUND(I322*H322,2)</f>
        <v>0</v>
      </c>
      <c r="BL322" s="18" t="s">
        <v>215</v>
      </c>
      <c r="BM322" s="224" t="s">
        <v>1335</v>
      </c>
    </row>
    <row r="323" s="1" customFormat="1" ht="24" customHeight="1">
      <c r="B323" s="39"/>
      <c r="C323" s="241" t="s">
        <v>1336</v>
      </c>
      <c r="D323" s="241" t="s">
        <v>263</v>
      </c>
      <c r="E323" s="242" t="s">
        <v>1337</v>
      </c>
      <c r="F323" s="243" t="s">
        <v>1338</v>
      </c>
      <c r="G323" s="244" t="s">
        <v>1021</v>
      </c>
      <c r="H323" s="245">
        <v>2</v>
      </c>
      <c r="I323" s="246"/>
      <c r="J323" s="247">
        <f>ROUND(I323*H323,2)</f>
        <v>0</v>
      </c>
      <c r="K323" s="243" t="s">
        <v>20</v>
      </c>
      <c r="L323" s="248"/>
      <c r="M323" s="249" t="s">
        <v>20</v>
      </c>
      <c r="N323" s="250" t="s">
        <v>41</v>
      </c>
      <c r="O323" s="84"/>
      <c r="P323" s="222">
        <f>O323*H323</f>
        <v>0</v>
      </c>
      <c r="Q323" s="222">
        <v>0</v>
      </c>
      <c r="R323" s="222">
        <f>Q323*H323</f>
        <v>0</v>
      </c>
      <c r="S323" s="222">
        <v>0</v>
      </c>
      <c r="T323" s="223">
        <f>S323*H323</f>
        <v>0</v>
      </c>
      <c r="AR323" s="224" t="s">
        <v>233</v>
      </c>
      <c r="AT323" s="224" t="s">
        <v>263</v>
      </c>
      <c r="AU323" s="224" t="s">
        <v>79</v>
      </c>
      <c r="AY323" s="18" t="s">
        <v>210</v>
      </c>
      <c r="BE323" s="225">
        <f>IF(N323="základní",J323,0)</f>
        <v>0</v>
      </c>
      <c r="BF323" s="225">
        <f>IF(N323="snížená",J323,0)</f>
        <v>0</v>
      </c>
      <c r="BG323" s="225">
        <f>IF(N323="zákl. přenesená",J323,0)</f>
        <v>0</v>
      </c>
      <c r="BH323" s="225">
        <f>IF(N323="sníž. přenesená",J323,0)</f>
        <v>0</v>
      </c>
      <c r="BI323" s="225">
        <f>IF(N323="nulová",J323,0)</f>
        <v>0</v>
      </c>
      <c r="BJ323" s="18" t="s">
        <v>77</v>
      </c>
      <c r="BK323" s="225">
        <f>ROUND(I323*H323,2)</f>
        <v>0</v>
      </c>
      <c r="BL323" s="18" t="s">
        <v>215</v>
      </c>
      <c r="BM323" s="224" t="s">
        <v>1339</v>
      </c>
    </row>
    <row r="324" s="10" customFormat="1" ht="22.8" customHeight="1">
      <c r="B324" s="199"/>
      <c r="C324" s="200"/>
      <c r="D324" s="201" t="s">
        <v>69</v>
      </c>
      <c r="E324" s="239" t="s">
        <v>1340</v>
      </c>
      <c r="F324" s="239" t="s">
        <v>1341</v>
      </c>
      <c r="G324" s="200"/>
      <c r="H324" s="200"/>
      <c r="I324" s="203"/>
      <c r="J324" s="240">
        <f>BK324</f>
        <v>0</v>
      </c>
      <c r="K324" s="200"/>
      <c r="L324" s="205"/>
      <c r="M324" s="206"/>
      <c r="N324" s="207"/>
      <c r="O324" s="207"/>
      <c r="P324" s="208">
        <f>SUM(P325:P326)</f>
        <v>0</v>
      </c>
      <c r="Q324" s="207"/>
      <c r="R324" s="208">
        <f>SUM(R325:R326)</f>
        <v>0</v>
      </c>
      <c r="S324" s="207"/>
      <c r="T324" s="209">
        <f>SUM(T325:T326)</f>
        <v>0</v>
      </c>
      <c r="AR324" s="210" t="s">
        <v>77</v>
      </c>
      <c r="AT324" s="211" t="s">
        <v>69</v>
      </c>
      <c r="AU324" s="211" t="s">
        <v>77</v>
      </c>
      <c r="AY324" s="210" t="s">
        <v>210</v>
      </c>
      <c r="BK324" s="212">
        <f>SUM(BK325:BK326)</f>
        <v>0</v>
      </c>
    </row>
    <row r="325" s="1" customFormat="1" ht="24" customHeight="1">
      <c r="B325" s="39"/>
      <c r="C325" s="213" t="s">
        <v>479</v>
      </c>
      <c r="D325" s="213" t="s">
        <v>211</v>
      </c>
      <c r="E325" s="214" t="s">
        <v>1342</v>
      </c>
      <c r="F325" s="215" t="s">
        <v>1343</v>
      </c>
      <c r="G325" s="216" t="s">
        <v>352</v>
      </c>
      <c r="H325" s="217">
        <v>11</v>
      </c>
      <c r="I325" s="218"/>
      <c r="J325" s="219">
        <f>ROUND(I325*H325,2)</f>
        <v>0</v>
      </c>
      <c r="K325" s="215" t="s">
        <v>20</v>
      </c>
      <c r="L325" s="44"/>
      <c r="M325" s="220" t="s">
        <v>20</v>
      </c>
      <c r="N325" s="221" t="s">
        <v>41</v>
      </c>
      <c r="O325" s="84"/>
      <c r="P325" s="222">
        <f>O325*H325</f>
        <v>0</v>
      </c>
      <c r="Q325" s="222">
        <v>0</v>
      </c>
      <c r="R325" s="222">
        <f>Q325*H325</f>
        <v>0</v>
      </c>
      <c r="S325" s="222">
        <v>0</v>
      </c>
      <c r="T325" s="223">
        <f>S325*H325</f>
        <v>0</v>
      </c>
      <c r="AR325" s="224" t="s">
        <v>215</v>
      </c>
      <c r="AT325" s="224" t="s">
        <v>211</v>
      </c>
      <c r="AU325" s="224" t="s">
        <v>79</v>
      </c>
      <c r="AY325" s="18" t="s">
        <v>210</v>
      </c>
      <c r="BE325" s="225">
        <f>IF(N325="základní",J325,0)</f>
        <v>0</v>
      </c>
      <c r="BF325" s="225">
        <f>IF(N325="snížená",J325,0)</f>
        <v>0</v>
      </c>
      <c r="BG325" s="225">
        <f>IF(N325="zákl. přenesená",J325,0)</f>
        <v>0</v>
      </c>
      <c r="BH325" s="225">
        <f>IF(N325="sníž. přenesená",J325,0)</f>
        <v>0</v>
      </c>
      <c r="BI325" s="225">
        <f>IF(N325="nulová",J325,0)</f>
        <v>0</v>
      </c>
      <c r="BJ325" s="18" t="s">
        <v>77</v>
      </c>
      <c r="BK325" s="225">
        <f>ROUND(I325*H325,2)</f>
        <v>0</v>
      </c>
      <c r="BL325" s="18" t="s">
        <v>215</v>
      </c>
      <c r="BM325" s="224" t="s">
        <v>1344</v>
      </c>
    </row>
    <row r="326" s="1" customFormat="1" ht="48" customHeight="1">
      <c r="B326" s="39"/>
      <c r="C326" s="241" t="s">
        <v>1345</v>
      </c>
      <c r="D326" s="241" t="s">
        <v>263</v>
      </c>
      <c r="E326" s="242" t="s">
        <v>1346</v>
      </c>
      <c r="F326" s="243" t="s">
        <v>1347</v>
      </c>
      <c r="G326" s="244" t="s">
        <v>1021</v>
      </c>
      <c r="H326" s="245">
        <v>11</v>
      </c>
      <c r="I326" s="246"/>
      <c r="J326" s="247">
        <f>ROUND(I326*H326,2)</f>
        <v>0</v>
      </c>
      <c r="K326" s="243" t="s">
        <v>20</v>
      </c>
      <c r="L326" s="248"/>
      <c r="M326" s="249" t="s">
        <v>20</v>
      </c>
      <c r="N326" s="250" t="s">
        <v>41</v>
      </c>
      <c r="O326" s="84"/>
      <c r="P326" s="222">
        <f>O326*H326</f>
        <v>0</v>
      </c>
      <c r="Q326" s="222">
        <v>0</v>
      </c>
      <c r="R326" s="222">
        <f>Q326*H326</f>
        <v>0</v>
      </c>
      <c r="S326" s="222">
        <v>0</v>
      </c>
      <c r="T326" s="223">
        <f>S326*H326</f>
        <v>0</v>
      </c>
      <c r="AR326" s="224" t="s">
        <v>233</v>
      </c>
      <c r="AT326" s="224" t="s">
        <v>263</v>
      </c>
      <c r="AU326" s="224" t="s">
        <v>79</v>
      </c>
      <c r="AY326" s="18" t="s">
        <v>210</v>
      </c>
      <c r="BE326" s="225">
        <f>IF(N326="základní",J326,0)</f>
        <v>0</v>
      </c>
      <c r="BF326" s="225">
        <f>IF(N326="snížená",J326,0)</f>
        <v>0</v>
      </c>
      <c r="BG326" s="225">
        <f>IF(N326="zákl. přenesená",J326,0)</f>
        <v>0</v>
      </c>
      <c r="BH326" s="225">
        <f>IF(N326="sníž. přenesená",J326,0)</f>
        <v>0</v>
      </c>
      <c r="BI326" s="225">
        <f>IF(N326="nulová",J326,0)</f>
        <v>0</v>
      </c>
      <c r="BJ326" s="18" t="s">
        <v>77</v>
      </c>
      <c r="BK326" s="225">
        <f>ROUND(I326*H326,2)</f>
        <v>0</v>
      </c>
      <c r="BL326" s="18" t="s">
        <v>215</v>
      </c>
      <c r="BM326" s="224" t="s">
        <v>1348</v>
      </c>
    </row>
    <row r="327" s="10" customFormat="1" ht="22.8" customHeight="1">
      <c r="B327" s="199"/>
      <c r="C327" s="200"/>
      <c r="D327" s="201" t="s">
        <v>69</v>
      </c>
      <c r="E327" s="239" t="s">
        <v>1349</v>
      </c>
      <c r="F327" s="239" t="s">
        <v>1350</v>
      </c>
      <c r="G327" s="200"/>
      <c r="H327" s="200"/>
      <c r="I327" s="203"/>
      <c r="J327" s="240">
        <f>BK327</f>
        <v>0</v>
      </c>
      <c r="K327" s="200"/>
      <c r="L327" s="205"/>
      <c r="M327" s="206"/>
      <c r="N327" s="207"/>
      <c r="O327" s="207"/>
      <c r="P327" s="208">
        <f>SUM(P328:P329)</f>
        <v>0</v>
      </c>
      <c r="Q327" s="207"/>
      <c r="R327" s="208">
        <f>SUM(R328:R329)</f>
        <v>0</v>
      </c>
      <c r="S327" s="207"/>
      <c r="T327" s="209">
        <f>SUM(T328:T329)</f>
        <v>0</v>
      </c>
      <c r="AR327" s="210" t="s">
        <v>77</v>
      </c>
      <c r="AT327" s="211" t="s">
        <v>69</v>
      </c>
      <c r="AU327" s="211" t="s">
        <v>77</v>
      </c>
      <c r="AY327" s="210" t="s">
        <v>210</v>
      </c>
      <c r="BK327" s="212">
        <f>SUM(BK328:BK329)</f>
        <v>0</v>
      </c>
    </row>
    <row r="328" s="1" customFormat="1" ht="24" customHeight="1">
      <c r="B328" s="39"/>
      <c r="C328" s="213" t="s">
        <v>483</v>
      </c>
      <c r="D328" s="213" t="s">
        <v>211</v>
      </c>
      <c r="E328" s="214" t="s">
        <v>1174</v>
      </c>
      <c r="F328" s="215" t="s">
        <v>1175</v>
      </c>
      <c r="G328" s="216" t="s">
        <v>352</v>
      </c>
      <c r="H328" s="217">
        <v>1</v>
      </c>
      <c r="I328" s="218"/>
      <c r="J328" s="219">
        <f>ROUND(I328*H328,2)</f>
        <v>0</v>
      </c>
      <c r="K328" s="215" t="s">
        <v>20</v>
      </c>
      <c r="L328" s="44"/>
      <c r="M328" s="220" t="s">
        <v>20</v>
      </c>
      <c r="N328" s="221" t="s">
        <v>41</v>
      </c>
      <c r="O328" s="84"/>
      <c r="P328" s="222">
        <f>O328*H328</f>
        <v>0</v>
      </c>
      <c r="Q328" s="222">
        <v>0</v>
      </c>
      <c r="R328" s="222">
        <f>Q328*H328</f>
        <v>0</v>
      </c>
      <c r="S328" s="222">
        <v>0</v>
      </c>
      <c r="T328" s="223">
        <f>S328*H328</f>
        <v>0</v>
      </c>
      <c r="AR328" s="224" t="s">
        <v>215</v>
      </c>
      <c r="AT328" s="224" t="s">
        <v>211</v>
      </c>
      <c r="AU328" s="224" t="s">
        <v>79</v>
      </c>
      <c r="AY328" s="18" t="s">
        <v>210</v>
      </c>
      <c r="BE328" s="225">
        <f>IF(N328="základní",J328,0)</f>
        <v>0</v>
      </c>
      <c r="BF328" s="225">
        <f>IF(N328="snížená",J328,0)</f>
        <v>0</v>
      </c>
      <c r="BG328" s="225">
        <f>IF(N328="zákl. přenesená",J328,0)</f>
        <v>0</v>
      </c>
      <c r="BH328" s="225">
        <f>IF(N328="sníž. přenesená",J328,0)</f>
        <v>0</v>
      </c>
      <c r="BI328" s="225">
        <f>IF(N328="nulová",J328,0)</f>
        <v>0</v>
      </c>
      <c r="BJ328" s="18" t="s">
        <v>77</v>
      </c>
      <c r="BK328" s="225">
        <f>ROUND(I328*H328,2)</f>
        <v>0</v>
      </c>
      <c r="BL328" s="18" t="s">
        <v>215</v>
      </c>
      <c r="BM328" s="224" t="s">
        <v>1351</v>
      </c>
    </row>
    <row r="329" s="1" customFormat="1" ht="48" customHeight="1">
      <c r="B329" s="39"/>
      <c r="C329" s="241" t="s">
        <v>1352</v>
      </c>
      <c r="D329" s="241" t="s">
        <v>263</v>
      </c>
      <c r="E329" s="242" t="s">
        <v>1353</v>
      </c>
      <c r="F329" s="243" t="s">
        <v>1354</v>
      </c>
      <c r="G329" s="244" t="s">
        <v>1021</v>
      </c>
      <c r="H329" s="245">
        <v>1</v>
      </c>
      <c r="I329" s="246"/>
      <c r="J329" s="247">
        <f>ROUND(I329*H329,2)</f>
        <v>0</v>
      </c>
      <c r="K329" s="243" t="s">
        <v>20</v>
      </c>
      <c r="L329" s="248"/>
      <c r="M329" s="249" t="s">
        <v>20</v>
      </c>
      <c r="N329" s="250" t="s">
        <v>41</v>
      </c>
      <c r="O329" s="84"/>
      <c r="P329" s="222">
        <f>O329*H329</f>
        <v>0</v>
      </c>
      <c r="Q329" s="222">
        <v>0</v>
      </c>
      <c r="R329" s="222">
        <f>Q329*H329</f>
        <v>0</v>
      </c>
      <c r="S329" s="222">
        <v>0</v>
      </c>
      <c r="T329" s="223">
        <f>S329*H329</f>
        <v>0</v>
      </c>
      <c r="AR329" s="224" t="s">
        <v>233</v>
      </c>
      <c r="AT329" s="224" t="s">
        <v>263</v>
      </c>
      <c r="AU329" s="224" t="s">
        <v>79</v>
      </c>
      <c r="AY329" s="18" t="s">
        <v>210</v>
      </c>
      <c r="BE329" s="225">
        <f>IF(N329="základní",J329,0)</f>
        <v>0</v>
      </c>
      <c r="BF329" s="225">
        <f>IF(N329="snížená",J329,0)</f>
        <v>0</v>
      </c>
      <c r="BG329" s="225">
        <f>IF(N329="zákl. přenesená",J329,0)</f>
        <v>0</v>
      </c>
      <c r="BH329" s="225">
        <f>IF(N329="sníž. přenesená",J329,0)</f>
        <v>0</v>
      </c>
      <c r="BI329" s="225">
        <f>IF(N329="nulová",J329,0)</f>
        <v>0</v>
      </c>
      <c r="BJ329" s="18" t="s">
        <v>77</v>
      </c>
      <c r="BK329" s="225">
        <f>ROUND(I329*H329,2)</f>
        <v>0</v>
      </c>
      <c r="BL329" s="18" t="s">
        <v>215</v>
      </c>
      <c r="BM329" s="224" t="s">
        <v>1355</v>
      </c>
    </row>
    <row r="330" s="10" customFormat="1" ht="22.8" customHeight="1">
      <c r="B330" s="199"/>
      <c r="C330" s="200"/>
      <c r="D330" s="201" t="s">
        <v>69</v>
      </c>
      <c r="E330" s="239" t="s">
        <v>1356</v>
      </c>
      <c r="F330" s="239" t="s">
        <v>1357</v>
      </c>
      <c r="G330" s="200"/>
      <c r="H330" s="200"/>
      <c r="I330" s="203"/>
      <c r="J330" s="240">
        <f>BK330</f>
        <v>0</v>
      </c>
      <c r="K330" s="200"/>
      <c r="L330" s="205"/>
      <c r="M330" s="206"/>
      <c r="N330" s="207"/>
      <c r="O330" s="207"/>
      <c r="P330" s="208">
        <f>SUM(P331:P332)</f>
        <v>0</v>
      </c>
      <c r="Q330" s="207"/>
      <c r="R330" s="208">
        <f>SUM(R331:R332)</f>
        <v>0</v>
      </c>
      <c r="S330" s="207"/>
      <c r="T330" s="209">
        <f>SUM(T331:T332)</f>
        <v>0</v>
      </c>
      <c r="AR330" s="210" t="s">
        <v>77</v>
      </c>
      <c r="AT330" s="211" t="s">
        <v>69</v>
      </c>
      <c r="AU330" s="211" t="s">
        <v>77</v>
      </c>
      <c r="AY330" s="210" t="s">
        <v>210</v>
      </c>
      <c r="BK330" s="212">
        <f>SUM(BK331:BK332)</f>
        <v>0</v>
      </c>
    </row>
    <row r="331" s="1" customFormat="1" ht="24" customHeight="1">
      <c r="B331" s="39"/>
      <c r="C331" s="213" t="s">
        <v>486</v>
      </c>
      <c r="D331" s="213" t="s">
        <v>211</v>
      </c>
      <c r="E331" s="214" t="s">
        <v>1358</v>
      </c>
      <c r="F331" s="215" t="s">
        <v>1359</v>
      </c>
      <c r="G331" s="216" t="s">
        <v>352</v>
      </c>
      <c r="H331" s="217">
        <v>2</v>
      </c>
      <c r="I331" s="218"/>
      <c r="J331" s="219">
        <f>ROUND(I331*H331,2)</f>
        <v>0</v>
      </c>
      <c r="K331" s="215" t="s">
        <v>20</v>
      </c>
      <c r="L331" s="44"/>
      <c r="M331" s="220" t="s">
        <v>20</v>
      </c>
      <c r="N331" s="221" t="s">
        <v>41</v>
      </c>
      <c r="O331" s="84"/>
      <c r="P331" s="222">
        <f>O331*H331</f>
        <v>0</v>
      </c>
      <c r="Q331" s="222">
        <v>0</v>
      </c>
      <c r="R331" s="222">
        <f>Q331*H331</f>
        <v>0</v>
      </c>
      <c r="S331" s="222">
        <v>0</v>
      </c>
      <c r="T331" s="223">
        <f>S331*H331</f>
        <v>0</v>
      </c>
      <c r="AR331" s="224" t="s">
        <v>215</v>
      </c>
      <c r="AT331" s="224" t="s">
        <v>211</v>
      </c>
      <c r="AU331" s="224" t="s">
        <v>79</v>
      </c>
      <c r="AY331" s="18" t="s">
        <v>210</v>
      </c>
      <c r="BE331" s="225">
        <f>IF(N331="základní",J331,0)</f>
        <v>0</v>
      </c>
      <c r="BF331" s="225">
        <f>IF(N331="snížená",J331,0)</f>
        <v>0</v>
      </c>
      <c r="BG331" s="225">
        <f>IF(N331="zákl. přenesená",J331,0)</f>
        <v>0</v>
      </c>
      <c r="BH331" s="225">
        <f>IF(N331="sníž. přenesená",J331,0)</f>
        <v>0</v>
      </c>
      <c r="BI331" s="225">
        <f>IF(N331="nulová",J331,0)</f>
        <v>0</v>
      </c>
      <c r="BJ331" s="18" t="s">
        <v>77</v>
      </c>
      <c r="BK331" s="225">
        <f>ROUND(I331*H331,2)</f>
        <v>0</v>
      </c>
      <c r="BL331" s="18" t="s">
        <v>215</v>
      </c>
      <c r="BM331" s="224" t="s">
        <v>1360</v>
      </c>
    </row>
    <row r="332" s="1" customFormat="1" ht="36" customHeight="1">
      <c r="B332" s="39"/>
      <c r="C332" s="241" t="s">
        <v>1361</v>
      </c>
      <c r="D332" s="241" t="s">
        <v>263</v>
      </c>
      <c r="E332" s="242" t="s">
        <v>1362</v>
      </c>
      <c r="F332" s="243" t="s">
        <v>1363</v>
      </c>
      <c r="G332" s="244" t="s">
        <v>1021</v>
      </c>
      <c r="H332" s="245">
        <v>2</v>
      </c>
      <c r="I332" s="246"/>
      <c r="J332" s="247">
        <f>ROUND(I332*H332,2)</f>
        <v>0</v>
      </c>
      <c r="K332" s="243" t="s">
        <v>20</v>
      </c>
      <c r="L332" s="248"/>
      <c r="M332" s="249" t="s">
        <v>20</v>
      </c>
      <c r="N332" s="250" t="s">
        <v>41</v>
      </c>
      <c r="O332" s="84"/>
      <c r="P332" s="222">
        <f>O332*H332</f>
        <v>0</v>
      </c>
      <c r="Q332" s="222">
        <v>0</v>
      </c>
      <c r="R332" s="222">
        <f>Q332*H332</f>
        <v>0</v>
      </c>
      <c r="S332" s="222">
        <v>0</v>
      </c>
      <c r="T332" s="223">
        <f>S332*H332</f>
        <v>0</v>
      </c>
      <c r="AR332" s="224" t="s">
        <v>233</v>
      </c>
      <c r="AT332" s="224" t="s">
        <v>263</v>
      </c>
      <c r="AU332" s="224" t="s">
        <v>79</v>
      </c>
      <c r="AY332" s="18" t="s">
        <v>210</v>
      </c>
      <c r="BE332" s="225">
        <f>IF(N332="základní",J332,0)</f>
        <v>0</v>
      </c>
      <c r="BF332" s="225">
        <f>IF(N332="snížená",J332,0)</f>
        <v>0</v>
      </c>
      <c r="BG332" s="225">
        <f>IF(N332="zákl. přenesená",J332,0)</f>
        <v>0</v>
      </c>
      <c r="BH332" s="225">
        <f>IF(N332="sníž. přenesená",J332,0)</f>
        <v>0</v>
      </c>
      <c r="BI332" s="225">
        <f>IF(N332="nulová",J332,0)</f>
        <v>0</v>
      </c>
      <c r="BJ332" s="18" t="s">
        <v>77</v>
      </c>
      <c r="BK332" s="225">
        <f>ROUND(I332*H332,2)</f>
        <v>0</v>
      </c>
      <c r="BL332" s="18" t="s">
        <v>215</v>
      </c>
      <c r="BM332" s="224" t="s">
        <v>1364</v>
      </c>
    </row>
    <row r="333" s="10" customFormat="1" ht="22.8" customHeight="1">
      <c r="B333" s="199"/>
      <c r="C333" s="200"/>
      <c r="D333" s="201" t="s">
        <v>69</v>
      </c>
      <c r="E333" s="239" t="s">
        <v>1365</v>
      </c>
      <c r="F333" s="239" t="s">
        <v>1366</v>
      </c>
      <c r="G333" s="200"/>
      <c r="H333" s="200"/>
      <c r="I333" s="203"/>
      <c r="J333" s="240">
        <f>BK333</f>
        <v>0</v>
      </c>
      <c r="K333" s="200"/>
      <c r="L333" s="205"/>
      <c r="M333" s="206"/>
      <c r="N333" s="207"/>
      <c r="O333" s="207"/>
      <c r="P333" s="208">
        <f>SUM(P334:P336)</f>
        <v>0</v>
      </c>
      <c r="Q333" s="207"/>
      <c r="R333" s="208">
        <f>SUM(R334:R336)</f>
        <v>0</v>
      </c>
      <c r="S333" s="207"/>
      <c r="T333" s="209">
        <f>SUM(T334:T336)</f>
        <v>0</v>
      </c>
      <c r="AR333" s="210" t="s">
        <v>77</v>
      </c>
      <c r="AT333" s="211" t="s">
        <v>69</v>
      </c>
      <c r="AU333" s="211" t="s">
        <v>77</v>
      </c>
      <c r="AY333" s="210" t="s">
        <v>210</v>
      </c>
      <c r="BK333" s="212">
        <f>SUM(BK334:BK336)</f>
        <v>0</v>
      </c>
    </row>
    <row r="334" s="1" customFormat="1" ht="24" customHeight="1">
      <c r="B334" s="39"/>
      <c r="C334" s="213" t="s">
        <v>492</v>
      </c>
      <c r="D334" s="213" t="s">
        <v>211</v>
      </c>
      <c r="E334" s="214" t="s">
        <v>1358</v>
      </c>
      <c r="F334" s="215" t="s">
        <v>1359</v>
      </c>
      <c r="G334" s="216" t="s">
        <v>352</v>
      </c>
      <c r="H334" s="217">
        <v>1</v>
      </c>
      <c r="I334" s="218"/>
      <c r="J334" s="219">
        <f>ROUND(I334*H334,2)</f>
        <v>0</v>
      </c>
      <c r="K334" s="215" t="s">
        <v>20</v>
      </c>
      <c r="L334" s="44"/>
      <c r="M334" s="220" t="s">
        <v>20</v>
      </c>
      <c r="N334" s="221" t="s">
        <v>41</v>
      </c>
      <c r="O334" s="84"/>
      <c r="P334" s="222">
        <f>O334*H334</f>
        <v>0</v>
      </c>
      <c r="Q334" s="222">
        <v>0</v>
      </c>
      <c r="R334" s="222">
        <f>Q334*H334</f>
        <v>0</v>
      </c>
      <c r="S334" s="222">
        <v>0</v>
      </c>
      <c r="T334" s="223">
        <f>S334*H334</f>
        <v>0</v>
      </c>
      <c r="AR334" s="224" t="s">
        <v>215</v>
      </c>
      <c r="AT334" s="224" t="s">
        <v>211</v>
      </c>
      <c r="AU334" s="224" t="s">
        <v>79</v>
      </c>
      <c r="AY334" s="18" t="s">
        <v>210</v>
      </c>
      <c r="BE334" s="225">
        <f>IF(N334="základní",J334,0)</f>
        <v>0</v>
      </c>
      <c r="BF334" s="225">
        <f>IF(N334="snížená",J334,0)</f>
        <v>0</v>
      </c>
      <c r="BG334" s="225">
        <f>IF(N334="zákl. přenesená",J334,0)</f>
        <v>0</v>
      </c>
      <c r="BH334" s="225">
        <f>IF(N334="sníž. přenesená",J334,0)</f>
        <v>0</v>
      </c>
      <c r="BI334" s="225">
        <f>IF(N334="nulová",J334,0)</f>
        <v>0</v>
      </c>
      <c r="BJ334" s="18" t="s">
        <v>77</v>
      </c>
      <c r="BK334" s="225">
        <f>ROUND(I334*H334,2)</f>
        <v>0</v>
      </c>
      <c r="BL334" s="18" t="s">
        <v>215</v>
      </c>
      <c r="BM334" s="224" t="s">
        <v>1367</v>
      </c>
    </row>
    <row r="335" s="1" customFormat="1" ht="36" customHeight="1">
      <c r="B335" s="39"/>
      <c r="C335" s="241" t="s">
        <v>1368</v>
      </c>
      <c r="D335" s="241" t="s">
        <v>263</v>
      </c>
      <c r="E335" s="242" t="s">
        <v>1369</v>
      </c>
      <c r="F335" s="243" t="s">
        <v>1370</v>
      </c>
      <c r="G335" s="244" t="s">
        <v>1021</v>
      </c>
      <c r="H335" s="245">
        <v>1</v>
      </c>
      <c r="I335" s="246"/>
      <c r="J335" s="247">
        <f>ROUND(I335*H335,2)</f>
        <v>0</v>
      </c>
      <c r="K335" s="243" t="s">
        <v>20</v>
      </c>
      <c r="L335" s="248"/>
      <c r="M335" s="249" t="s">
        <v>20</v>
      </c>
      <c r="N335" s="250" t="s">
        <v>41</v>
      </c>
      <c r="O335" s="84"/>
      <c r="P335" s="222">
        <f>O335*H335</f>
        <v>0</v>
      </c>
      <c r="Q335" s="222">
        <v>0</v>
      </c>
      <c r="R335" s="222">
        <f>Q335*H335</f>
        <v>0</v>
      </c>
      <c r="S335" s="222">
        <v>0</v>
      </c>
      <c r="T335" s="223">
        <f>S335*H335</f>
        <v>0</v>
      </c>
      <c r="AR335" s="224" t="s">
        <v>233</v>
      </c>
      <c r="AT335" s="224" t="s">
        <v>263</v>
      </c>
      <c r="AU335" s="224" t="s">
        <v>79</v>
      </c>
      <c r="AY335" s="18" t="s">
        <v>210</v>
      </c>
      <c r="BE335" s="225">
        <f>IF(N335="základní",J335,0)</f>
        <v>0</v>
      </c>
      <c r="BF335" s="225">
        <f>IF(N335="snížená",J335,0)</f>
        <v>0</v>
      </c>
      <c r="BG335" s="225">
        <f>IF(N335="zákl. přenesená",J335,0)</f>
        <v>0</v>
      </c>
      <c r="BH335" s="225">
        <f>IF(N335="sníž. přenesená",J335,0)</f>
        <v>0</v>
      </c>
      <c r="BI335" s="225">
        <f>IF(N335="nulová",J335,0)</f>
        <v>0</v>
      </c>
      <c r="BJ335" s="18" t="s">
        <v>77</v>
      </c>
      <c r="BK335" s="225">
        <f>ROUND(I335*H335,2)</f>
        <v>0</v>
      </c>
      <c r="BL335" s="18" t="s">
        <v>215</v>
      </c>
      <c r="BM335" s="224" t="s">
        <v>1371</v>
      </c>
    </row>
    <row r="336" s="1" customFormat="1" ht="24" customHeight="1">
      <c r="B336" s="39"/>
      <c r="C336" s="241" t="s">
        <v>495</v>
      </c>
      <c r="D336" s="241" t="s">
        <v>263</v>
      </c>
      <c r="E336" s="242" t="s">
        <v>1218</v>
      </c>
      <c r="F336" s="243" t="s">
        <v>1219</v>
      </c>
      <c r="G336" s="244" t="s">
        <v>1021</v>
      </c>
      <c r="H336" s="245">
        <v>1</v>
      </c>
      <c r="I336" s="246"/>
      <c r="J336" s="247">
        <f>ROUND(I336*H336,2)</f>
        <v>0</v>
      </c>
      <c r="K336" s="243" t="s">
        <v>20</v>
      </c>
      <c r="L336" s="248"/>
      <c r="M336" s="249" t="s">
        <v>20</v>
      </c>
      <c r="N336" s="250" t="s">
        <v>41</v>
      </c>
      <c r="O336" s="84"/>
      <c r="P336" s="222">
        <f>O336*H336</f>
        <v>0</v>
      </c>
      <c r="Q336" s="222">
        <v>0</v>
      </c>
      <c r="R336" s="222">
        <f>Q336*H336</f>
        <v>0</v>
      </c>
      <c r="S336" s="222">
        <v>0</v>
      </c>
      <c r="T336" s="223">
        <f>S336*H336</f>
        <v>0</v>
      </c>
      <c r="AR336" s="224" t="s">
        <v>233</v>
      </c>
      <c r="AT336" s="224" t="s">
        <v>263</v>
      </c>
      <c r="AU336" s="224" t="s">
        <v>79</v>
      </c>
      <c r="AY336" s="18" t="s">
        <v>210</v>
      </c>
      <c r="BE336" s="225">
        <f>IF(N336="základní",J336,0)</f>
        <v>0</v>
      </c>
      <c r="BF336" s="225">
        <f>IF(N336="snížená",J336,0)</f>
        <v>0</v>
      </c>
      <c r="BG336" s="225">
        <f>IF(N336="zákl. přenesená",J336,0)</f>
        <v>0</v>
      </c>
      <c r="BH336" s="225">
        <f>IF(N336="sníž. přenesená",J336,0)</f>
        <v>0</v>
      </c>
      <c r="BI336" s="225">
        <f>IF(N336="nulová",J336,0)</f>
        <v>0</v>
      </c>
      <c r="BJ336" s="18" t="s">
        <v>77</v>
      </c>
      <c r="BK336" s="225">
        <f>ROUND(I336*H336,2)</f>
        <v>0</v>
      </c>
      <c r="BL336" s="18" t="s">
        <v>215</v>
      </c>
      <c r="BM336" s="224" t="s">
        <v>1372</v>
      </c>
    </row>
    <row r="337" s="10" customFormat="1" ht="22.8" customHeight="1">
      <c r="B337" s="199"/>
      <c r="C337" s="200"/>
      <c r="D337" s="201" t="s">
        <v>69</v>
      </c>
      <c r="E337" s="239" t="s">
        <v>1373</v>
      </c>
      <c r="F337" s="239" t="s">
        <v>1374</v>
      </c>
      <c r="G337" s="200"/>
      <c r="H337" s="200"/>
      <c r="I337" s="203"/>
      <c r="J337" s="240">
        <f>BK337</f>
        <v>0</v>
      </c>
      <c r="K337" s="200"/>
      <c r="L337" s="205"/>
      <c r="M337" s="206"/>
      <c r="N337" s="207"/>
      <c r="O337" s="207"/>
      <c r="P337" s="208">
        <f>SUM(P338:P345)</f>
        <v>0</v>
      </c>
      <c r="Q337" s="207"/>
      <c r="R337" s="208">
        <f>SUM(R338:R345)</f>
        <v>0</v>
      </c>
      <c r="S337" s="207"/>
      <c r="T337" s="209">
        <f>SUM(T338:T345)</f>
        <v>0</v>
      </c>
      <c r="AR337" s="210" t="s">
        <v>77</v>
      </c>
      <c r="AT337" s="211" t="s">
        <v>69</v>
      </c>
      <c r="AU337" s="211" t="s">
        <v>77</v>
      </c>
      <c r="AY337" s="210" t="s">
        <v>210</v>
      </c>
      <c r="BK337" s="212">
        <f>SUM(BK338:BK345)</f>
        <v>0</v>
      </c>
    </row>
    <row r="338" s="1" customFormat="1" ht="24" customHeight="1">
      <c r="B338" s="39"/>
      <c r="C338" s="213" t="s">
        <v>1375</v>
      </c>
      <c r="D338" s="213" t="s">
        <v>211</v>
      </c>
      <c r="E338" s="214" t="s">
        <v>1376</v>
      </c>
      <c r="F338" s="215" t="s">
        <v>1377</v>
      </c>
      <c r="G338" s="216" t="s">
        <v>352</v>
      </c>
      <c r="H338" s="217">
        <v>8</v>
      </c>
      <c r="I338" s="218"/>
      <c r="J338" s="219">
        <f>ROUND(I338*H338,2)</f>
        <v>0</v>
      </c>
      <c r="K338" s="215" t="s">
        <v>20</v>
      </c>
      <c r="L338" s="44"/>
      <c r="M338" s="220" t="s">
        <v>20</v>
      </c>
      <c r="N338" s="221" t="s">
        <v>41</v>
      </c>
      <c r="O338" s="84"/>
      <c r="P338" s="222">
        <f>O338*H338</f>
        <v>0</v>
      </c>
      <c r="Q338" s="222">
        <v>0</v>
      </c>
      <c r="R338" s="222">
        <f>Q338*H338</f>
        <v>0</v>
      </c>
      <c r="S338" s="222">
        <v>0</v>
      </c>
      <c r="T338" s="223">
        <f>S338*H338</f>
        <v>0</v>
      </c>
      <c r="AR338" s="224" t="s">
        <v>215</v>
      </c>
      <c r="AT338" s="224" t="s">
        <v>211</v>
      </c>
      <c r="AU338" s="224" t="s">
        <v>79</v>
      </c>
      <c r="AY338" s="18" t="s">
        <v>210</v>
      </c>
      <c r="BE338" s="225">
        <f>IF(N338="základní",J338,0)</f>
        <v>0</v>
      </c>
      <c r="BF338" s="225">
        <f>IF(N338="snížená",J338,0)</f>
        <v>0</v>
      </c>
      <c r="BG338" s="225">
        <f>IF(N338="zákl. přenesená",J338,0)</f>
        <v>0</v>
      </c>
      <c r="BH338" s="225">
        <f>IF(N338="sníž. přenesená",J338,0)</f>
        <v>0</v>
      </c>
      <c r="BI338" s="225">
        <f>IF(N338="nulová",J338,0)</f>
        <v>0</v>
      </c>
      <c r="BJ338" s="18" t="s">
        <v>77</v>
      </c>
      <c r="BK338" s="225">
        <f>ROUND(I338*H338,2)</f>
        <v>0</v>
      </c>
      <c r="BL338" s="18" t="s">
        <v>215</v>
      </c>
      <c r="BM338" s="224" t="s">
        <v>1378</v>
      </c>
    </row>
    <row r="339" s="1" customFormat="1" ht="24" customHeight="1">
      <c r="B339" s="39"/>
      <c r="C339" s="241" t="s">
        <v>499</v>
      </c>
      <c r="D339" s="241" t="s">
        <v>263</v>
      </c>
      <c r="E339" s="242" t="s">
        <v>1379</v>
      </c>
      <c r="F339" s="243" t="s">
        <v>1380</v>
      </c>
      <c r="G339" s="244" t="s">
        <v>922</v>
      </c>
      <c r="H339" s="245">
        <v>1</v>
      </c>
      <c r="I339" s="246"/>
      <c r="J339" s="247">
        <f>ROUND(I339*H339,2)</f>
        <v>0</v>
      </c>
      <c r="K339" s="243" t="s">
        <v>20</v>
      </c>
      <c r="L339" s="248"/>
      <c r="M339" s="249" t="s">
        <v>20</v>
      </c>
      <c r="N339" s="250" t="s">
        <v>41</v>
      </c>
      <c r="O339" s="84"/>
      <c r="P339" s="222">
        <f>O339*H339</f>
        <v>0</v>
      </c>
      <c r="Q339" s="222">
        <v>0</v>
      </c>
      <c r="R339" s="222">
        <f>Q339*H339</f>
        <v>0</v>
      </c>
      <c r="S339" s="222">
        <v>0</v>
      </c>
      <c r="T339" s="223">
        <f>S339*H339</f>
        <v>0</v>
      </c>
      <c r="AR339" s="224" t="s">
        <v>233</v>
      </c>
      <c r="AT339" s="224" t="s">
        <v>263</v>
      </c>
      <c r="AU339" s="224" t="s">
        <v>79</v>
      </c>
      <c r="AY339" s="18" t="s">
        <v>210</v>
      </c>
      <c r="BE339" s="225">
        <f>IF(N339="základní",J339,0)</f>
        <v>0</v>
      </c>
      <c r="BF339" s="225">
        <f>IF(N339="snížená",J339,0)</f>
        <v>0</v>
      </c>
      <c r="BG339" s="225">
        <f>IF(N339="zákl. přenesená",J339,0)</f>
        <v>0</v>
      </c>
      <c r="BH339" s="225">
        <f>IF(N339="sníž. přenesená",J339,0)</f>
        <v>0</v>
      </c>
      <c r="BI339" s="225">
        <f>IF(N339="nulová",J339,0)</f>
        <v>0</v>
      </c>
      <c r="BJ339" s="18" t="s">
        <v>77</v>
      </c>
      <c r="BK339" s="225">
        <f>ROUND(I339*H339,2)</f>
        <v>0</v>
      </c>
      <c r="BL339" s="18" t="s">
        <v>215</v>
      </c>
      <c r="BM339" s="224" t="s">
        <v>1381</v>
      </c>
    </row>
    <row r="340" s="1" customFormat="1" ht="24" customHeight="1">
      <c r="B340" s="39"/>
      <c r="C340" s="241" t="s">
        <v>1382</v>
      </c>
      <c r="D340" s="241" t="s">
        <v>263</v>
      </c>
      <c r="E340" s="242" t="s">
        <v>1383</v>
      </c>
      <c r="F340" s="243" t="s">
        <v>1384</v>
      </c>
      <c r="G340" s="244" t="s">
        <v>922</v>
      </c>
      <c r="H340" s="245">
        <v>1</v>
      </c>
      <c r="I340" s="246"/>
      <c r="J340" s="247">
        <f>ROUND(I340*H340,2)</f>
        <v>0</v>
      </c>
      <c r="K340" s="243" t="s">
        <v>20</v>
      </c>
      <c r="L340" s="248"/>
      <c r="M340" s="249" t="s">
        <v>20</v>
      </c>
      <c r="N340" s="250" t="s">
        <v>41</v>
      </c>
      <c r="O340" s="84"/>
      <c r="P340" s="222">
        <f>O340*H340</f>
        <v>0</v>
      </c>
      <c r="Q340" s="222">
        <v>0</v>
      </c>
      <c r="R340" s="222">
        <f>Q340*H340</f>
        <v>0</v>
      </c>
      <c r="S340" s="222">
        <v>0</v>
      </c>
      <c r="T340" s="223">
        <f>S340*H340</f>
        <v>0</v>
      </c>
      <c r="AR340" s="224" t="s">
        <v>233</v>
      </c>
      <c r="AT340" s="224" t="s">
        <v>263</v>
      </c>
      <c r="AU340" s="224" t="s">
        <v>79</v>
      </c>
      <c r="AY340" s="18" t="s">
        <v>210</v>
      </c>
      <c r="BE340" s="225">
        <f>IF(N340="základní",J340,0)</f>
        <v>0</v>
      </c>
      <c r="BF340" s="225">
        <f>IF(N340="snížená",J340,0)</f>
        <v>0</v>
      </c>
      <c r="BG340" s="225">
        <f>IF(N340="zákl. přenesená",J340,0)</f>
        <v>0</v>
      </c>
      <c r="BH340" s="225">
        <f>IF(N340="sníž. přenesená",J340,0)</f>
        <v>0</v>
      </c>
      <c r="BI340" s="225">
        <f>IF(N340="nulová",J340,0)</f>
        <v>0</v>
      </c>
      <c r="BJ340" s="18" t="s">
        <v>77</v>
      </c>
      <c r="BK340" s="225">
        <f>ROUND(I340*H340,2)</f>
        <v>0</v>
      </c>
      <c r="BL340" s="18" t="s">
        <v>215</v>
      </c>
      <c r="BM340" s="224" t="s">
        <v>1385</v>
      </c>
    </row>
    <row r="341" s="1" customFormat="1" ht="24" customHeight="1">
      <c r="B341" s="39"/>
      <c r="C341" s="241" t="s">
        <v>502</v>
      </c>
      <c r="D341" s="241" t="s">
        <v>263</v>
      </c>
      <c r="E341" s="242" t="s">
        <v>1386</v>
      </c>
      <c r="F341" s="243" t="s">
        <v>1387</v>
      </c>
      <c r="G341" s="244" t="s">
        <v>922</v>
      </c>
      <c r="H341" s="245">
        <v>1</v>
      </c>
      <c r="I341" s="246"/>
      <c r="J341" s="247">
        <f>ROUND(I341*H341,2)</f>
        <v>0</v>
      </c>
      <c r="K341" s="243" t="s">
        <v>20</v>
      </c>
      <c r="L341" s="248"/>
      <c r="M341" s="249" t="s">
        <v>20</v>
      </c>
      <c r="N341" s="250" t="s">
        <v>41</v>
      </c>
      <c r="O341" s="84"/>
      <c r="P341" s="222">
        <f>O341*H341</f>
        <v>0</v>
      </c>
      <c r="Q341" s="222">
        <v>0</v>
      </c>
      <c r="R341" s="222">
        <f>Q341*H341</f>
        <v>0</v>
      </c>
      <c r="S341" s="222">
        <v>0</v>
      </c>
      <c r="T341" s="223">
        <f>S341*H341</f>
        <v>0</v>
      </c>
      <c r="AR341" s="224" t="s">
        <v>233</v>
      </c>
      <c r="AT341" s="224" t="s">
        <v>263</v>
      </c>
      <c r="AU341" s="224" t="s">
        <v>79</v>
      </c>
      <c r="AY341" s="18" t="s">
        <v>210</v>
      </c>
      <c r="BE341" s="225">
        <f>IF(N341="základní",J341,0)</f>
        <v>0</v>
      </c>
      <c r="BF341" s="225">
        <f>IF(N341="snížená",J341,0)</f>
        <v>0</v>
      </c>
      <c r="BG341" s="225">
        <f>IF(N341="zákl. přenesená",J341,0)</f>
        <v>0</v>
      </c>
      <c r="BH341" s="225">
        <f>IF(N341="sníž. přenesená",J341,0)</f>
        <v>0</v>
      </c>
      <c r="BI341" s="225">
        <f>IF(N341="nulová",J341,0)</f>
        <v>0</v>
      </c>
      <c r="BJ341" s="18" t="s">
        <v>77</v>
      </c>
      <c r="BK341" s="225">
        <f>ROUND(I341*H341,2)</f>
        <v>0</v>
      </c>
      <c r="BL341" s="18" t="s">
        <v>215</v>
      </c>
      <c r="BM341" s="224" t="s">
        <v>1388</v>
      </c>
    </row>
    <row r="342" s="1" customFormat="1" ht="24" customHeight="1">
      <c r="B342" s="39"/>
      <c r="C342" s="241" t="s">
        <v>1389</v>
      </c>
      <c r="D342" s="241" t="s">
        <v>263</v>
      </c>
      <c r="E342" s="242" t="s">
        <v>1390</v>
      </c>
      <c r="F342" s="243" t="s">
        <v>1391</v>
      </c>
      <c r="G342" s="244" t="s">
        <v>922</v>
      </c>
      <c r="H342" s="245">
        <v>1</v>
      </c>
      <c r="I342" s="246"/>
      <c r="J342" s="247">
        <f>ROUND(I342*H342,2)</f>
        <v>0</v>
      </c>
      <c r="K342" s="243" t="s">
        <v>20</v>
      </c>
      <c r="L342" s="248"/>
      <c r="M342" s="249" t="s">
        <v>20</v>
      </c>
      <c r="N342" s="250" t="s">
        <v>41</v>
      </c>
      <c r="O342" s="84"/>
      <c r="P342" s="222">
        <f>O342*H342</f>
        <v>0</v>
      </c>
      <c r="Q342" s="222">
        <v>0</v>
      </c>
      <c r="R342" s="222">
        <f>Q342*H342</f>
        <v>0</v>
      </c>
      <c r="S342" s="222">
        <v>0</v>
      </c>
      <c r="T342" s="223">
        <f>S342*H342</f>
        <v>0</v>
      </c>
      <c r="AR342" s="224" t="s">
        <v>233</v>
      </c>
      <c r="AT342" s="224" t="s">
        <v>263</v>
      </c>
      <c r="AU342" s="224" t="s">
        <v>79</v>
      </c>
      <c r="AY342" s="18" t="s">
        <v>210</v>
      </c>
      <c r="BE342" s="225">
        <f>IF(N342="základní",J342,0)</f>
        <v>0</v>
      </c>
      <c r="BF342" s="225">
        <f>IF(N342="snížená",J342,0)</f>
        <v>0</v>
      </c>
      <c r="BG342" s="225">
        <f>IF(N342="zákl. přenesená",J342,0)</f>
        <v>0</v>
      </c>
      <c r="BH342" s="225">
        <f>IF(N342="sníž. přenesená",J342,0)</f>
        <v>0</v>
      </c>
      <c r="BI342" s="225">
        <f>IF(N342="nulová",J342,0)</f>
        <v>0</v>
      </c>
      <c r="BJ342" s="18" t="s">
        <v>77</v>
      </c>
      <c r="BK342" s="225">
        <f>ROUND(I342*H342,2)</f>
        <v>0</v>
      </c>
      <c r="BL342" s="18" t="s">
        <v>215</v>
      </c>
      <c r="BM342" s="224" t="s">
        <v>1392</v>
      </c>
    </row>
    <row r="343" s="1" customFormat="1" ht="24" customHeight="1">
      <c r="B343" s="39"/>
      <c r="C343" s="241" t="s">
        <v>506</v>
      </c>
      <c r="D343" s="241" t="s">
        <v>263</v>
      </c>
      <c r="E343" s="242" t="s">
        <v>1393</v>
      </c>
      <c r="F343" s="243" t="s">
        <v>1394</v>
      </c>
      <c r="G343" s="244" t="s">
        <v>922</v>
      </c>
      <c r="H343" s="245">
        <v>1</v>
      </c>
      <c r="I343" s="246"/>
      <c r="J343" s="247">
        <f>ROUND(I343*H343,2)</f>
        <v>0</v>
      </c>
      <c r="K343" s="243" t="s">
        <v>20</v>
      </c>
      <c r="L343" s="248"/>
      <c r="M343" s="249" t="s">
        <v>20</v>
      </c>
      <c r="N343" s="250" t="s">
        <v>41</v>
      </c>
      <c r="O343" s="84"/>
      <c r="P343" s="222">
        <f>O343*H343</f>
        <v>0</v>
      </c>
      <c r="Q343" s="222">
        <v>0</v>
      </c>
      <c r="R343" s="222">
        <f>Q343*H343</f>
        <v>0</v>
      </c>
      <c r="S343" s="222">
        <v>0</v>
      </c>
      <c r="T343" s="223">
        <f>S343*H343</f>
        <v>0</v>
      </c>
      <c r="AR343" s="224" t="s">
        <v>233</v>
      </c>
      <c r="AT343" s="224" t="s">
        <v>263</v>
      </c>
      <c r="AU343" s="224" t="s">
        <v>79</v>
      </c>
      <c r="AY343" s="18" t="s">
        <v>210</v>
      </c>
      <c r="BE343" s="225">
        <f>IF(N343="základní",J343,0)</f>
        <v>0</v>
      </c>
      <c r="BF343" s="225">
        <f>IF(N343="snížená",J343,0)</f>
        <v>0</v>
      </c>
      <c r="BG343" s="225">
        <f>IF(N343="zákl. přenesená",J343,0)</f>
        <v>0</v>
      </c>
      <c r="BH343" s="225">
        <f>IF(N343="sníž. přenesená",J343,0)</f>
        <v>0</v>
      </c>
      <c r="BI343" s="225">
        <f>IF(N343="nulová",J343,0)</f>
        <v>0</v>
      </c>
      <c r="BJ343" s="18" t="s">
        <v>77</v>
      </c>
      <c r="BK343" s="225">
        <f>ROUND(I343*H343,2)</f>
        <v>0</v>
      </c>
      <c r="BL343" s="18" t="s">
        <v>215</v>
      </c>
      <c r="BM343" s="224" t="s">
        <v>1395</v>
      </c>
    </row>
    <row r="344" s="1" customFormat="1" ht="24" customHeight="1">
      <c r="B344" s="39"/>
      <c r="C344" s="241" t="s">
        <v>1396</v>
      </c>
      <c r="D344" s="241" t="s">
        <v>263</v>
      </c>
      <c r="E344" s="242" t="s">
        <v>1397</v>
      </c>
      <c r="F344" s="243" t="s">
        <v>1398</v>
      </c>
      <c r="G344" s="244" t="s">
        <v>922</v>
      </c>
      <c r="H344" s="245">
        <v>1</v>
      </c>
      <c r="I344" s="246"/>
      <c r="J344" s="247">
        <f>ROUND(I344*H344,2)</f>
        <v>0</v>
      </c>
      <c r="K344" s="243" t="s">
        <v>20</v>
      </c>
      <c r="L344" s="248"/>
      <c r="M344" s="249" t="s">
        <v>20</v>
      </c>
      <c r="N344" s="250" t="s">
        <v>41</v>
      </c>
      <c r="O344" s="84"/>
      <c r="P344" s="222">
        <f>O344*H344</f>
        <v>0</v>
      </c>
      <c r="Q344" s="222">
        <v>0</v>
      </c>
      <c r="R344" s="222">
        <f>Q344*H344</f>
        <v>0</v>
      </c>
      <c r="S344" s="222">
        <v>0</v>
      </c>
      <c r="T344" s="223">
        <f>S344*H344</f>
        <v>0</v>
      </c>
      <c r="AR344" s="224" t="s">
        <v>233</v>
      </c>
      <c r="AT344" s="224" t="s">
        <v>263</v>
      </c>
      <c r="AU344" s="224" t="s">
        <v>79</v>
      </c>
      <c r="AY344" s="18" t="s">
        <v>210</v>
      </c>
      <c r="BE344" s="225">
        <f>IF(N344="základní",J344,0)</f>
        <v>0</v>
      </c>
      <c r="BF344" s="225">
        <f>IF(N344="snížená",J344,0)</f>
        <v>0</v>
      </c>
      <c r="BG344" s="225">
        <f>IF(N344="zákl. přenesená",J344,0)</f>
        <v>0</v>
      </c>
      <c r="BH344" s="225">
        <f>IF(N344="sníž. přenesená",J344,0)</f>
        <v>0</v>
      </c>
      <c r="BI344" s="225">
        <f>IF(N344="nulová",J344,0)</f>
        <v>0</v>
      </c>
      <c r="BJ344" s="18" t="s">
        <v>77</v>
      </c>
      <c r="BK344" s="225">
        <f>ROUND(I344*H344,2)</f>
        <v>0</v>
      </c>
      <c r="BL344" s="18" t="s">
        <v>215</v>
      </c>
      <c r="BM344" s="224" t="s">
        <v>1399</v>
      </c>
    </row>
    <row r="345" s="1" customFormat="1" ht="24" customHeight="1">
      <c r="B345" s="39"/>
      <c r="C345" s="241" t="s">
        <v>509</v>
      </c>
      <c r="D345" s="241" t="s">
        <v>263</v>
      </c>
      <c r="E345" s="242" t="s">
        <v>1400</v>
      </c>
      <c r="F345" s="243" t="s">
        <v>1401</v>
      </c>
      <c r="G345" s="244" t="s">
        <v>922</v>
      </c>
      <c r="H345" s="245">
        <v>1</v>
      </c>
      <c r="I345" s="246"/>
      <c r="J345" s="247">
        <f>ROUND(I345*H345,2)</f>
        <v>0</v>
      </c>
      <c r="K345" s="243" t="s">
        <v>20</v>
      </c>
      <c r="L345" s="248"/>
      <c r="M345" s="249" t="s">
        <v>20</v>
      </c>
      <c r="N345" s="250" t="s">
        <v>41</v>
      </c>
      <c r="O345" s="84"/>
      <c r="P345" s="222">
        <f>O345*H345</f>
        <v>0</v>
      </c>
      <c r="Q345" s="222">
        <v>0</v>
      </c>
      <c r="R345" s="222">
        <f>Q345*H345</f>
        <v>0</v>
      </c>
      <c r="S345" s="222">
        <v>0</v>
      </c>
      <c r="T345" s="223">
        <f>S345*H345</f>
        <v>0</v>
      </c>
      <c r="AR345" s="224" t="s">
        <v>233</v>
      </c>
      <c r="AT345" s="224" t="s">
        <v>263</v>
      </c>
      <c r="AU345" s="224" t="s">
        <v>79</v>
      </c>
      <c r="AY345" s="18" t="s">
        <v>210</v>
      </c>
      <c r="BE345" s="225">
        <f>IF(N345="základní",J345,0)</f>
        <v>0</v>
      </c>
      <c r="BF345" s="225">
        <f>IF(N345="snížená",J345,0)</f>
        <v>0</v>
      </c>
      <c r="BG345" s="225">
        <f>IF(N345="zákl. přenesená",J345,0)</f>
        <v>0</v>
      </c>
      <c r="BH345" s="225">
        <f>IF(N345="sníž. přenesená",J345,0)</f>
        <v>0</v>
      </c>
      <c r="BI345" s="225">
        <f>IF(N345="nulová",J345,0)</f>
        <v>0</v>
      </c>
      <c r="BJ345" s="18" t="s">
        <v>77</v>
      </c>
      <c r="BK345" s="225">
        <f>ROUND(I345*H345,2)</f>
        <v>0</v>
      </c>
      <c r="BL345" s="18" t="s">
        <v>215</v>
      </c>
      <c r="BM345" s="224" t="s">
        <v>1402</v>
      </c>
    </row>
    <row r="346" s="10" customFormat="1" ht="25.92" customHeight="1">
      <c r="B346" s="199"/>
      <c r="C346" s="200"/>
      <c r="D346" s="201" t="s">
        <v>69</v>
      </c>
      <c r="E346" s="202" t="s">
        <v>263</v>
      </c>
      <c r="F346" s="202" t="s">
        <v>1403</v>
      </c>
      <c r="G346" s="200"/>
      <c r="H346" s="200"/>
      <c r="I346" s="203"/>
      <c r="J346" s="204">
        <f>BK346</f>
        <v>0</v>
      </c>
      <c r="K346" s="200"/>
      <c r="L346" s="205"/>
      <c r="M346" s="206"/>
      <c r="N346" s="207"/>
      <c r="O346" s="207"/>
      <c r="P346" s="208">
        <f>P347+P352+P360</f>
        <v>0</v>
      </c>
      <c r="Q346" s="207"/>
      <c r="R346" s="208">
        <f>R347+R352+R360</f>
        <v>0</v>
      </c>
      <c r="S346" s="207"/>
      <c r="T346" s="209">
        <f>T347+T352+T360</f>
        <v>0</v>
      </c>
      <c r="AR346" s="210" t="s">
        <v>92</v>
      </c>
      <c r="AT346" s="211" t="s">
        <v>69</v>
      </c>
      <c r="AU346" s="211" t="s">
        <v>16</v>
      </c>
      <c r="AY346" s="210" t="s">
        <v>210</v>
      </c>
      <c r="BK346" s="212">
        <f>BK347+BK352+BK360</f>
        <v>0</v>
      </c>
    </row>
    <row r="347" s="10" customFormat="1" ht="22.8" customHeight="1">
      <c r="B347" s="199"/>
      <c r="C347" s="200"/>
      <c r="D347" s="201" t="s">
        <v>69</v>
      </c>
      <c r="E347" s="239" t="s">
        <v>1404</v>
      </c>
      <c r="F347" s="239" t="s">
        <v>1405</v>
      </c>
      <c r="G347" s="200"/>
      <c r="H347" s="200"/>
      <c r="I347" s="203"/>
      <c r="J347" s="240">
        <f>BK347</f>
        <v>0</v>
      </c>
      <c r="K347" s="200"/>
      <c r="L347" s="205"/>
      <c r="M347" s="206"/>
      <c r="N347" s="207"/>
      <c r="O347" s="207"/>
      <c r="P347" s="208">
        <f>SUM(P348:P351)</f>
        <v>0</v>
      </c>
      <c r="Q347" s="207"/>
      <c r="R347" s="208">
        <f>SUM(R348:R351)</f>
        <v>0</v>
      </c>
      <c r="S347" s="207"/>
      <c r="T347" s="209">
        <f>SUM(T348:T351)</f>
        <v>0</v>
      </c>
      <c r="AR347" s="210" t="s">
        <v>77</v>
      </c>
      <c r="AT347" s="211" t="s">
        <v>69</v>
      </c>
      <c r="AU347" s="211" t="s">
        <v>77</v>
      </c>
      <c r="AY347" s="210" t="s">
        <v>210</v>
      </c>
      <c r="BK347" s="212">
        <f>SUM(BK348:BK351)</f>
        <v>0</v>
      </c>
    </row>
    <row r="348" s="1" customFormat="1" ht="24" customHeight="1">
      <c r="B348" s="39"/>
      <c r="C348" s="213" t="s">
        <v>1406</v>
      </c>
      <c r="D348" s="213" t="s">
        <v>211</v>
      </c>
      <c r="E348" s="214" t="s">
        <v>1407</v>
      </c>
      <c r="F348" s="215" t="s">
        <v>1408</v>
      </c>
      <c r="G348" s="216" t="s">
        <v>352</v>
      </c>
      <c r="H348" s="217">
        <v>1</v>
      </c>
      <c r="I348" s="218"/>
      <c r="J348" s="219">
        <f>ROUND(I348*H348,2)</f>
        <v>0</v>
      </c>
      <c r="K348" s="215" t="s">
        <v>20</v>
      </c>
      <c r="L348" s="44"/>
      <c r="M348" s="220" t="s">
        <v>20</v>
      </c>
      <c r="N348" s="221" t="s">
        <v>41</v>
      </c>
      <c r="O348" s="84"/>
      <c r="P348" s="222">
        <f>O348*H348</f>
        <v>0</v>
      </c>
      <c r="Q348" s="222">
        <v>0</v>
      </c>
      <c r="R348" s="222">
        <f>Q348*H348</f>
        <v>0</v>
      </c>
      <c r="S348" s="222">
        <v>0</v>
      </c>
      <c r="T348" s="223">
        <f>S348*H348</f>
        <v>0</v>
      </c>
      <c r="AR348" s="224" t="s">
        <v>215</v>
      </c>
      <c r="AT348" s="224" t="s">
        <v>211</v>
      </c>
      <c r="AU348" s="224" t="s">
        <v>79</v>
      </c>
      <c r="AY348" s="18" t="s">
        <v>210</v>
      </c>
      <c r="BE348" s="225">
        <f>IF(N348="základní",J348,0)</f>
        <v>0</v>
      </c>
      <c r="BF348" s="225">
        <f>IF(N348="snížená",J348,0)</f>
        <v>0</v>
      </c>
      <c r="BG348" s="225">
        <f>IF(N348="zákl. přenesená",J348,0)</f>
        <v>0</v>
      </c>
      <c r="BH348" s="225">
        <f>IF(N348="sníž. přenesená",J348,0)</f>
        <v>0</v>
      </c>
      <c r="BI348" s="225">
        <f>IF(N348="nulová",J348,0)</f>
        <v>0</v>
      </c>
      <c r="BJ348" s="18" t="s">
        <v>77</v>
      </c>
      <c r="BK348" s="225">
        <f>ROUND(I348*H348,2)</f>
        <v>0</v>
      </c>
      <c r="BL348" s="18" t="s">
        <v>215</v>
      </c>
      <c r="BM348" s="224" t="s">
        <v>1409</v>
      </c>
    </row>
    <row r="349" s="1" customFormat="1" ht="16.5" customHeight="1">
      <c r="B349" s="39"/>
      <c r="C349" s="213" t="s">
        <v>513</v>
      </c>
      <c r="D349" s="213" t="s">
        <v>211</v>
      </c>
      <c r="E349" s="214" t="s">
        <v>1410</v>
      </c>
      <c r="F349" s="215" t="s">
        <v>1411</v>
      </c>
      <c r="G349" s="216" t="s">
        <v>352</v>
      </c>
      <c r="H349" s="217">
        <v>1</v>
      </c>
      <c r="I349" s="218"/>
      <c r="J349" s="219">
        <f>ROUND(I349*H349,2)</f>
        <v>0</v>
      </c>
      <c r="K349" s="215" t="s">
        <v>20</v>
      </c>
      <c r="L349" s="44"/>
      <c r="M349" s="220" t="s">
        <v>20</v>
      </c>
      <c r="N349" s="221" t="s">
        <v>41</v>
      </c>
      <c r="O349" s="84"/>
      <c r="P349" s="222">
        <f>O349*H349</f>
        <v>0</v>
      </c>
      <c r="Q349" s="222">
        <v>0</v>
      </c>
      <c r="R349" s="222">
        <f>Q349*H349</f>
        <v>0</v>
      </c>
      <c r="S349" s="222">
        <v>0</v>
      </c>
      <c r="T349" s="223">
        <f>S349*H349</f>
        <v>0</v>
      </c>
      <c r="AR349" s="224" t="s">
        <v>215</v>
      </c>
      <c r="AT349" s="224" t="s">
        <v>211</v>
      </c>
      <c r="AU349" s="224" t="s">
        <v>79</v>
      </c>
      <c r="AY349" s="18" t="s">
        <v>210</v>
      </c>
      <c r="BE349" s="225">
        <f>IF(N349="základní",J349,0)</f>
        <v>0</v>
      </c>
      <c r="BF349" s="225">
        <f>IF(N349="snížená",J349,0)</f>
        <v>0</v>
      </c>
      <c r="BG349" s="225">
        <f>IF(N349="zákl. přenesená",J349,0)</f>
        <v>0</v>
      </c>
      <c r="BH349" s="225">
        <f>IF(N349="sníž. přenesená",J349,0)</f>
        <v>0</v>
      </c>
      <c r="BI349" s="225">
        <f>IF(N349="nulová",J349,0)</f>
        <v>0</v>
      </c>
      <c r="BJ349" s="18" t="s">
        <v>77</v>
      </c>
      <c r="BK349" s="225">
        <f>ROUND(I349*H349,2)</f>
        <v>0</v>
      </c>
      <c r="BL349" s="18" t="s">
        <v>215</v>
      </c>
      <c r="BM349" s="224" t="s">
        <v>1412</v>
      </c>
    </row>
    <row r="350" s="1" customFormat="1" ht="16.5" customHeight="1">
      <c r="B350" s="39"/>
      <c r="C350" s="213" t="s">
        <v>1413</v>
      </c>
      <c r="D350" s="213" t="s">
        <v>211</v>
      </c>
      <c r="E350" s="214" t="s">
        <v>1414</v>
      </c>
      <c r="F350" s="215" t="s">
        <v>1415</v>
      </c>
      <c r="G350" s="216" t="s">
        <v>352</v>
      </c>
      <c r="H350" s="217">
        <v>1</v>
      </c>
      <c r="I350" s="218"/>
      <c r="J350" s="219">
        <f>ROUND(I350*H350,2)</f>
        <v>0</v>
      </c>
      <c r="K350" s="215" t="s">
        <v>20</v>
      </c>
      <c r="L350" s="44"/>
      <c r="M350" s="220" t="s">
        <v>20</v>
      </c>
      <c r="N350" s="221" t="s">
        <v>41</v>
      </c>
      <c r="O350" s="84"/>
      <c r="P350" s="222">
        <f>O350*H350</f>
        <v>0</v>
      </c>
      <c r="Q350" s="222">
        <v>0</v>
      </c>
      <c r="R350" s="222">
        <f>Q350*H350</f>
        <v>0</v>
      </c>
      <c r="S350" s="222">
        <v>0</v>
      </c>
      <c r="T350" s="223">
        <f>S350*H350</f>
        <v>0</v>
      </c>
      <c r="AR350" s="224" t="s">
        <v>215</v>
      </c>
      <c r="AT350" s="224" t="s">
        <v>211</v>
      </c>
      <c r="AU350" s="224" t="s">
        <v>79</v>
      </c>
      <c r="AY350" s="18" t="s">
        <v>210</v>
      </c>
      <c r="BE350" s="225">
        <f>IF(N350="základní",J350,0)</f>
        <v>0</v>
      </c>
      <c r="BF350" s="225">
        <f>IF(N350="snížená",J350,0)</f>
        <v>0</v>
      </c>
      <c r="BG350" s="225">
        <f>IF(N350="zákl. přenesená",J350,0)</f>
        <v>0</v>
      </c>
      <c r="BH350" s="225">
        <f>IF(N350="sníž. přenesená",J350,0)</f>
        <v>0</v>
      </c>
      <c r="BI350" s="225">
        <f>IF(N350="nulová",J350,0)</f>
        <v>0</v>
      </c>
      <c r="BJ350" s="18" t="s">
        <v>77</v>
      </c>
      <c r="BK350" s="225">
        <f>ROUND(I350*H350,2)</f>
        <v>0</v>
      </c>
      <c r="BL350" s="18" t="s">
        <v>215</v>
      </c>
      <c r="BM350" s="224" t="s">
        <v>1416</v>
      </c>
    </row>
    <row r="351" s="1" customFormat="1" ht="24" customHeight="1">
      <c r="B351" s="39"/>
      <c r="C351" s="241" t="s">
        <v>516</v>
      </c>
      <c r="D351" s="241" t="s">
        <v>263</v>
      </c>
      <c r="E351" s="242" t="s">
        <v>1417</v>
      </c>
      <c r="F351" s="243" t="s">
        <v>1418</v>
      </c>
      <c r="G351" s="244" t="s">
        <v>1021</v>
      </c>
      <c r="H351" s="245">
        <v>1</v>
      </c>
      <c r="I351" s="246"/>
      <c r="J351" s="247">
        <f>ROUND(I351*H351,2)</f>
        <v>0</v>
      </c>
      <c r="K351" s="243" t="s">
        <v>20</v>
      </c>
      <c r="L351" s="248"/>
      <c r="M351" s="249" t="s">
        <v>20</v>
      </c>
      <c r="N351" s="250" t="s">
        <v>41</v>
      </c>
      <c r="O351" s="84"/>
      <c r="P351" s="222">
        <f>O351*H351</f>
        <v>0</v>
      </c>
      <c r="Q351" s="222">
        <v>0</v>
      </c>
      <c r="R351" s="222">
        <f>Q351*H351</f>
        <v>0</v>
      </c>
      <c r="S351" s="222">
        <v>0</v>
      </c>
      <c r="T351" s="223">
        <f>S351*H351</f>
        <v>0</v>
      </c>
      <c r="AR351" s="224" t="s">
        <v>233</v>
      </c>
      <c r="AT351" s="224" t="s">
        <v>263</v>
      </c>
      <c r="AU351" s="224" t="s">
        <v>79</v>
      </c>
      <c r="AY351" s="18" t="s">
        <v>210</v>
      </c>
      <c r="BE351" s="225">
        <f>IF(N351="základní",J351,0)</f>
        <v>0</v>
      </c>
      <c r="BF351" s="225">
        <f>IF(N351="snížená",J351,0)</f>
        <v>0</v>
      </c>
      <c r="BG351" s="225">
        <f>IF(N351="zákl. přenesená",J351,0)</f>
        <v>0</v>
      </c>
      <c r="BH351" s="225">
        <f>IF(N351="sníž. přenesená",J351,0)</f>
        <v>0</v>
      </c>
      <c r="BI351" s="225">
        <f>IF(N351="nulová",J351,0)</f>
        <v>0</v>
      </c>
      <c r="BJ351" s="18" t="s">
        <v>77</v>
      </c>
      <c r="BK351" s="225">
        <f>ROUND(I351*H351,2)</f>
        <v>0</v>
      </c>
      <c r="BL351" s="18" t="s">
        <v>215</v>
      </c>
      <c r="BM351" s="224" t="s">
        <v>1419</v>
      </c>
    </row>
    <row r="352" s="10" customFormat="1" ht="22.8" customHeight="1">
      <c r="B352" s="199"/>
      <c r="C352" s="200"/>
      <c r="D352" s="201" t="s">
        <v>69</v>
      </c>
      <c r="E352" s="239" t="s">
        <v>1420</v>
      </c>
      <c r="F352" s="239" t="s">
        <v>1421</v>
      </c>
      <c r="G352" s="200"/>
      <c r="H352" s="200"/>
      <c r="I352" s="203"/>
      <c r="J352" s="240">
        <f>BK352</f>
        <v>0</v>
      </c>
      <c r="K352" s="200"/>
      <c r="L352" s="205"/>
      <c r="M352" s="206"/>
      <c r="N352" s="207"/>
      <c r="O352" s="207"/>
      <c r="P352" s="208">
        <f>SUM(P353:P359)</f>
        <v>0</v>
      </c>
      <c r="Q352" s="207"/>
      <c r="R352" s="208">
        <f>SUM(R353:R359)</f>
        <v>0</v>
      </c>
      <c r="S352" s="207"/>
      <c r="T352" s="209">
        <f>SUM(T353:T359)</f>
        <v>0</v>
      </c>
      <c r="AR352" s="210" t="s">
        <v>77</v>
      </c>
      <c r="AT352" s="211" t="s">
        <v>69</v>
      </c>
      <c r="AU352" s="211" t="s">
        <v>77</v>
      </c>
      <c r="AY352" s="210" t="s">
        <v>210</v>
      </c>
      <c r="BK352" s="212">
        <f>SUM(BK353:BK359)</f>
        <v>0</v>
      </c>
    </row>
    <row r="353" s="1" customFormat="1" ht="24" customHeight="1">
      <c r="B353" s="39"/>
      <c r="C353" s="213" t="s">
        <v>1422</v>
      </c>
      <c r="D353" s="213" t="s">
        <v>211</v>
      </c>
      <c r="E353" s="214" t="s">
        <v>1423</v>
      </c>
      <c r="F353" s="215" t="s">
        <v>1424</v>
      </c>
      <c r="G353" s="216" t="s">
        <v>291</v>
      </c>
      <c r="H353" s="217">
        <v>10</v>
      </c>
      <c r="I353" s="218"/>
      <c r="J353" s="219">
        <f>ROUND(I353*H353,2)</f>
        <v>0</v>
      </c>
      <c r="K353" s="215" t="s">
        <v>20</v>
      </c>
      <c r="L353" s="44"/>
      <c r="M353" s="220" t="s">
        <v>20</v>
      </c>
      <c r="N353" s="221" t="s">
        <v>41</v>
      </c>
      <c r="O353" s="84"/>
      <c r="P353" s="222">
        <f>O353*H353</f>
        <v>0</v>
      </c>
      <c r="Q353" s="222">
        <v>0</v>
      </c>
      <c r="R353" s="222">
        <f>Q353*H353</f>
        <v>0</v>
      </c>
      <c r="S353" s="222">
        <v>0</v>
      </c>
      <c r="T353" s="223">
        <f>S353*H353</f>
        <v>0</v>
      </c>
      <c r="AR353" s="224" t="s">
        <v>215</v>
      </c>
      <c r="AT353" s="224" t="s">
        <v>211</v>
      </c>
      <c r="AU353" s="224" t="s">
        <v>79</v>
      </c>
      <c r="AY353" s="18" t="s">
        <v>210</v>
      </c>
      <c r="BE353" s="225">
        <f>IF(N353="základní",J353,0)</f>
        <v>0</v>
      </c>
      <c r="BF353" s="225">
        <f>IF(N353="snížená",J353,0)</f>
        <v>0</v>
      </c>
      <c r="BG353" s="225">
        <f>IF(N353="zákl. přenesená",J353,0)</f>
        <v>0</v>
      </c>
      <c r="BH353" s="225">
        <f>IF(N353="sníž. přenesená",J353,0)</f>
        <v>0</v>
      </c>
      <c r="BI353" s="225">
        <f>IF(N353="nulová",J353,0)</f>
        <v>0</v>
      </c>
      <c r="BJ353" s="18" t="s">
        <v>77</v>
      </c>
      <c r="BK353" s="225">
        <f>ROUND(I353*H353,2)</f>
        <v>0</v>
      </c>
      <c r="BL353" s="18" t="s">
        <v>215</v>
      </c>
      <c r="BM353" s="224" t="s">
        <v>1425</v>
      </c>
    </row>
    <row r="354" s="1" customFormat="1" ht="24" customHeight="1">
      <c r="B354" s="39"/>
      <c r="C354" s="213" t="s">
        <v>522</v>
      </c>
      <c r="D354" s="213" t="s">
        <v>211</v>
      </c>
      <c r="E354" s="214" t="s">
        <v>1426</v>
      </c>
      <c r="F354" s="215" t="s">
        <v>1427</v>
      </c>
      <c r="G354" s="216" t="s">
        <v>291</v>
      </c>
      <c r="H354" s="217">
        <v>10</v>
      </c>
      <c r="I354" s="218"/>
      <c r="J354" s="219">
        <f>ROUND(I354*H354,2)</f>
        <v>0</v>
      </c>
      <c r="K354" s="215" t="s">
        <v>20</v>
      </c>
      <c r="L354" s="44"/>
      <c r="M354" s="220" t="s">
        <v>20</v>
      </c>
      <c r="N354" s="221" t="s">
        <v>41</v>
      </c>
      <c r="O354" s="84"/>
      <c r="P354" s="222">
        <f>O354*H354</f>
        <v>0</v>
      </c>
      <c r="Q354" s="222">
        <v>0</v>
      </c>
      <c r="R354" s="222">
        <f>Q354*H354</f>
        <v>0</v>
      </c>
      <c r="S354" s="222">
        <v>0</v>
      </c>
      <c r="T354" s="223">
        <f>S354*H354</f>
        <v>0</v>
      </c>
      <c r="AR354" s="224" t="s">
        <v>215</v>
      </c>
      <c r="AT354" s="224" t="s">
        <v>211</v>
      </c>
      <c r="AU354" s="224" t="s">
        <v>79</v>
      </c>
      <c r="AY354" s="18" t="s">
        <v>210</v>
      </c>
      <c r="BE354" s="225">
        <f>IF(N354="základní",J354,0)</f>
        <v>0</v>
      </c>
      <c r="BF354" s="225">
        <f>IF(N354="snížená",J354,0)</f>
        <v>0</v>
      </c>
      <c r="BG354" s="225">
        <f>IF(N354="zákl. přenesená",J354,0)</f>
        <v>0</v>
      </c>
      <c r="BH354" s="225">
        <f>IF(N354="sníž. přenesená",J354,0)</f>
        <v>0</v>
      </c>
      <c r="BI354" s="225">
        <f>IF(N354="nulová",J354,0)</f>
        <v>0</v>
      </c>
      <c r="BJ354" s="18" t="s">
        <v>77</v>
      </c>
      <c r="BK354" s="225">
        <f>ROUND(I354*H354,2)</f>
        <v>0</v>
      </c>
      <c r="BL354" s="18" t="s">
        <v>215</v>
      </c>
      <c r="BM354" s="224" t="s">
        <v>1428</v>
      </c>
    </row>
    <row r="355" s="1" customFormat="1" ht="24" customHeight="1">
      <c r="B355" s="39"/>
      <c r="C355" s="213" t="s">
        <v>1429</v>
      </c>
      <c r="D355" s="213" t="s">
        <v>211</v>
      </c>
      <c r="E355" s="214" t="s">
        <v>1430</v>
      </c>
      <c r="F355" s="215" t="s">
        <v>1431</v>
      </c>
      <c r="G355" s="216" t="s">
        <v>291</v>
      </c>
      <c r="H355" s="217">
        <v>10</v>
      </c>
      <c r="I355" s="218"/>
      <c r="J355" s="219">
        <f>ROUND(I355*H355,2)</f>
        <v>0</v>
      </c>
      <c r="K355" s="215" t="s">
        <v>20</v>
      </c>
      <c r="L355" s="44"/>
      <c r="M355" s="220" t="s">
        <v>20</v>
      </c>
      <c r="N355" s="221" t="s">
        <v>41</v>
      </c>
      <c r="O355" s="84"/>
      <c r="P355" s="222">
        <f>O355*H355</f>
        <v>0</v>
      </c>
      <c r="Q355" s="222">
        <v>0</v>
      </c>
      <c r="R355" s="222">
        <f>Q355*H355</f>
        <v>0</v>
      </c>
      <c r="S355" s="222">
        <v>0</v>
      </c>
      <c r="T355" s="223">
        <f>S355*H355</f>
        <v>0</v>
      </c>
      <c r="AR355" s="224" t="s">
        <v>215</v>
      </c>
      <c r="AT355" s="224" t="s">
        <v>211</v>
      </c>
      <c r="AU355" s="224" t="s">
        <v>79</v>
      </c>
      <c r="AY355" s="18" t="s">
        <v>210</v>
      </c>
      <c r="BE355" s="225">
        <f>IF(N355="základní",J355,0)</f>
        <v>0</v>
      </c>
      <c r="BF355" s="225">
        <f>IF(N355="snížená",J355,0)</f>
        <v>0</v>
      </c>
      <c r="BG355" s="225">
        <f>IF(N355="zákl. přenesená",J355,0)</f>
        <v>0</v>
      </c>
      <c r="BH355" s="225">
        <f>IF(N355="sníž. přenesená",J355,0)</f>
        <v>0</v>
      </c>
      <c r="BI355" s="225">
        <f>IF(N355="nulová",J355,0)</f>
        <v>0</v>
      </c>
      <c r="BJ355" s="18" t="s">
        <v>77</v>
      </c>
      <c r="BK355" s="225">
        <f>ROUND(I355*H355,2)</f>
        <v>0</v>
      </c>
      <c r="BL355" s="18" t="s">
        <v>215</v>
      </c>
      <c r="BM355" s="224" t="s">
        <v>1432</v>
      </c>
    </row>
    <row r="356" s="1" customFormat="1" ht="16.5" customHeight="1">
      <c r="B356" s="39"/>
      <c r="C356" s="213" t="s">
        <v>527</v>
      </c>
      <c r="D356" s="213" t="s">
        <v>211</v>
      </c>
      <c r="E356" s="214" t="s">
        <v>1433</v>
      </c>
      <c r="F356" s="215" t="s">
        <v>1434</v>
      </c>
      <c r="G356" s="216" t="s">
        <v>291</v>
      </c>
      <c r="H356" s="217">
        <v>10</v>
      </c>
      <c r="I356" s="218"/>
      <c r="J356" s="219">
        <f>ROUND(I356*H356,2)</f>
        <v>0</v>
      </c>
      <c r="K356" s="215" t="s">
        <v>20</v>
      </c>
      <c r="L356" s="44"/>
      <c r="M356" s="220" t="s">
        <v>20</v>
      </c>
      <c r="N356" s="221" t="s">
        <v>41</v>
      </c>
      <c r="O356" s="84"/>
      <c r="P356" s="222">
        <f>O356*H356</f>
        <v>0</v>
      </c>
      <c r="Q356" s="222">
        <v>0</v>
      </c>
      <c r="R356" s="222">
        <f>Q356*H356</f>
        <v>0</v>
      </c>
      <c r="S356" s="222">
        <v>0</v>
      </c>
      <c r="T356" s="223">
        <f>S356*H356</f>
        <v>0</v>
      </c>
      <c r="AR356" s="224" t="s">
        <v>215</v>
      </c>
      <c r="AT356" s="224" t="s">
        <v>211</v>
      </c>
      <c r="AU356" s="224" t="s">
        <v>79</v>
      </c>
      <c r="AY356" s="18" t="s">
        <v>210</v>
      </c>
      <c r="BE356" s="225">
        <f>IF(N356="základní",J356,0)</f>
        <v>0</v>
      </c>
      <c r="BF356" s="225">
        <f>IF(N356="snížená",J356,0)</f>
        <v>0</v>
      </c>
      <c r="BG356" s="225">
        <f>IF(N356="zákl. přenesená",J356,0)</f>
        <v>0</v>
      </c>
      <c r="BH356" s="225">
        <f>IF(N356="sníž. přenesená",J356,0)</f>
        <v>0</v>
      </c>
      <c r="BI356" s="225">
        <f>IF(N356="nulová",J356,0)</f>
        <v>0</v>
      </c>
      <c r="BJ356" s="18" t="s">
        <v>77</v>
      </c>
      <c r="BK356" s="225">
        <f>ROUND(I356*H356,2)</f>
        <v>0</v>
      </c>
      <c r="BL356" s="18" t="s">
        <v>215</v>
      </c>
      <c r="BM356" s="224" t="s">
        <v>1435</v>
      </c>
    </row>
    <row r="357" s="1" customFormat="1" ht="16.5" customHeight="1">
      <c r="B357" s="39"/>
      <c r="C357" s="213" t="s">
        <v>1436</v>
      </c>
      <c r="D357" s="213" t="s">
        <v>211</v>
      </c>
      <c r="E357" s="214" t="s">
        <v>1437</v>
      </c>
      <c r="F357" s="215" t="s">
        <v>1438</v>
      </c>
      <c r="G357" s="216" t="s">
        <v>911</v>
      </c>
      <c r="H357" s="217">
        <v>3.5</v>
      </c>
      <c r="I357" s="218"/>
      <c r="J357" s="219">
        <f>ROUND(I357*H357,2)</f>
        <v>0</v>
      </c>
      <c r="K357" s="215" t="s">
        <v>20</v>
      </c>
      <c r="L357" s="44"/>
      <c r="M357" s="220" t="s">
        <v>20</v>
      </c>
      <c r="N357" s="221" t="s">
        <v>41</v>
      </c>
      <c r="O357" s="84"/>
      <c r="P357" s="222">
        <f>O357*H357</f>
        <v>0</v>
      </c>
      <c r="Q357" s="222">
        <v>0</v>
      </c>
      <c r="R357" s="222">
        <f>Q357*H357</f>
        <v>0</v>
      </c>
      <c r="S357" s="222">
        <v>0</v>
      </c>
      <c r="T357" s="223">
        <f>S357*H357</f>
        <v>0</v>
      </c>
      <c r="AR357" s="224" t="s">
        <v>215</v>
      </c>
      <c r="AT357" s="224" t="s">
        <v>211</v>
      </c>
      <c r="AU357" s="224" t="s">
        <v>79</v>
      </c>
      <c r="AY357" s="18" t="s">
        <v>210</v>
      </c>
      <c r="BE357" s="225">
        <f>IF(N357="základní",J357,0)</f>
        <v>0</v>
      </c>
      <c r="BF357" s="225">
        <f>IF(N357="snížená",J357,0)</f>
        <v>0</v>
      </c>
      <c r="BG357" s="225">
        <f>IF(N357="zákl. přenesená",J357,0)</f>
        <v>0</v>
      </c>
      <c r="BH357" s="225">
        <f>IF(N357="sníž. přenesená",J357,0)</f>
        <v>0</v>
      </c>
      <c r="BI357" s="225">
        <f>IF(N357="nulová",J357,0)</f>
        <v>0</v>
      </c>
      <c r="BJ357" s="18" t="s">
        <v>77</v>
      </c>
      <c r="BK357" s="225">
        <f>ROUND(I357*H357,2)</f>
        <v>0</v>
      </c>
      <c r="BL357" s="18" t="s">
        <v>215</v>
      </c>
      <c r="BM357" s="224" t="s">
        <v>1439</v>
      </c>
    </row>
    <row r="358" s="1" customFormat="1" ht="24" customHeight="1">
      <c r="B358" s="39"/>
      <c r="C358" s="241" t="s">
        <v>531</v>
      </c>
      <c r="D358" s="241" t="s">
        <v>263</v>
      </c>
      <c r="E358" s="242" t="s">
        <v>1440</v>
      </c>
      <c r="F358" s="243" t="s">
        <v>1441</v>
      </c>
      <c r="G358" s="244" t="s">
        <v>266</v>
      </c>
      <c r="H358" s="245">
        <v>1.73</v>
      </c>
      <c r="I358" s="246"/>
      <c r="J358" s="247">
        <f>ROUND(I358*H358,2)</f>
        <v>0</v>
      </c>
      <c r="K358" s="243" t="s">
        <v>20</v>
      </c>
      <c r="L358" s="248"/>
      <c r="M358" s="249" t="s">
        <v>20</v>
      </c>
      <c r="N358" s="250" t="s">
        <v>41</v>
      </c>
      <c r="O358" s="84"/>
      <c r="P358" s="222">
        <f>O358*H358</f>
        <v>0</v>
      </c>
      <c r="Q358" s="222">
        <v>0</v>
      </c>
      <c r="R358" s="222">
        <f>Q358*H358</f>
        <v>0</v>
      </c>
      <c r="S358" s="222">
        <v>0</v>
      </c>
      <c r="T358" s="223">
        <f>S358*H358</f>
        <v>0</v>
      </c>
      <c r="AR358" s="224" t="s">
        <v>233</v>
      </c>
      <c r="AT358" s="224" t="s">
        <v>263</v>
      </c>
      <c r="AU358" s="224" t="s">
        <v>79</v>
      </c>
      <c r="AY358" s="18" t="s">
        <v>210</v>
      </c>
      <c r="BE358" s="225">
        <f>IF(N358="základní",J358,0)</f>
        <v>0</v>
      </c>
      <c r="BF358" s="225">
        <f>IF(N358="snížená",J358,0)</f>
        <v>0</v>
      </c>
      <c r="BG358" s="225">
        <f>IF(N358="zákl. přenesená",J358,0)</f>
        <v>0</v>
      </c>
      <c r="BH358" s="225">
        <f>IF(N358="sníž. přenesená",J358,0)</f>
        <v>0</v>
      </c>
      <c r="BI358" s="225">
        <f>IF(N358="nulová",J358,0)</f>
        <v>0</v>
      </c>
      <c r="BJ358" s="18" t="s">
        <v>77</v>
      </c>
      <c r="BK358" s="225">
        <f>ROUND(I358*H358,2)</f>
        <v>0</v>
      </c>
      <c r="BL358" s="18" t="s">
        <v>215</v>
      </c>
      <c r="BM358" s="224" t="s">
        <v>1442</v>
      </c>
    </row>
    <row r="359" s="1" customFormat="1" ht="16.5" customHeight="1">
      <c r="B359" s="39"/>
      <c r="C359" s="241" t="s">
        <v>1443</v>
      </c>
      <c r="D359" s="241" t="s">
        <v>263</v>
      </c>
      <c r="E359" s="242" t="s">
        <v>1444</v>
      </c>
      <c r="F359" s="243" t="s">
        <v>1445</v>
      </c>
      <c r="G359" s="244" t="s">
        <v>263</v>
      </c>
      <c r="H359" s="245">
        <v>10</v>
      </c>
      <c r="I359" s="246"/>
      <c r="J359" s="247">
        <f>ROUND(I359*H359,2)</f>
        <v>0</v>
      </c>
      <c r="K359" s="243" t="s">
        <v>20</v>
      </c>
      <c r="L359" s="248"/>
      <c r="M359" s="249" t="s">
        <v>20</v>
      </c>
      <c r="N359" s="250" t="s">
        <v>41</v>
      </c>
      <c r="O359" s="84"/>
      <c r="P359" s="222">
        <f>O359*H359</f>
        <v>0</v>
      </c>
      <c r="Q359" s="222">
        <v>0</v>
      </c>
      <c r="R359" s="222">
        <f>Q359*H359</f>
        <v>0</v>
      </c>
      <c r="S359" s="222">
        <v>0</v>
      </c>
      <c r="T359" s="223">
        <f>S359*H359</f>
        <v>0</v>
      </c>
      <c r="AR359" s="224" t="s">
        <v>233</v>
      </c>
      <c r="AT359" s="224" t="s">
        <v>263</v>
      </c>
      <c r="AU359" s="224" t="s">
        <v>79</v>
      </c>
      <c r="AY359" s="18" t="s">
        <v>210</v>
      </c>
      <c r="BE359" s="225">
        <f>IF(N359="základní",J359,0)</f>
        <v>0</v>
      </c>
      <c r="BF359" s="225">
        <f>IF(N359="snížená",J359,0)</f>
        <v>0</v>
      </c>
      <c r="BG359" s="225">
        <f>IF(N359="zákl. přenesená",J359,0)</f>
        <v>0</v>
      </c>
      <c r="BH359" s="225">
        <f>IF(N359="sníž. přenesená",J359,0)</f>
        <v>0</v>
      </c>
      <c r="BI359" s="225">
        <f>IF(N359="nulová",J359,0)</f>
        <v>0</v>
      </c>
      <c r="BJ359" s="18" t="s">
        <v>77</v>
      </c>
      <c r="BK359" s="225">
        <f>ROUND(I359*H359,2)</f>
        <v>0</v>
      </c>
      <c r="BL359" s="18" t="s">
        <v>215</v>
      </c>
      <c r="BM359" s="224" t="s">
        <v>1446</v>
      </c>
    </row>
    <row r="360" s="10" customFormat="1" ht="22.8" customHeight="1">
      <c r="B360" s="199"/>
      <c r="C360" s="200"/>
      <c r="D360" s="201" t="s">
        <v>69</v>
      </c>
      <c r="E360" s="239" t="s">
        <v>1447</v>
      </c>
      <c r="F360" s="239" t="s">
        <v>1448</v>
      </c>
      <c r="G360" s="200"/>
      <c r="H360" s="200"/>
      <c r="I360" s="203"/>
      <c r="J360" s="240">
        <f>BK360</f>
        <v>0</v>
      </c>
      <c r="K360" s="200"/>
      <c r="L360" s="205"/>
      <c r="M360" s="206"/>
      <c r="N360" s="207"/>
      <c r="O360" s="207"/>
      <c r="P360" s="208">
        <f>SUM(P361:P362)</f>
        <v>0</v>
      </c>
      <c r="Q360" s="207"/>
      <c r="R360" s="208">
        <f>SUM(R361:R362)</f>
        <v>0</v>
      </c>
      <c r="S360" s="207"/>
      <c r="T360" s="209">
        <f>SUM(T361:T362)</f>
        <v>0</v>
      </c>
      <c r="AR360" s="210" t="s">
        <v>77</v>
      </c>
      <c r="AT360" s="211" t="s">
        <v>69</v>
      </c>
      <c r="AU360" s="211" t="s">
        <v>77</v>
      </c>
      <c r="AY360" s="210" t="s">
        <v>210</v>
      </c>
      <c r="BK360" s="212">
        <f>SUM(BK361:BK362)</f>
        <v>0</v>
      </c>
    </row>
    <row r="361" s="1" customFormat="1" ht="24" customHeight="1">
      <c r="B361" s="39"/>
      <c r="C361" s="213" t="s">
        <v>534</v>
      </c>
      <c r="D361" s="213" t="s">
        <v>211</v>
      </c>
      <c r="E361" s="214" t="s">
        <v>1449</v>
      </c>
      <c r="F361" s="215" t="s">
        <v>1450</v>
      </c>
      <c r="G361" s="216" t="s">
        <v>291</v>
      </c>
      <c r="H361" s="217">
        <v>16</v>
      </c>
      <c r="I361" s="218"/>
      <c r="J361" s="219">
        <f>ROUND(I361*H361,2)</f>
        <v>0</v>
      </c>
      <c r="K361" s="215" t="s">
        <v>20</v>
      </c>
      <c r="L361" s="44"/>
      <c r="M361" s="220" t="s">
        <v>20</v>
      </c>
      <c r="N361" s="221" t="s">
        <v>41</v>
      </c>
      <c r="O361" s="84"/>
      <c r="P361" s="222">
        <f>O361*H361</f>
        <v>0</v>
      </c>
      <c r="Q361" s="222">
        <v>0</v>
      </c>
      <c r="R361" s="222">
        <f>Q361*H361</f>
        <v>0</v>
      </c>
      <c r="S361" s="222">
        <v>0</v>
      </c>
      <c r="T361" s="223">
        <f>S361*H361</f>
        <v>0</v>
      </c>
      <c r="AR361" s="224" t="s">
        <v>215</v>
      </c>
      <c r="AT361" s="224" t="s">
        <v>211</v>
      </c>
      <c r="AU361" s="224" t="s">
        <v>79</v>
      </c>
      <c r="AY361" s="18" t="s">
        <v>210</v>
      </c>
      <c r="BE361" s="225">
        <f>IF(N361="základní",J361,0)</f>
        <v>0</v>
      </c>
      <c r="BF361" s="225">
        <f>IF(N361="snížená",J361,0)</f>
        <v>0</v>
      </c>
      <c r="BG361" s="225">
        <f>IF(N361="zákl. přenesená",J361,0)</f>
        <v>0</v>
      </c>
      <c r="BH361" s="225">
        <f>IF(N361="sníž. přenesená",J361,0)</f>
        <v>0</v>
      </c>
      <c r="BI361" s="225">
        <f>IF(N361="nulová",J361,0)</f>
        <v>0</v>
      </c>
      <c r="BJ361" s="18" t="s">
        <v>77</v>
      </c>
      <c r="BK361" s="225">
        <f>ROUND(I361*H361,2)</f>
        <v>0</v>
      </c>
      <c r="BL361" s="18" t="s">
        <v>215</v>
      </c>
      <c r="BM361" s="224" t="s">
        <v>1451</v>
      </c>
    </row>
    <row r="362" s="1" customFormat="1" ht="16.5" customHeight="1">
      <c r="B362" s="39"/>
      <c r="C362" s="241" t="s">
        <v>1452</v>
      </c>
      <c r="D362" s="241" t="s">
        <v>263</v>
      </c>
      <c r="E362" s="242" t="s">
        <v>1453</v>
      </c>
      <c r="F362" s="243" t="s">
        <v>1454</v>
      </c>
      <c r="G362" s="244" t="s">
        <v>263</v>
      </c>
      <c r="H362" s="245">
        <v>16</v>
      </c>
      <c r="I362" s="246"/>
      <c r="J362" s="247">
        <f>ROUND(I362*H362,2)</f>
        <v>0</v>
      </c>
      <c r="K362" s="243" t="s">
        <v>20</v>
      </c>
      <c r="L362" s="248"/>
      <c r="M362" s="255" t="s">
        <v>20</v>
      </c>
      <c r="N362" s="256" t="s">
        <v>41</v>
      </c>
      <c r="O362" s="229"/>
      <c r="P362" s="253">
        <f>O362*H362</f>
        <v>0</v>
      </c>
      <c r="Q362" s="253">
        <v>0</v>
      </c>
      <c r="R362" s="253">
        <f>Q362*H362</f>
        <v>0</v>
      </c>
      <c r="S362" s="253">
        <v>0</v>
      </c>
      <c r="T362" s="254">
        <f>S362*H362</f>
        <v>0</v>
      </c>
      <c r="AR362" s="224" t="s">
        <v>233</v>
      </c>
      <c r="AT362" s="224" t="s">
        <v>263</v>
      </c>
      <c r="AU362" s="224" t="s">
        <v>79</v>
      </c>
      <c r="AY362" s="18" t="s">
        <v>210</v>
      </c>
      <c r="BE362" s="225">
        <f>IF(N362="základní",J362,0)</f>
        <v>0</v>
      </c>
      <c r="BF362" s="225">
        <f>IF(N362="snížená",J362,0)</f>
        <v>0</v>
      </c>
      <c r="BG362" s="225">
        <f>IF(N362="zákl. přenesená",J362,0)</f>
        <v>0</v>
      </c>
      <c r="BH362" s="225">
        <f>IF(N362="sníž. přenesená",J362,0)</f>
        <v>0</v>
      </c>
      <c r="BI362" s="225">
        <f>IF(N362="nulová",J362,0)</f>
        <v>0</v>
      </c>
      <c r="BJ362" s="18" t="s">
        <v>77</v>
      </c>
      <c r="BK362" s="225">
        <f>ROUND(I362*H362,2)</f>
        <v>0</v>
      </c>
      <c r="BL362" s="18" t="s">
        <v>215</v>
      </c>
      <c r="BM362" s="224" t="s">
        <v>1455</v>
      </c>
    </row>
    <row r="363" s="1" customFormat="1" ht="6.96" customHeight="1">
      <c r="B363" s="59"/>
      <c r="C363" s="60"/>
      <c r="D363" s="60"/>
      <c r="E363" s="60"/>
      <c r="F363" s="60"/>
      <c r="G363" s="60"/>
      <c r="H363" s="60"/>
      <c r="I363" s="172"/>
      <c r="J363" s="60"/>
      <c r="K363" s="60"/>
      <c r="L363" s="44"/>
    </row>
  </sheetData>
  <sheetProtection sheet="1" autoFilter="0" formatColumns="0" formatRows="0" objects="1" scenarios="1" spinCount="100000" saltValue="9OsFFkvANEAwl6hPpkgVeoOrBv5AqqpFDRYMa31071NhSCr3eKc+WsVudPo42wOKAkFHYANpmuo2Jr1U0/THZw==" hashValue="PmvK8DgDPn31auTewO9FZ6ta/fGv5YF6/b7mN9TTYiMBsV57WYgVqObA2S4BrdriqaO7R9l0eEvCmRD+M0Gf5g==" algorithmName="SHA-512" password="CC35"/>
  <autoFilter ref="C149:K362"/>
  <mergeCells count="15">
    <mergeCell ref="E7:H7"/>
    <mergeCell ref="E11:H11"/>
    <mergeCell ref="E9:H9"/>
    <mergeCell ref="E13:H13"/>
    <mergeCell ref="E22:H22"/>
    <mergeCell ref="E31:H31"/>
    <mergeCell ref="E52:H52"/>
    <mergeCell ref="E56:H56"/>
    <mergeCell ref="E54:H54"/>
    <mergeCell ref="E58:H58"/>
    <mergeCell ref="E136:H136"/>
    <mergeCell ref="E140:H140"/>
    <mergeCell ref="E138:H138"/>
    <mergeCell ref="E142:H142"/>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39"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8" t="s">
        <v>108</v>
      </c>
    </row>
    <row r="3" ht="6.96" customHeight="1">
      <c r="B3" s="140"/>
      <c r="C3" s="141"/>
      <c r="D3" s="141"/>
      <c r="E3" s="141"/>
      <c r="F3" s="141"/>
      <c r="G3" s="141"/>
      <c r="H3" s="141"/>
      <c r="I3" s="142"/>
      <c r="J3" s="141"/>
      <c r="K3" s="141"/>
      <c r="L3" s="21"/>
      <c r="AT3" s="18" t="s">
        <v>79</v>
      </c>
    </row>
    <row r="4" ht="24.96" customHeight="1">
      <c r="B4" s="21"/>
      <c r="D4" s="143" t="s">
        <v>187</v>
      </c>
      <c r="L4" s="21"/>
      <c r="M4" s="144" t="s">
        <v>11</v>
      </c>
      <c r="AT4" s="18" t="s">
        <v>4</v>
      </c>
    </row>
    <row r="5" ht="6.96" customHeight="1">
      <c r="B5" s="21"/>
      <c r="L5" s="21"/>
    </row>
    <row r="6" ht="12" customHeight="1">
      <c r="B6" s="21"/>
      <c r="D6" s="145" t="s">
        <v>17</v>
      </c>
      <c r="L6" s="21"/>
    </row>
    <row r="7" ht="16.5" customHeight="1">
      <c r="B7" s="21"/>
      <c r="E7" s="146" t="str">
        <f>'Rekapitulace stavby'!K6</f>
        <v>Multifunkční centrum sociálních služeb</v>
      </c>
      <c r="F7" s="145"/>
      <c r="G7" s="145"/>
      <c r="H7" s="145"/>
      <c r="L7" s="21"/>
    </row>
    <row r="8">
      <c r="B8" s="21"/>
      <c r="D8" s="145" t="s">
        <v>188</v>
      </c>
      <c r="L8" s="21"/>
    </row>
    <row r="9" ht="16.5" customHeight="1">
      <c r="B9" s="21"/>
      <c r="E9" s="146" t="s">
        <v>235</v>
      </c>
      <c r="L9" s="21"/>
    </row>
    <row r="10" ht="12" customHeight="1">
      <c r="B10" s="21"/>
      <c r="D10" s="145" t="s">
        <v>236</v>
      </c>
      <c r="L10" s="21"/>
    </row>
    <row r="11" s="1" customFormat="1" ht="16.5" customHeight="1">
      <c r="B11" s="44"/>
      <c r="E11" s="159" t="s">
        <v>237</v>
      </c>
      <c r="F11" s="1"/>
      <c r="G11" s="1"/>
      <c r="H11" s="1"/>
      <c r="I11" s="147"/>
      <c r="L11" s="44"/>
    </row>
    <row r="12" s="1" customFormat="1" ht="12" customHeight="1">
      <c r="B12" s="44"/>
      <c r="D12" s="145" t="s">
        <v>238</v>
      </c>
      <c r="I12" s="147"/>
      <c r="L12" s="44"/>
    </row>
    <row r="13" s="1" customFormat="1" ht="36.96" customHeight="1">
      <c r="B13" s="44"/>
      <c r="E13" s="148" t="s">
        <v>1456</v>
      </c>
      <c r="F13" s="1"/>
      <c r="G13" s="1"/>
      <c r="H13" s="1"/>
      <c r="I13" s="147"/>
      <c r="L13" s="44"/>
    </row>
    <row r="14" s="1" customFormat="1">
      <c r="B14" s="44"/>
      <c r="I14" s="147"/>
      <c r="L14" s="44"/>
    </row>
    <row r="15" s="1" customFormat="1" ht="12" customHeight="1">
      <c r="B15" s="44"/>
      <c r="D15" s="145" t="s">
        <v>19</v>
      </c>
      <c r="F15" s="134" t="s">
        <v>20</v>
      </c>
      <c r="I15" s="149" t="s">
        <v>21</v>
      </c>
      <c r="J15" s="134" t="s">
        <v>20</v>
      </c>
      <c r="L15" s="44"/>
    </row>
    <row r="16" s="1" customFormat="1" ht="12" customHeight="1">
      <c r="B16" s="44"/>
      <c r="D16" s="145" t="s">
        <v>22</v>
      </c>
      <c r="F16" s="134" t="s">
        <v>23</v>
      </c>
      <c r="I16" s="149" t="s">
        <v>24</v>
      </c>
      <c r="J16" s="150" t="str">
        <f>'Rekapitulace stavby'!AN8</f>
        <v>11.2.2019</v>
      </c>
      <c r="L16" s="44"/>
    </row>
    <row r="17" s="1" customFormat="1" ht="10.8" customHeight="1">
      <c r="B17" s="44"/>
      <c r="I17" s="147"/>
      <c r="L17" s="44"/>
    </row>
    <row r="18" s="1" customFormat="1" ht="12" customHeight="1">
      <c r="B18" s="44"/>
      <c r="D18" s="145" t="s">
        <v>26</v>
      </c>
      <c r="I18" s="149" t="s">
        <v>27</v>
      </c>
      <c r="J18" s="134" t="str">
        <f>IF('Rekapitulace stavby'!AN10="","",'Rekapitulace stavby'!AN10)</f>
        <v/>
      </c>
      <c r="L18" s="44"/>
    </row>
    <row r="19" s="1" customFormat="1" ht="18" customHeight="1">
      <c r="B19" s="44"/>
      <c r="E19" s="134" t="str">
        <f>IF('Rekapitulace stavby'!E11="","",'Rekapitulace stavby'!E11)</f>
        <v xml:space="preserve"> </v>
      </c>
      <c r="I19" s="149" t="s">
        <v>28</v>
      </c>
      <c r="J19" s="134" t="str">
        <f>IF('Rekapitulace stavby'!AN11="","",'Rekapitulace stavby'!AN11)</f>
        <v/>
      </c>
      <c r="L19" s="44"/>
    </row>
    <row r="20" s="1" customFormat="1" ht="6.96" customHeight="1">
      <c r="B20" s="44"/>
      <c r="I20" s="147"/>
      <c r="L20" s="44"/>
    </row>
    <row r="21" s="1" customFormat="1" ht="12" customHeight="1">
      <c r="B21" s="44"/>
      <c r="D21" s="145" t="s">
        <v>29</v>
      </c>
      <c r="I21" s="149" t="s">
        <v>27</v>
      </c>
      <c r="J21" s="34" t="str">
        <f>'Rekapitulace stavby'!AN13</f>
        <v>Vyplň údaj</v>
      </c>
      <c r="L21" s="44"/>
    </row>
    <row r="22" s="1" customFormat="1" ht="18" customHeight="1">
      <c r="B22" s="44"/>
      <c r="E22" s="34" t="str">
        <f>'Rekapitulace stavby'!E14</f>
        <v>Vyplň údaj</v>
      </c>
      <c r="F22" s="134"/>
      <c r="G22" s="134"/>
      <c r="H22" s="134"/>
      <c r="I22" s="149" t="s">
        <v>28</v>
      </c>
      <c r="J22" s="34" t="str">
        <f>'Rekapitulace stavby'!AN14</f>
        <v>Vyplň údaj</v>
      </c>
      <c r="L22" s="44"/>
    </row>
    <row r="23" s="1" customFormat="1" ht="6.96" customHeight="1">
      <c r="B23" s="44"/>
      <c r="I23" s="147"/>
      <c r="L23" s="44"/>
    </row>
    <row r="24" s="1" customFormat="1" ht="12" customHeight="1">
      <c r="B24" s="44"/>
      <c r="D24" s="145" t="s">
        <v>31</v>
      </c>
      <c r="I24" s="149" t="s">
        <v>27</v>
      </c>
      <c r="J24" s="134" t="str">
        <f>IF('Rekapitulace stavby'!AN16="","",'Rekapitulace stavby'!AN16)</f>
        <v/>
      </c>
      <c r="L24" s="44"/>
    </row>
    <row r="25" s="1" customFormat="1" ht="18" customHeight="1">
      <c r="B25" s="44"/>
      <c r="E25" s="134" t="str">
        <f>IF('Rekapitulace stavby'!E17="","",'Rekapitulace stavby'!E17)</f>
        <v xml:space="preserve"> </v>
      </c>
      <c r="I25" s="149" t="s">
        <v>28</v>
      </c>
      <c r="J25" s="134" t="str">
        <f>IF('Rekapitulace stavby'!AN17="","",'Rekapitulace stavby'!AN17)</f>
        <v/>
      </c>
      <c r="L25" s="44"/>
    </row>
    <row r="26" s="1" customFormat="1" ht="6.96" customHeight="1">
      <c r="B26" s="44"/>
      <c r="I26" s="147"/>
      <c r="L26" s="44"/>
    </row>
    <row r="27" s="1" customFormat="1" ht="12" customHeight="1">
      <c r="B27" s="44"/>
      <c r="D27" s="145" t="s">
        <v>32</v>
      </c>
      <c r="I27" s="149" t="s">
        <v>27</v>
      </c>
      <c r="J27" s="134" t="str">
        <f>IF('Rekapitulace stavby'!AN19="","",'Rekapitulace stavby'!AN19)</f>
        <v/>
      </c>
      <c r="L27" s="44"/>
    </row>
    <row r="28" s="1" customFormat="1" ht="18" customHeight="1">
      <c r="B28" s="44"/>
      <c r="E28" s="134" t="str">
        <f>IF('Rekapitulace stavby'!E20="","",'Rekapitulace stavby'!E20)</f>
        <v xml:space="preserve"> </v>
      </c>
      <c r="I28" s="149" t="s">
        <v>28</v>
      </c>
      <c r="J28" s="134" t="str">
        <f>IF('Rekapitulace stavby'!AN20="","",'Rekapitulace stavby'!AN20)</f>
        <v/>
      </c>
      <c r="L28" s="44"/>
    </row>
    <row r="29" s="1" customFormat="1" ht="6.96" customHeight="1">
      <c r="B29" s="44"/>
      <c r="I29" s="147"/>
      <c r="L29" s="44"/>
    </row>
    <row r="30" s="1" customFormat="1" ht="12" customHeight="1">
      <c r="B30" s="44"/>
      <c r="D30" s="145" t="s">
        <v>34</v>
      </c>
      <c r="I30" s="147"/>
      <c r="L30" s="44"/>
    </row>
    <row r="31" s="7" customFormat="1" ht="16.5" customHeight="1">
      <c r="B31" s="151"/>
      <c r="E31" s="152" t="s">
        <v>20</v>
      </c>
      <c r="F31" s="152"/>
      <c r="G31" s="152"/>
      <c r="H31" s="152"/>
      <c r="I31" s="153"/>
      <c r="L31" s="151"/>
    </row>
    <row r="32" s="1" customFormat="1" ht="6.96" customHeight="1">
      <c r="B32" s="44"/>
      <c r="I32" s="147"/>
      <c r="L32" s="44"/>
    </row>
    <row r="33" s="1" customFormat="1" ht="6.96" customHeight="1">
      <c r="B33" s="44"/>
      <c r="D33" s="76"/>
      <c r="E33" s="76"/>
      <c r="F33" s="76"/>
      <c r="G33" s="76"/>
      <c r="H33" s="76"/>
      <c r="I33" s="154"/>
      <c r="J33" s="76"/>
      <c r="K33" s="76"/>
      <c r="L33" s="44"/>
    </row>
    <row r="34" s="1" customFormat="1" ht="25.44" customHeight="1">
      <c r="B34" s="44"/>
      <c r="D34" s="155" t="s">
        <v>36</v>
      </c>
      <c r="I34" s="147"/>
      <c r="J34" s="156">
        <f>ROUNDUP(J107, 2)</f>
        <v>0</v>
      </c>
      <c r="L34" s="44"/>
    </row>
    <row r="35" s="1" customFormat="1" ht="6.96" customHeight="1">
      <c r="B35" s="44"/>
      <c r="D35" s="76"/>
      <c r="E35" s="76"/>
      <c r="F35" s="76"/>
      <c r="G35" s="76"/>
      <c r="H35" s="76"/>
      <c r="I35" s="154"/>
      <c r="J35" s="76"/>
      <c r="K35" s="76"/>
      <c r="L35" s="44"/>
    </row>
    <row r="36" s="1" customFormat="1" ht="14.4" customHeight="1">
      <c r="B36" s="44"/>
      <c r="F36" s="157" t="s">
        <v>38</v>
      </c>
      <c r="I36" s="158" t="s">
        <v>37</v>
      </c>
      <c r="J36" s="157" t="s">
        <v>39</v>
      </c>
      <c r="L36" s="44"/>
    </row>
    <row r="37" s="1" customFormat="1" ht="14.4" customHeight="1">
      <c r="B37" s="44"/>
      <c r="D37" s="159" t="s">
        <v>40</v>
      </c>
      <c r="E37" s="145" t="s">
        <v>41</v>
      </c>
      <c r="F37" s="160">
        <f>ROUNDUP((SUM(BE107:BE156)),  2)</f>
        <v>0</v>
      </c>
      <c r="I37" s="161">
        <v>0.20999999999999999</v>
      </c>
      <c r="J37" s="160">
        <f>ROUNDUP(((SUM(BE107:BE156))*I37),  2)</f>
        <v>0</v>
      </c>
      <c r="L37" s="44"/>
    </row>
    <row r="38" s="1" customFormat="1" ht="14.4" customHeight="1">
      <c r="B38" s="44"/>
      <c r="E38" s="145" t="s">
        <v>42</v>
      </c>
      <c r="F38" s="160">
        <f>ROUNDUP((SUM(BF107:BF156)),  2)</f>
        <v>0</v>
      </c>
      <c r="I38" s="161">
        <v>0.14999999999999999</v>
      </c>
      <c r="J38" s="160">
        <f>ROUNDUP(((SUM(BF107:BF156))*I38),  2)</f>
        <v>0</v>
      </c>
      <c r="L38" s="44"/>
    </row>
    <row r="39" hidden="1" s="1" customFormat="1" ht="14.4" customHeight="1">
      <c r="B39" s="44"/>
      <c r="E39" s="145" t="s">
        <v>43</v>
      </c>
      <c r="F39" s="160">
        <f>ROUNDUP((SUM(BG107:BG156)),  2)</f>
        <v>0</v>
      </c>
      <c r="I39" s="161">
        <v>0.20999999999999999</v>
      </c>
      <c r="J39" s="160">
        <f>0</f>
        <v>0</v>
      </c>
      <c r="L39" s="44"/>
    </row>
    <row r="40" hidden="1" s="1" customFormat="1" ht="14.4" customHeight="1">
      <c r="B40" s="44"/>
      <c r="E40" s="145" t="s">
        <v>44</v>
      </c>
      <c r="F40" s="160">
        <f>ROUNDUP((SUM(BH107:BH156)),  2)</f>
        <v>0</v>
      </c>
      <c r="I40" s="161">
        <v>0.14999999999999999</v>
      </c>
      <c r="J40" s="160">
        <f>0</f>
        <v>0</v>
      </c>
      <c r="L40" s="44"/>
    </row>
    <row r="41" hidden="1" s="1" customFormat="1" ht="14.4" customHeight="1">
      <c r="B41" s="44"/>
      <c r="E41" s="145" t="s">
        <v>45</v>
      </c>
      <c r="F41" s="160">
        <f>ROUNDUP((SUM(BI107:BI156)),  2)</f>
        <v>0</v>
      </c>
      <c r="I41" s="161">
        <v>0</v>
      </c>
      <c r="J41" s="160">
        <f>0</f>
        <v>0</v>
      </c>
      <c r="L41" s="44"/>
    </row>
    <row r="42" s="1" customFormat="1" ht="6.96" customHeight="1">
      <c r="B42" s="44"/>
      <c r="I42" s="147"/>
      <c r="L42" s="44"/>
    </row>
    <row r="43" s="1" customFormat="1" ht="25.44" customHeight="1">
      <c r="B43" s="44"/>
      <c r="C43" s="162"/>
      <c r="D43" s="163" t="s">
        <v>46</v>
      </c>
      <c r="E43" s="164"/>
      <c r="F43" s="164"/>
      <c r="G43" s="165" t="s">
        <v>47</v>
      </c>
      <c r="H43" s="166" t="s">
        <v>48</v>
      </c>
      <c r="I43" s="167"/>
      <c r="J43" s="168">
        <f>SUM(J34:J41)</f>
        <v>0</v>
      </c>
      <c r="K43" s="169"/>
      <c r="L43" s="44"/>
    </row>
    <row r="44" s="1" customFormat="1" ht="14.4" customHeight="1">
      <c r="B44" s="170"/>
      <c r="C44" s="171"/>
      <c r="D44" s="171"/>
      <c r="E44" s="171"/>
      <c r="F44" s="171"/>
      <c r="G44" s="171"/>
      <c r="H44" s="171"/>
      <c r="I44" s="172"/>
      <c r="J44" s="171"/>
      <c r="K44" s="171"/>
      <c r="L44" s="44"/>
    </row>
    <row r="48" s="1" customFormat="1" ht="6.96" customHeight="1">
      <c r="B48" s="173"/>
      <c r="C48" s="174"/>
      <c r="D48" s="174"/>
      <c r="E48" s="174"/>
      <c r="F48" s="174"/>
      <c r="G48" s="174"/>
      <c r="H48" s="174"/>
      <c r="I48" s="175"/>
      <c r="J48" s="174"/>
      <c r="K48" s="174"/>
      <c r="L48" s="44"/>
    </row>
    <row r="49" s="1" customFormat="1" ht="24.96" customHeight="1">
      <c r="B49" s="39"/>
      <c r="C49" s="24" t="s">
        <v>190</v>
      </c>
      <c r="D49" s="40"/>
      <c r="E49" s="40"/>
      <c r="F49" s="40"/>
      <c r="G49" s="40"/>
      <c r="H49" s="40"/>
      <c r="I49" s="147"/>
      <c r="J49" s="40"/>
      <c r="K49" s="40"/>
      <c r="L49" s="44"/>
    </row>
    <row r="50" s="1" customFormat="1" ht="6.96" customHeight="1">
      <c r="B50" s="39"/>
      <c r="C50" s="40"/>
      <c r="D50" s="40"/>
      <c r="E50" s="40"/>
      <c r="F50" s="40"/>
      <c r="G50" s="40"/>
      <c r="H50" s="40"/>
      <c r="I50" s="147"/>
      <c r="J50" s="40"/>
      <c r="K50" s="40"/>
      <c r="L50" s="44"/>
    </row>
    <row r="51" s="1" customFormat="1" ht="12" customHeight="1">
      <c r="B51" s="39"/>
      <c r="C51" s="33" t="s">
        <v>17</v>
      </c>
      <c r="D51" s="40"/>
      <c r="E51" s="40"/>
      <c r="F51" s="40"/>
      <c r="G51" s="40"/>
      <c r="H51" s="40"/>
      <c r="I51" s="147"/>
      <c r="J51" s="40"/>
      <c r="K51" s="40"/>
      <c r="L51" s="44"/>
    </row>
    <row r="52" s="1" customFormat="1" ht="16.5" customHeight="1">
      <c r="B52" s="39"/>
      <c r="C52" s="40"/>
      <c r="D52" s="40"/>
      <c r="E52" s="176" t="str">
        <f>E7</f>
        <v>Multifunkční centrum sociálních služeb</v>
      </c>
      <c r="F52" s="33"/>
      <c r="G52" s="33"/>
      <c r="H52" s="33"/>
      <c r="I52" s="147"/>
      <c r="J52" s="40"/>
      <c r="K52" s="40"/>
      <c r="L52" s="44"/>
    </row>
    <row r="53" ht="12" customHeight="1">
      <c r="B53" s="22"/>
      <c r="C53" s="33" t="s">
        <v>188</v>
      </c>
      <c r="D53" s="23"/>
      <c r="E53" s="23"/>
      <c r="F53" s="23"/>
      <c r="G53" s="23"/>
      <c r="H53" s="23"/>
      <c r="I53" s="139"/>
      <c r="J53" s="23"/>
      <c r="K53" s="23"/>
      <c r="L53" s="21"/>
    </row>
    <row r="54" ht="16.5" customHeight="1">
      <c r="B54" s="22"/>
      <c r="C54" s="23"/>
      <c r="D54" s="23"/>
      <c r="E54" s="176" t="s">
        <v>235</v>
      </c>
      <c r="F54" s="23"/>
      <c r="G54" s="23"/>
      <c r="H54" s="23"/>
      <c r="I54" s="139"/>
      <c r="J54" s="23"/>
      <c r="K54" s="23"/>
      <c r="L54" s="21"/>
    </row>
    <row r="55" ht="12" customHeight="1">
      <c r="B55" s="22"/>
      <c r="C55" s="33" t="s">
        <v>236</v>
      </c>
      <c r="D55" s="23"/>
      <c r="E55" s="23"/>
      <c r="F55" s="23"/>
      <c r="G55" s="23"/>
      <c r="H55" s="23"/>
      <c r="I55" s="139"/>
      <c r="J55" s="23"/>
      <c r="K55" s="23"/>
      <c r="L55" s="21"/>
    </row>
    <row r="56" s="1" customFormat="1" ht="16.5" customHeight="1">
      <c r="B56" s="39"/>
      <c r="C56" s="40"/>
      <c r="D56" s="40"/>
      <c r="E56" s="232" t="s">
        <v>237</v>
      </c>
      <c r="F56" s="40"/>
      <c r="G56" s="40"/>
      <c r="H56" s="40"/>
      <c r="I56" s="147"/>
      <c r="J56" s="40"/>
      <c r="K56" s="40"/>
      <c r="L56" s="44"/>
    </row>
    <row r="57" s="1" customFormat="1" ht="12" customHeight="1">
      <c r="B57" s="39"/>
      <c r="C57" s="33" t="s">
        <v>238</v>
      </c>
      <c r="D57" s="40"/>
      <c r="E57" s="40"/>
      <c r="F57" s="40"/>
      <c r="G57" s="40"/>
      <c r="H57" s="40"/>
      <c r="I57" s="147"/>
      <c r="J57" s="40"/>
      <c r="K57" s="40"/>
      <c r="L57" s="44"/>
    </row>
    <row r="58" s="1" customFormat="1" ht="16.5" customHeight="1">
      <c r="B58" s="39"/>
      <c r="C58" s="40"/>
      <c r="D58" s="40"/>
      <c r="E58" s="69" t="str">
        <f>E13</f>
        <v>ZN-NNJ - Jímací vede - ZN-NNJ - Jímací vede - ZN...</v>
      </c>
      <c r="F58" s="40"/>
      <c r="G58" s="40"/>
      <c r="H58" s="40"/>
      <c r="I58" s="147"/>
      <c r="J58" s="40"/>
      <c r="K58" s="40"/>
      <c r="L58" s="44"/>
    </row>
    <row r="59" s="1" customFormat="1" ht="6.96" customHeight="1">
      <c r="B59" s="39"/>
      <c r="C59" s="40"/>
      <c r="D59" s="40"/>
      <c r="E59" s="40"/>
      <c r="F59" s="40"/>
      <c r="G59" s="40"/>
      <c r="H59" s="40"/>
      <c r="I59" s="147"/>
      <c r="J59" s="40"/>
      <c r="K59" s="40"/>
      <c r="L59" s="44"/>
    </row>
    <row r="60" s="1" customFormat="1" ht="12" customHeight="1">
      <c r="B60" s="39"/>
      <c r="C60" s="33" t="s">
        <v>22</v>
      </c>
      <c r="D60" s="40"/>
      <c r="E60" s="40"/>
      <c r="F60" s="28" t="str">
        <f>F16</f>
        <v xml:space="preserve"> </v>
      </c>
      <c r="G60" s="40"/>
      <c r="H60" s="40"/>
      <c r="I60" s="149" t="s">
        <v>24</v>
      </c>
      <c r="J60" s="72" t="str">
        <f>IF(J16="","",J16)</f>
        <v>11.2.2019</v>
      </c>
      <c r="K60" s="40"/>
      <c r="L60" s="44"/>
    </row>
    <row r="61" s="1" customFormat="1" ht="6.96" customHeight="1">
      <c r="B61" s="39"/>
      <c r="C61" s="40"/>
      <c r="D61" s="40"/>
      <c r="E61" s="40"/>
      <c r="F61" s="40"/>
      <c r="G61" s="40"/>
      <c r="H61" s="40"/>
      <c r="I61" s="147"/>
      <c r="J61" s="40"/>
      <c r="K61" s="40"/>
      <c r="L61" s="44"/>
    </row>
    <row r="62" s="1" customFormat="1" ht="15.15" customHeight="1">
      <c r="B62" s="39"/>
      <c r="C62" s="33" t="s">
        <v>26</v>
      </c>
      <c r="D62" s="40"/>
      <c r="E62" s="40"/>
      <c r="F62" s="28" t="str">
        <f>E19</f>
        <v xml:space="preserve"> </v>
      </c>
      <c r="G62" s="40"/>
      <c r="H62" s="40"/>
      <c r="I62" s="149" t="s">
        <v>31</v>
      </c>
      <c r="J62" s="37" t="str">
        <f>E25</f>
        <v xml:space="preserve"> </v>
      </c>
      <c r="K62" s="40"/>
      <c r="L62" s="44"/>
    </row>
    <row r="63" s="1" customFormat="1" ht="15.15" customHeight="1">
      <c r="B63" s="39"/>
      <c r="C63" s="33" t="s">
        <v>29</v>
      </c>
      <c r="D63" s="40"/>
      <c r="E63" s="40"/>
      <c r="F63" s="28" t="str">
        <f>IF(E22="","",E22)</f>
        <v>Vyplň údaj</v>
      </c>
      <c r="G63" s="40"/>
      <c r="H63" s="40"/>
      <c r="I63" s="149" t="s">
        <v>32</v>
      </c>
      <c r="J63" s="37" t="str">
        <f>E28</f>
        <v xml:space="preserve"> </v>
      </c>
      <c r="K63" s="40"/>
      <c r="L63" s="44"/>
    </row>
    <row r="64" s="1" customFormat="1" ht="10.32" customHeight="1">
      <c r="B64" s="39"/>
      <c r="C64" s="40"/>
      <c r="D64" s="40"/>
      <c r="E64" s="40"/>
      <c r="F64" s="40"/>
      <c r="G64" s="40"/>
      <c r="H64" s="40"/>
      <c r="I64" s="147"/>
      <c r="J64" s="40"/>
      <c r="K64" s="40"/>
      <c r="L64" s="44"/>
    </row>
    <row r="65" s="1" customFormat="1" ht="29.28" customHeight="1">
      <c r="B65" s="39"/>
      <c r="C65" s="177" t="s">
        <v>191</v>
      </c>
      <c r="D65" s="178"/>
      <c r="E65" s="178"/>
      <c r="F65" s="178"/>
      <c r="G65" s="178"/>
      <c r="H65" s="178"/>
      <c r="I65" s="179"/>
      <c r="J65" s="180" t="s">
        <v>192</v>
      </c>
      <c r="K65" s="178"/>
      <c r="L65" s="44"/>
    </row>
    <row r="66" s="1" customFormat="1" ht="10.32" customHeight="1">
      <c r="B66" s="39"/>
      <c r="C66" s="40"/>
      <c r="D66" s="40"/>
      <c r="E66" s="40"/>
      <c r="F66" s="40"/>
      <c r="G66" s="40"/>
      <c r="H66" s="40"/>
      <c r="I66" s="147"/>
      <c r="J66" s="40"/>
      <c r="K66" s="40"/>
      <c r="L66" s="44"/>
    </row>
    <row r="67" s="1" customFormat="1" ht="22.8" customHeight="1">
      <c r="B67" s="39"/>
      <c r="C67" s="181" t="s">
        <v>68</v>
      </c>
      <c r="D67" s="40"/>
      <c r="E67" s="40"/>
      <c r="F67" s="40"/>
      <c r="G67" s="40"/>
      <c r="H67" s="40"/>
      <c r="I67" s="147"/>
      <c r="J67" s="102">
        <f>J107</f>
        <v>0</v>
      </c>
      <c r="K67" s="40"/>
      <c r="L67" s="44"/>
      <c r="AU67" s="18" t="s">
        <v>193</v>
      </c>
    </row>
    <row r="68" s="8" customFormat="1" ht="24.96" customHeight="1">
      <c r="B68" s="182"/>
      <c r="C68" s="183"/>
      <c r="D68" s="184" t="s">
        <v>243</v>
      </c>
      <c r="E68" s="185"/>
      <c r="F68" s="185"/>
      <c r="G68" s="185"/>
      <c r="H68" s="185"/>
      <c r="I68" s="186"/>
      <c r="J68" s="187">
        <f>J108</f>
        <v>0</v>
      </c>
      <c r="K68" s="183"/>
      <c r="L68" s="188"/>
    </row>
    <row r="69" s="11" customFormat="1" ht="19.92" customHeight="1">
      <c r="B69" s="233"/>
      <c r="C69" s="125"/>
      <c r="D69" s="234" t="s">
        <v>943</v>
      </c>
      <c r="E69" s="235"/>
      <c r="F69" s="235"/>
      <c r="G69" s="235"/>
      <c r="H69" s="235"/>
      <c r="I69" s="236"/>
      <c r="J69" s="237">
        <f>J109</f>
        <v>0</v>
      </c>
      <c r="K69" s="125"/>
      <c r="L69" s="238"/>
    </row>
    <row r="70" s="11" customFormat="1" ht="19.92" customHeight="1">
      <c r="B70" s="233"/>
      <c r="C70" s="125"/>
      <c r="D70" s="234" t="s">
        <v>1457</v>
      </c>
      <c r="E70" s="235"/>
      <c r="F70" s="235"/>
      <c r="G70" s="235"/>
      <c r="H70" s="235"/>
      <c r="I70" s="236"/>
      <c r="J70" s="237">
        <f>J110</f>
        <v>0</v>
      </c>
      <c r="K70" s="125"/>
      <c r="L70" s="238"/>
    </row>
    <row r="71" s="11" customFormat="1" ht="19.92" customHeight="1">
      <c r="B71" s="233"/>
      <c r="C71" s="125"/>
      <c r="D71" s="234" t="s">
        <v>1458</v>
      </c>
      <c r="E71" s="235"/>
      <c r="F71" s="235"/>
      <c r="G71" s="235"/>
      <c r="H71" s="235"/>
      <c r="I71" s="236"/>
      <c r="J71" s="237">
        <f>J113</f>
        <v>0</v>
      </c>
      <c r="K71" s="125"/>
      <c r="L71" s="238"/>
    </row>
    <row r="72" s="11" customFormat="1" ht="19.92" customHeight="1">
      <c r="B72" s="233"/>
      <c r="C72" s="125"/>
      <c r="D72" s="234" t="s">
        <v>1459</v>
      </c>
      <c r="E72" s="235"/>
      <c r="F72" s="235"/>
      <c r="G72" s="235"/>
      <c r="H72" s="235"/>
      <c r="I72" s="236"/>
      <c r="J72" s="237">
        <f>J119</f>
        <v>0</v>
      </c>
      <c r="K72" s="125"/>
      <c r="L72" s="238"/>
    </row>
    <row r="73" s="11" customFormat="1" ht="19.92" customHeight="1">
      <c r="B73" s="233"/>
      <c r="C73" s="125"/>
      <c r="D73" s="234" t="s">
        <v>1460</v>
      </c>
      <c r="E73" s="235"/>
      <c r="F73" s="235"/>
      <c r="G73" s="235"/>
      <c r="H73" s="235"/>
      <c r="I73" s="236"/>
      <c r="J73" s="237">
        <f>J125</f>
        <v>0</v>
      </c>
      <c r="K73" s="125"/>
      <c r="L73" s="238"/>
    </row>
    <row r="74" s="11" customFormat="1" ht="19.92" customHeight="1">
      <c r="B74" s="233"/>
      <c r="C74" s="125"/>
      <c r="D74" s="234" t="s">
        <v>1461</v>
      </c>
      <c r="E74" s="235"/>
      <c r="F74" s="235"/>
      <c r="G74" s="235"/>
      <c r="H74" s="235"/>
      <c r="I74" s="236"/>
      <c r="J74" s="237">
        <f>J129</f>
        <v>0</v>
      </c>
      <c r="K74" s="125"/>
      <c r="L74" s="238"/>
    </row>
    <row r="75" s="11" customFormat="1" ht="19.92" customHeight="1">
      <c r="B75" s="233"/>
      <c r="C75" s="125"/>
      <c r="D75" s="234" t="s">
        <v>1462</v>
      </c>
      <c r="E75" s="235"/>
      <c r="F75" s="235"/>
      <c r="G75" s="235"/>
      <c r="H75" s="235"/>
      <c r="I75" s="236"/>
      <c r="J75" s="237">
        <f>J133</f>
        <v>0</v>
      </c>
      <c r="K75" s="125"/>
      <c r="L75" s="238"/>
    </row>
    <row r="76" s="11" customFormat="1" ht="19.92" customHeight="1">
      <c r="B76" s="233"/>
      <c r="C76" s="125"/>
      <c r="D76" s="234" t="s">
        <v>1463</v>
      </c>
      <c r="E76" s="235"/>
      <c r="F76" s="235"/>
      <c r="G76" s="235"/>
      <c r="H76" s="235"/>
      <c r="I76" s="236"/>
      <c r="J76" s="237">
        <f>J136</f>
        <v>0</v>
      </c>
      <c r="K76" s="125"/>
      <c r="L76" s="238"/>
    </row>
    <row r="77" s="11" customFormat="1" ht="19.92" customHeight="1">
      <c r="B77" s="233"/>
      <c r="C77" s="125"/>
      <c r="D77" s="234" t="s">
        <v>1464</v>
      </c>
      <c r="E77" s="235"/>
      <c r="F77" s="235"/>
      <c r="G77" s="235"/>
      <c r="H77" s="235"/>
      <c r="I77" s="236"/>
      <c r="J77" s="237">
        <f>J139</f>
        <v>0</v>
      </c>
      <c r="K77" s="125"/>
      <c r="L77" s="238"/>
    </row>
    <row r="78" s="11" customFormat="1" ht="19.92" customHeight="1">
      <c r="B78" s="233"/>
      <c r="C78" s="125"/>
      <c r="D78" s="234" t="s">
        <v>1465</v>
      </c>
      <c r="E78" s="235"/>
      <c r="F78" s="235"/>
      <c r="G78" s="235"/>
      <c r="H78" s="235"/>
      <c r="I78" s="236"/>
      <c r="J78" s="237">
        <f>J142</f>
        <v>0</v>
      </c>
      <c r="K78" s="125"/>
      <c r="L78" s="238"/>
    </row>
    <row r="79" s="11" customFormat="1" ht="19.92" customHeight="1">
      <c r="B79" s="233"/>
      <c r="C79" s="125"/>
      <c r="D79" s="234" t="s">
        <v>1466</v>
      </c>
      <c r="E79" s="235"/>
      <c r="F79" s="235"/>
      <c r="G79" s="235"/>
      <c r="H79" s="235"/>
      <c r="I79" s="236"/>
      <c r="J79" s="237">
        <f>J146</f>
        <v>0</v>
      </c>
      <c r="K79" s="125"/>
      <c r="L79" s="238"/>
    </row>
    <row r="80" s="11" customFormat="1" ht="19.92" customHeight="1">
      <c r="B80" s="233"/>
      <c r="C80" s="125"/>
      <c r="D80" s="234" t="s">
        <v>900</v>
      </c>
      <c r="E80" s="235"/>
      <c r="F80" s="235"/>
      <c r="G80" s="235"/>
      <c r="H80" s="235"/>
      <c r="I80" s="236"/>
      <c r="J80" s="237">
        <f>J149</f>
        <v>0</v>
      </c>
      <c r="K80" s="125"/>
      <c r="L80" s="238"/>
    </row>
    <row r="81" s="8" customFormat="1" ht="24.96" customHeight="1">
      <c r="B81" s="182"/>
      <c r="C81" s="183"/>
      <c r="D81" s="184" t="s">
        <v>254</v>
      </c>
      <c r="E81" s="185"/>
      <c r="F81" s="185"/>
      <c r="G81" s="185"/>
      <c r="H81" s="185"/>
      <c r="I81" s="186"/>
      <c r="J81" s="187">
        <f>J152</f>
        <v>0</v>
      </c>
      <c r="K81" s="183"/>
      <c r="L81" s="188"/>
    </row>
    <row r="82" s="11" customFormat="1" ht="19.92" customHeight="1">
      <c r="B82" s="233"/>
      <c r="C82" s="125"/>
      <c r="D82" s="234" t="s">
        <v>1467</v>
      </c>
      <c r="E82" s="235"/>
      <c r="F82" s="235"/>
      <c r="G82" s="235"/>
      <c r="H82" s="235"/>
      <c r="I82" s="236"/>
      <c r="J82" s="237">
        <f>J153</f>
        <v>0</v>
      </c>
      <c r="K82" s="125"/>
      <c r="L82" s="238"/>
    </row>
    <row r="83" s="11" customFormat="1" ht="19.92" customHeight="1">
      <c r="B83" s="233"/>
      <c r="C83" s="125"/>
      <c r="D83" s="234" t="s">
        <v>1468</v>
      </c>
      <c r="E83" s="235"/>
      <c r="F83" s="235"/>
      <c r="G83" s="235"/>
      <c r="H83" s="235"/>
      <c r="I83" s="236"/>
      <c r="J83" s="237">
        <f>J155</f>
        <v>0</v>
      </c>
      <c r="K83" s="125"/>
      <c r="L83" s="238"/>
    </row>
    <row r="84" s="1" customFormat="1" ht="21.84" customHeight="1">
      <c r="B84" s="39"/>
      <c r="C84" s="40"/>
      <c r="D84" s="40"/>
      <c r="E84" s="40"/>
      <c r="F84" s="40"/>
      <c r="G84" s="40"/>
      <c r="H84" s="40"/>
      <c r="I84" s="147"/>
      <c r="J84" s="40"/>
      <c r="K84" s="40"/>
      <c r="L84" s="44"/>
    </row>
    <row r="85" s="1" customFormat="1" ht="6.96" customHeight="1">
      <c r="B85" s="59"/>
      <c r="C85" s="60"/>
      <c r="D85" s="60"/>
      <c r="E85" s="60"/>
      <c r="F85" s="60"/>
      <c r="G85" s="60"/>
      <c r="H85" s="60"/>
      <c r="I85" s="172"/>
      <c r="J85" s="60"/>
      <c r="K85" s="60"/>
      <c r="L85" s="44"/>
    </row>
    <row r="89" s="1" customFormat="1" ht="6.96" customHeight="1">
      <c r="B89" s="61"/>
      <c r="C89" s="62"/>
      <c r="D89" s="62"/>
      <c r="E89" s="62"/>
      <c r="F89" s="62"/>
      <c r="G89" s="62"/>
      <c r="H89" s="62"/>
      <c r="I89" s="175"/>
      <c r="J89" s="62"/>
      <c r="K89" s="62"/>
      <c r="L89" s="44"/>
    </row>
    <row r="90" s="1" customFormat="1" ht="24.96" customHeight="1">
      <c r="B90" s="39"/>
      <c r="C90" s="24" t="s">
        <v>195</v>
      </c>
      <c r="D90" s="40"/>
      <c r="E90" s="40"/>
      <c r="F90" s="40"/>
      <c r="G90" s="40"/>
      <c r="H90" s="40"/>
      <c r="I90" s="147"/>
      <c r="J90" s="40"/>
      <c r="K90" s="40"/>
      <c r="L90" s="44"/>
    </row>
    <row r="91" s="1" customFormat="1" ht="6.96" customHeight="1">
      <c r="B91" s="39"/>
      <c r="C91" s="40"/>
      <c r="D91" s="40"/>
      <c r="E91" s="40"/>
      <c r="F91" s="40"/>
      <c r="G91" s="40"/>
      <c r="H91" s="40"/>
      <c r="I91" s="147"/>
      <c r="J91" s="40"/>
      <c r="K91" s="40"/>
      <c r="L91" s="44"/>
    </row>
    <row r="92" s="1" customFormat="1" ht="12" customHeight="1">
      <c r="B92" s="39"/>
      <c r="C92" s="33" t="s">
        <v>17</v>
      </c>
      <c r="D92" s="40"/>
      <c r="E92" s="40"/>
      <c r="F92" s="40"/>
      <c r="G92" s="40"/>
      <c r="H92" s="40"/>
      <c r="I92" s="147"/>
      <c r="J92" s="40"/>
      <c r="K92" s="40"/>
      <c r="L92" s="44"/>
    </row>
    <row r="93" s="1" customFormat="1" ht="16.5" customHeight="1">
      <c r="B93" s="39"/>
      <c r="C93" s="40"/>
      <c r="D93" s="40"/>
      <c r="E93" s="176" t="str">
        <f>E7</f>
        <v>Multifunkční centrum sociálních služeb</v>
      </c>
      <c r="F93" s="33"/>
      <c r="G93" s="33"/>
      <c r="H93" s="33"/>
      <c r="I93" s="147"/>
      <c r="J93" s="40"/>
      <c r="K93" s="40"/>
      <c r="L93" s="44"/>
    </row>
    <row r="94" ht="12" customHeight="1">
      <c r="B94" s="22"/>
      <c r="C94" s="33" t="s">
        <v>188</v>
      </c>
      <c r="D94" s="23"/>
      <c r="E94" s="23"/>
      <c r="F94" s="23"/>
      <c r="G94" s="23"/>
      <c r="H94" s="23"/>
      <c r="I94" s="139"/>
      <c r="J94" s="23"/>
      <c r="K94" s="23"/>
      <c r="L94" s="21"/>
    </row>
    <row r="95" ht="16.5" customHeight="1">
      <c r="B95" s="22"/>
      <c r="C95" s="23"/>
      <c r="D95" s="23"/>
      <c r="E95" s="176" t="s">
        <v>235</v>
      </c>
      <c r="F95" s="23"/>
      <c r="G95" s="23"/>
      <c r="H95" s="23"/>
      <c r="I95" s="139"/>
      <c r="J95" s="23"/>
      <c r="K95" s="23"/>
      <c r="L95" s="21"/>
    </row>
    <row r="96" ht="12" customHeight="1">
      <c r="B96" s="22"/>
      <c r="C96" s="33" t="s">
        <v>236</v>
      </c>
      <c r="D96" s="23"/>
      <c r="E96" s="23"/>
      <c r="F96" s="23"/>
      <c r="G96" s="23"/>
      <c r="H96" s="23"/>
      <c r="I96" s="139"/>
      <c r="J96" s="23"/>
      <c r="K96" s="23"/>
      <c r="L96" s="21"/>
    </row>
    <row r="97" s="1" customFormat="1" ht="16.5" customHeight="1">
      <c r="B97" s="39"/>
      <c r="C97" s="40"/>
      <c r="D97" s="40"/>
      <c r="E97" s="232" t="s">
        <v>237</v>
      </c>
      <c r="F97" s="40"/>
      <c r="G97" s="40"/>
      <c r="H97" s="40"/>
      <c r="I97" s="147"/>
      <c r="J97" s="40"/>
      <c r="K97" s="40"/>
      <c r="L97" s="44"/>
    </row>
    <row r="98" s="1" customFormat="1" ht="12" customHeight="1">
      <c r="B98" s="39"/>
      <c r="C98" s="33" t="s">
        <v>238</v>
      </c>
      <c r="D98" s="40"/>
      <c r="E98" s="40"/>
      <c r="F98" s="40"/>
      <c r="G98" s="40"/>
      <c r="H98" s="40"/>
      <c r="I98" s="147"/>
      <c r="J98" s="40"/>
      <c r="K98" s="40"/>
      <c r="L98" s="44"/>
    </row>
    <row r="99" s="1" customFormat="1" ht="16.5" customHeight="1">
      <c r="B99" s="39"/>
      <c r="C99" s="40"/>
      <c r="D99" s="40"/>
      <c r="E99" s="69" t="str">
        <f>E13</f>
        <v>ZN-NNJ - Jímací vede - ZN-NNJ - Jímací vede - ZN...</v>
      </c>
      <c r="F99" s="40"/>
      <c r="G99" s="40"/>
      <c r="H99" s="40"/>
      <c r="I99" s="147"/>
      <c r="J99" s="40"/>
      <c r="K99" s="40"/>
      <c r="L99" s="44"/>
    </row>
    <row r="100" s="1" customFormat="1" ht="6.96" customHeight="1">
      <c r="B100" s="39"/>
      <c r="C100" s="40"/>
      <c r="D100" s="40"/>
      <c r="E100" s="40"/>
      <c r="F100" s="40"/>
      <c r="G100" s="40"/>
      <c r="H100" s="40"/>
      <c r="I100" s="147"/>
      <c r="J100" s="40"/>
      <c r="K100" s="40"/>
      <c r="L100" s="44"/>
    </row>
    <row r="101" s="1" customFormat="1" ht="12" customHeight="1">
      <c r="B101" s="39"/>
      <c r="C101" s="33" t="s">
        <v>22</v>
      </c>
      <c r="D101" s="40"/>
      <c r="E101" s="40"/>
      <c r="F101" s="28" t="str">
        <f>F16</f>
        <v xml:space="preserve"> </v>
      </c>
      <c r="G101" s="40"/>
      <c r="H101" s="40"/>
      <c r="I101" s="149" t="s">
        <v>24</v>
      </c>
      <c r="J101" s="72" t="str">
        <f>IF(J16="","",J16)</f>
        <v>11.2.2019</v>
      </c>
      <c r="K101" s="40"/>
      <c r="L101" s="44"/>
    </row>
    <row r="102" s="1" customFormat="1" ht="6.96" customHeight="1">
      <c r="B102" s="39"/>
      <c r="C102" s="40"/>
      <c r="D102" s="40"/>
      <c r="E102" s="40"/>
      <c r="F102" s="40"/>
      <c r="G102" s="40"/>
      <c r="H102" s="40"/>
      <c r="I102" s="147"/>
      <c r="J102" s="40"/>
      <c r="K102" s="40"/>
      <c r="L102" s="44"/>
    </row>
    <row r="103" s="1" customFormat="1" ht="15.15" customHeight="1">
      <c r="B103" s="39"/>
      <c r="C103" s="33" t="s">
        <v>26</v>
      </c>
      <c r="D103" s="40"/>
      <c r="E103" s="40"/>
      <c r="F103" s="28" t="str">
        <f>E19</f>
        <v xml:space="preserve"> </v>
      </c>
      <c r="G103" s="40"/>
      <c r="H103" s="40"/>
      <c r="I103" s="149" t="s">
        <v>31</v>
      </c>
      <c r="J103" s="37" t="str">
        <f>E25</f>
        <v xml:space="preserve"> </v>
      </c>
      <c r="K103" s="40"/>
      <c r="L103" s="44"/>
    </row>
    <row r="104" s="1" customFormat="1" ht="15.15" customHeight="1">
      <c r="B104" s="39"/>
      <c r="C104" s="33" t="s">
        <v>29</v>
      </c>
      <c r="D104" s="40"/>
      <c r="E104" s="40"/>
      <c r="F104" s="28" t="str">
        <f>IF(E22="","",E22)</f>
        <v>Vyplň údaj</v>
      </c>
      <c r="G104" s="40"/>
      <c r="H104" s="40"/>
      <c r="I104" s="149" t="s">
        <v>32</v>
      </c>
      <c r="J104" s="37" t="str">
        <f>E28</f>
        <v xml:space="preserve"> </v>
      </c>
      <c r="K104" s="40"/>
      <c r="L104" s="44"/>
    </row>
    <row r="105" s="1" customFormat="1" ht="10.32" customHeight="1">
      <c r="B105" s="39"/>
      <c r="C105" s="40"/>
      <c r="D105" s="40"/>
      <c r="E105" s="40"/>
      <c r="F105" s="40"/>
      <c r="G105" s="40"/>
      <c r="H105" s="40"/>
      <c r="I105" s="147"/>
      <c r="J105" s="40"/>
      <c r="K105" s="40"/>
      <c r="L105" s="44"/>
    </row>
    <row r="106" s="9" customFormat="1" ht="29.28" customHeight="1">
      <c r="B106" s="189"/>
      <c r="C106" s="190" t="s">
        <v>196</v>
      </c>
      <c r="D106" s="191" t="s">
        <v>55</v>
      </c>
      <c r="E106" s="191" t="s">
        <v>51</v>
      </c>
      <c r="F106" s="191" t="s">
        <v>52</v>
      </c>
      <c r="G106" s="191" t="s">
        <v>197</v>
      </c>
      <c r="H106" s="191" t="s">
        <v>198</v>
      </c>
      <c r="I106" s="192" t="s">
        <v>199</v>
      </c>
      <c r="J106" s="191" t="s">
        <v>192</v>
      </c>
      <c r="K106" s="193" t="s">
        <v>200</v>
      </c>
      <c r="L106" s="194"/>
      <c r="M106" s="92" t="s">
        <v>20</v>
      </c>
      <c r="N106" s="93" t="s">
        <v>40</v>
      </c>
      <c r="O106" s="93" t="s">
        <v>201</v>
      </c>
      <c r="P106" s="93" t="s">
        <v>202</v>
      </c>
      <c r="Q106" s="93" t="s">
        <v>203</v>
      </c>
      <c r="R106" s="93" t="s">
        <v>204</v>
      </c>
      <c r="S106" s="93" t="s">
        <v>205</v>
      </c>
      <c r="T106" s="94" t="s">
        <v>206</v>
      </c>
    </row>
    <row r="107" s="1" customFormat="1" ht="22.8" customHeight="1">
      <c r="B107" s="39"/>
      <c r="C107" s="99" t="s">
        <v>207</v>
      </c>
      <c r="D107" s="40"/>
      <c r="E107" s="40"/>
      <c r="F107" s="40"/>
      <c r="G107" s="40"/>
      <c r="H107" s="40"/>
      <c r="I107" s="147"/>
      <c r="J107" s="195">
        <f>BK107</f>
        <v>0</v>
      </c>
      <c r="K107" s="40"/>
      <c r="L107" s="44"/>
      <c r="M107" s="95"/>
      <c r="N107" s="96"/>
      <c r="O107" s="96"/>
      <c r="P107" s="196">
        <f>P108+P152</f>
        <v>0</v>
      </c>
      <c r="Q107" s="96"/>
      <c r="R107" s="196">
        <f>R108+R152</f>
        <v>0</v>
      </c>
      <c r="S107" s="96"/>
      <c r="T107" s="197">
        <f>T108+T152</f>
        <v>0</v>
      </c>
      <c r="AT107" s="18" t="s">
        <v>69</v>
      </c>
      <c r="AU107" s="18" t="s">
        <v>193</v>
      </c>
      <c r="BK107" s="198">
        <f>BK108+BK152</f>
        <v>0</v>
      </c>
    </row>
    <row r="108" s="10" customFormat="1" ht="25.92" customHeight="1">
      <c r="B108" s="199"/>
      <c r="C108" s="200"/>
      <c r="D108" s="201" t="s">
        <v>69</v>
      </c>
      <c r="E108" s="202" t="s">
        <v>296</v>
      </c>
      <c r="F108" s="202" t="s">
        <v>297</v>
      </c>
      <c r="G108" s="200"/>
      <c r="H108" s="200"/>
      <c r="I108" s="203"/>
      <c r="J108" s="204">
        <f>BK108</f>
        <v>0</v>
      </c>
      <c r="K108" s="200"/>
      <c r="L108" s="205"/>
      <c r="M108" s="206"/>
      <c r="N108" s="207"/>
      <c r="O108" s="207"/>
      <c r="P108" s="208">
        <f>P109+P110+P113+P119+P125+P129+P133+P136+P139+P142+P146+P149</f>
        <v>0</v>
      </c>
      <c r="Q108" s="207"/>
      <c r="R108" s="208">
        <f>R109+R110+R113+R119+R125+R129+R133+R136+R139+R142+R146+R149</f>
        <v>0</v>
      </c>
      <c r="S108" s="207"/>
      <c r="T108" s="209">
        <f>T109+T110+T113+T119+T125+T129+T133+T136+T139+T142+T146+T149</f>
        <v>0</v>
      </c>
      <c r="AR108" s="210" t="s">
        <v>79</v>
      </c>
      <c r="AT108" s="211" t="s">
        <v>69</v>
      </c>
      <c r="AU108" s="211" t="s">
        <v>16</v>
      </c>
      <c r="AY108" s="210" t="s">
        <v>210</v>
      </c>
      <c r="BK108" s="212">
        <f>BK109+BK110+BK113+BK119+BK125+BK129+BK133+BK136+BK139+BK142+BK146+BK149</f>
        <v>0</v>
      </c>
    </row>
    <row r="109" s="10" customFormat="1" ht="22.8" customHeight="1">
      <c r="B109" s="199"/>
      <c r="C109" s="200"/>
      <c r="D109" s="201" t="s">
        <v>69</v>
      </c>
      <c r="E109" s="239" t="s">
        <v>1001</v>
      </c>
      <c r="F109" s="239" t="s">
        <v>1002</v>
      </c>
      <c r="G109" s="200"/>
      <c r="H109" s="200"/>
      <c r="I109" s="203"/>
      <c r="J109" s="240">
        <f>BK109</f>
        <v>0</v>
      </c>
      <c r="K109" s="200"/>
      <c r="L109" s="205"/>
      <c r="M109" s="206"/>
      <c r="N109" s="207"/>
      <c r="O109" s="207"/>
      <c r="P109" s="208">
        <v>0</v>
      </c>
      <c r="Q109" s="207"/>
      <c r="R109" s="208">
        <v>0</v>
      </c>
      <c r="S109" s="207"/>
      <c r="T109" s="209">
        <v>0</v>
      </c>
      <c r="AR109" s="210" t="s">
        <v>79</v>
      </c>
      <c r="AT109" s="211" t="s">
        <v>69</v>
      </c>
      <c r="AU109" s="211" t="s">
        <v>77</v>
      </c>
      <c r="AY109" s="210" t="s">
        <v>210</v>
      </c>
      <c r="BK109" s="212">
        <v>0</v>
      </c>
    </row>
    <row r="110" s="10" customFormat="1" ht="22.8" customHeight="1">
      <c r="B110" s="199"/>
      <c r="C110" s="200"/>
      <c r="D110" s="201" t="s">
        <v>69</v>
      </c>
      <c r="E110" s="239" t="s">
        <v>1469</v>
      </c>
      <c r="F110" s="239" t="s">
        <v>1470</v>
      </c>
      <c r="G110" s="200"/>
      <c r="H110" s="200"/>
      <c r="I110" s="203"/>
      <c r="J110" s="240">
        <f>BK110</f>
        <v>0</v>
      </c>
      <c r="K110" s="200"/>
      <c r="L110" s="205"/>
      <c r="M110" s="206"/>
      <c r="N110" s="207"/>
      <c r="O110" s="207"/>
      <c r="P110" s="208">
        <f>SUM(P111:P112)</f>
        <v>0</v>
      </c>
      <c r="Q110" s="207"/>
      <c r="R110" s="208">
        <f>SUM(R111:R112)</f>
        <v>0</v>
      </c>
      <c r="S110" s="207"/>
      <c r="T110" s="209">
        <f>SUM(T111:T112)</f>
        <v>0</v>
      </c>
      <c r="AR110" s="210" t="s">
        <v>77</v>
      </c>
      <c r="AT110" s="211" t="s">
        <v>69</v>
      </c>
      <c r="AU110" s="211" t="s">
        <v>77</v>
      </c>
      <c r="AY110" s="210" t="s">
        <v>210</v>
      </c>
      <c r="BK110" s="212">
        <f>SUM(BK111:BK112)</f>
        <v>0</v>
      </c>
    </row>
    <row r="111" s="1" customFormat="1" ht="16.5" customHeight="1">
      <c r="B111" s="39"/>
      <c r="C111" s="213" t="s">
        <v>77</v>
      </c>
      <c r="D111" s="213" t="s">
        <v>211</v>
      </c>
      <c r="E111" s="214" t="s">
        <v>1471</v>
      </c>
      <c r="F111" s="215" t="s">
        <v>1472</v>
      </c>
      <c r="G111" s="216" t="s">
        <v>352</v>
      </c>
      <c r="H111" s="217">
        <v>4</v>
      </c>
      <c r="I111" s="218"/>
      <c r="J111" s="219">
        <f>ROUND(I111*H111,2)</f>
        <v>0</v>
      </c>
      <c r="K111" s="215" t="s">
        <v>20</v>
      </c>
      <c r="L111" s="44"/>
      <c r="M111" s="220" t="s">
        <v>20</v>
      </c>
      <c r="N111" s="221" t="s">
        <v>41</v>
      </c>
      <c r="O111" s="84"/>
      <c r="P111" s="222">
        <f>O111*H111</f>
        <v>0</v>
      </c>
      <c r="Q111" s="222">
        <v>0</v>
      </c>
      <c r="R111" s="222">
        <f>Q111*H111</f>
        <v>0</v>
      </c>
      <c r="S111" s="222">
        <v>0</v>
      </c>
      <c r="T111" s="223">
        <f>S111*H111</f>
        <v>0</v>
      </c>
      <c r="AR111" s="224" t="s">
        <v>215</v>
      </c>
      <c r="AT111" s="224" t="s">
        <v>211</v>
      </c>
      <c r="AU111" s="224" t="s">
        <v>79</v>
      </c>
      <c r="AY111" s="18" t="s">
        <v>210</v>
      </c>
      <c r="BE111" s="225">
        <f>IF(N111="základní",J111,0)</f>
        <v>0</v>
      </c>
      <c r="BF111" s="225">
        <f>IF(N111="snížená",J111,0)</f>
        <v>0</v>
      </c>
      <c r="BG111" s="225">
        <f>IF(N111="zákl. přenesená",J111,0)</f>
        <v>0</v>
      </c>
      <c r="BH111" s="225">
        <f>IF(N111="sníž. přenesená",J111,0)</f>
        <v>0</v>
      </c>
      <c r="BI111" s="225">
        <f>IF(N111="nulová",J111,0)</f>
        <v>0</v>
      </c>
      <c r="BJ111" s="18" t="s">
        <v>77</v>
      </c>
      <c r="BK111" s="225">
        <f>ROUND(I111*H111,2)</f>
        <v>0</v>
      </c>
      <c r="BL111" s="18" t="s">
        <v>215</v>
      </c>
      <c r="BM111" s="224" t="s">
        <v>79</v>
      </c>
    </row>
    <row r="112" s="1" customFormat="1" ht="24" customHeight="1">
      <c r="B112" s="39"/>
      <c r="C112" s="241" t="s">
        <v>79</v>
      </c>
      <c r="D112" s="241" t="s">
        <v>263</v>
      </c>
      <c r="E112" s="242" t="s">
        <v>1473</v>
      </c>
      <c r="F112" s="243" t="s">
        <v>1474</v>
      </c>
      <c r="G112" s="244" t="s">
        <v>1021</v>
      </c>
      <c r="H112" s="245">
        <v>4</v>
      </c>
      <c r="I112" s="246"/>
      <c r="J112" s="247">
        <f>ROUND(I112*H112,2)</f>
        <v>0</v>
      </c>
      <c r="K112" s="243" t="s">
        <v>20</v>
      </c>
      <c r="L112" s="248"/>
      <c r="M112" s="249" t="s">
        <v>20</v>
      </c>
      <c r="N112" s="250" t="s">
        <v>41</v>
      </c>
      <c r="O112" s="84"/>
      <c r="P112" s="222">
        <f>O112*H112</f>
        <v>0</v>
      </c>
      <c r="Q112" s="222">
        <v>0</v>
      </c>
      <c r="R112" s="222">
        <f>Q112*H112</f>
        <v>0</v>
      </c>
      <c r="S112" s="222">
        <v>0</v>
      </c>
      <c r="T112" s="223">
        <f>S112*H112</f>
        <v>0</v>
      </c>
      <c r="AR112" s="224" t="s">
        <v>233</v>
      </c>
      <c r="AT112" s="224" t="s">
        <v>263</v>
      </c>
      <c r="AU112" s="224" t="s">
        <v>79</v>
      </c>
      <c r="AY112" s="18" t="s">
        <v>210</v>
      </c>
      <c r="BE112" s="225">
        <f>IF(N112="základní",J112,0)</f>
        <v>0</v>
      </c>
      <c r="BF112" s="225">
        <f>IF(N112="snížená",J112,0)</f>
        <v>0</v>
      </c>
      <c r="BG112" s="225">
        <f>IF(N112="zákl. přenesená",J112,0)</f>
        <v>0</v>
      </c>
      <c r="BH112" s="225">
        <f>IF(N112="sníž. přenesená",J112,0)</f>
        <v>0</v>
      </c>
      <c r="BI112" s="225">
        <f>IF(N112="nulová",J112,0)</f>
        <v>0</v>
      </c>
      <c r="BJ112" s="18" t="s">
        <v>77</v>
      </c>
      <c r="BK112" s="225">
        <f>ROUND(I112*H112,2)</f>
        <v>0</v>
      </c>
      <c r="BL112" s="18" t="s">
        <v>215</v>
      </c>
      <c r="BM112" s="224" t="s">
        <v>215</v>
      </c>
    </row>
    <row r="113" s="10" customFormat="1" ht="22.8" customHeight="1">
      <c r="B113" s="199"/>
      <c r="C113" s="200"/>
      <c r="D113" s="201" t="s">
        <v>69</v>
      </c>
      <c r="E113" s="239" t="s">
        <v>1475</v>
      </c>
      <c r="F113" s="239" t="s">
        <v>1476</v>
      </c>
      <c r="G113" s="200"/>
      <c r="H113" s="200"/>
      <c r="I113" s="203"/>
      <c r="J113" s="240">
        <f>BK113</f>
        <v>0</v>
      </c>
      <c r="K113" s="200"/>
      <c r="L113" s="205"/>
      <c r="M113" s="206"/>
      <c r="N113" s="207"/>
      <c r="O113" s="207"/>
      <c r="P113" s="208">
        <f>SUM(P114:P118)</f>
        <v>0</v>
      </c>
      <c r="Q113" s="207"/>
      <c r="R113" s="208">
        <f>SUM(R114:R118)</f>
        <v>0</v>
      </c>
      <c r="S113" s="207"/>
      <c r="T113" s="209">
        <f>SUM(T114:T118)</f>
        <v>0</v>
      </c>
      <c r="AR113" s="210" t="s">
        <v>77</v>
      </c>
      <c r="AT113" s="211" t="s">
        <v>69</v>
      </c>
      <c r="AU113" s="211" t="s">
        <v>77</v>
      </c>
      <c r="AY113" s="210" t="s">
        <v>210</v>
      </c>
      <c r="BK113" s="212">
        <f>SUM(BK114:BK118)</f>
        <v>0</v>
      </c>
    </row>
    <row r="114" s="1" customFormat="1" ht="16.5" customHeight="1">
      <c r="B114" s="39"/>
      <c r="C114" s="213" t="s">
        <v>92</v>
      </c>
      <c r="D114" s="213" t="s">
        <v>211</v>
      </c>
      <c r="E114" s="214" t="s">
        <v>1477</v>
      </c>
      <c r="F114" s="215" t="s">
        <v>1478</v>
      </c>
      <c r="G114" s="216" t="s">
        <v>352</v>
      </c>
      <c r="H114" s="217">
        <v>11</v>
      </c>
      <c r="I114" s="218"/>
      <c r="J114" s="219">
        <f>ROUND(I114*H114,2)</f>
        <v>0</v>
      </c>
      <c r="K114" s="215" t="s">
        <v>20</v>
      </c>
      <c r="L114" s="44"/>
      <c r="M114" s="220" t="s">
        <v>20</v>
      </c>
      <c r="N114" s="221" t="s">
        <v>41</v>
      </c>
      <c r="O114" s="84"/>
      <c r="P114" s="222">
        <f>O114*H114</f>
        <v>0</v>
      </c>
      <c r="Q114" s="222">
        <v>0</v>
      </c>
      <c r="R114" s="222">
        <f>Q114*H114</f>
        <v>0</v>
      </c>
      <c r="S114" s="222">
        <v>0</v>
      </c>
      <c r="T114" s="223">
        <f>S114*H114</f>
        <v>0</v>
      </c>
      <c r="AR114" s="224" t="s">
        <v>215</v>
      </c>
      <c r="AT114" s="224" t="s">
        <v>211</v>
      </c>
      <c r="AU114" s="224" t="s">
        <v>79</v>
      </c>
      <c r="AY114" s="18" t="s">
        <v>210</v>
      </c>
      <c r="BE114" s="225">
        <f>IF(N114="základní",J114,0)</f>
        <v>0</v>
      </c>
      <c r="BF114" s="225">
        <f>IF(N114="snížená",J114,0)</f>
        <v>0</v>
      </c>
      <c r="BG114" s="225">
        <f>IF(N114="zákl. přenesená",J114,0)</f>
        <v>0</v>
      </c>
      <c r="BH114" s="225">
        <f>IF(N114="sníž. přenesená",J114,0)</f>
        <v>0</v>
      </c>
      <c r="BI114" s="225">
        <f>IF(N114="nulová",J114,0)</f>
        <v>0</v>
      </c>
      <c r="BJ114" s="18" t="s">
        <v>77</v>
      </c>
      <c r="BK114" s="225">
        <f>ROUND(I114*H114,2)</f>
        <v>0</v>
      </c>
      <c r="BL114" s="18" t="s">
        <v>215</v>
      </c>
      <c r="BM114" s="224" t="s">
        <v>229</v>
      </c>
    </row>
    <row r="115" s="1" customFormat="1" ht="16.5" customHeight="1">
      <c r="B115" s="39"/>
      <c r="C115" s="213" t="s">
        <v>215</v>
      </c>
      <c r="D115" s="213" t="s">
        <v>211</v>
      </c>
      <c r="E115" s="214" t="s">
        <v>1479</v>
      </c>
      <c r="F115" s="215" t="s">
        <v>1480</v>
      </c>
      <c r="G115" s="216" t="s">
        <v>352</v>
      </c>
      <c r="H115" s="217">
        <v>11</v>
      </c>
      <c r="I115" s="218"/>
      <c r="J115" s="219">
        <f>ROUND(I115*H115,2)</f>
        <v>0</v>
      </c>
      <c r="K115" s="215" t="s">
        <v>20</v>
      </c>
      <c r="L115" s="44"/>
      <c r="M115" s="220" t="s">
        <v>20</v>
      </c>
      <c r="N115" s="221" t="s">
        <v>41</v>
      </c>
      <c r="O115" s="84"/>
      <c r="P115" s="222">
        <f>O115*H115</f>
        <v>0</v>
      </c>
      <c r="Q115" s="222">
        <v>0</v>
      </c>
      <c r="R115" s="222">
        <f>Q115*H115</f>
        <v>0</v>
      </c>
      <c r="S115" s="222">
        <v>0</v>
      </c>
      <c r="T115" s="223">
        <f>S115*H115</f>
        <v>0</v>
      </c>
      <c r="AR115" s="224" t="s">
        <v>215</v>
      </c>
      <c r="AT115" s="224" t="s">
        <v>211</v>
      </c>
      <c r="AU115" s="224" t="s">
        <v>79</v>
      </c>
      <c r="AY115" s="18" t="s">
        <v>210</v>
      </c>
      <c r="BE115" s="225">
        <f>IF(N115="základní",J115,0)</f>
        <v>0</v>
      </c>
      <c r="BF115" s="225">
        <f>IF(N115="snížená",J115,0)</f>
        <v>0</v>
      </c>
      <c r="BG115" s="225">
        <f>IF(N115="zákl. přenesená",J115,0)</f>
        <v>0</v>
      </c>
      <c r="BH115" s="225">
        <f>IF(N115="sníž. přenesená",J115,0)</f>
        <v>0</v>
      </c>
      <c r="BI115" s="225">
        <f>IF(N115="nulová",J115,0)</f>
        <v>0</v>
      </c>
      <c r="BJ115" s="18" t="s">
        <v>77</v>
      </c>
      <c r="BK115" s="225">
        <f>ROUND(I115*H115,2)</f>
        <v>0</v>
      </c>
      <c r="BL115" s="18" t="s">
        <v>215</v>
      </c>
      <c r="BM115" s="224" t="s">
        <v>233</v>
      </c>
    </row>
    <row r="116" s="1" customFormat="1" ht="24" customHeight="1">
      <c r="B116" s="39"/>
      <c r="C116" s="241" t="s">
        <v>269</v>
      </c>
      <c r="D116" s="241" t="s">
        <v>263</v>
      </c>
      <c r="E116" s="242" t="s">
        <v>1481</v>
      </c>
      <c r="F116" s="243" t="s">
        <v>1482</v>
      </c>
      <c r="G116" s="244" t="s">
        <v>1021</v>
      </c>
      <c r="H116" s="245">
        <v>11</v>
      </c>
      <c r="I116" s="246"/>
      <c r="J116" s="247">
        <f>ROUND(I116*H116,2)</f>
        <v>0</v>
      </c>
      <c r="K116" s="243" t="s">
        <v>20</v>
      </c>
      <c r="L116" s="248"/>
      <c r="M116" s="249" t="s">
        <v>20</v>
      </c>
      <c r="N116" s="250" t="s">
        <v>41</v>
      </c>
      <c r="O116" s="84"/>
      <c r="P116" s="222">
        <f>O116*H116</f>
        <v>0</v>
      </c>
      <c r="Q116" s="222">
        <v>0</v>
      </c>
      <c r="R116" s="222">
        <f>Q116*H116</f>
        <v>0</v>
      </c>
      <c r="S116" s="222">
        <v>0</v>
      </c>
      <c r="T116" s="223">
        <f>S116*H116</f>
        <v>0</v>
      </c>
      <c r="AR116" s="224" t="s">
        <v>233</v>
      </c>
      <c r="AT116" s="224" t="s">
        <v>263</v>
      </c>
      <c r="AU116" s="224" t="s">
        <v>79</v>
      </c>
      <c r="AY116" s="18" t="s">
        <v>210</v>
      </c>
      <c r="BE116" s="225">
        <f>IF(N116="základní",J116,0)</f>
        <v>0</v>
      </c>
      <c r="BF116" s="225">
        <f>IF(N116="snížená",J116,0)</f>
        <v>0</v>
      </c>
      <c r="BG116" s="225">
        <f>IF(N116="zákl. přenesená",J116,0)</f>
        <v>0</v>
      </c>
      <c r="BH116" s="225">
        <f>IF(N116="sníž. přenesená",J116,0)</f>
        <v>0</v>
      </c>
      <c r="BI116" s="225">
        <f>IF(N116="nulová",J116,0)</f>
        <v>0</v>
      </c>
      <c r="BJ116" s="18" t="s">
        <v>77</v>
      </c>
      <c r="BK116" s="225">
        <f>ROUND(I116*H116,2)</f>
        <v>0</v>
      </c>
      <c r="BL116" s="18" t="s">
        <v>215</v>
      </c>
      <c r="BM116" s="224" t="s">
        <v>272</v>
      </c>
    </row>
    <row r="117" s="1" customFormat="1" ht="24" customHeight="1">
      <c r="B117" s="39"/>
      <c r="C117" s="241" t="s">
        <v>229</v>
      </c>
      <c r="D117" s="241" t="s">
        <v>263</v>
      </c>
      <c r="E117" s="242" t="s">
        <v>1483</v>
      </c>
      <c r="F117" s="243" t="s">
        <v>1484</v>
      </c>
      <c r="G117" s="244" t="s">
        <v>1021</v>
      </c>
      <c r="H117" s="245">
        <v>11</v>
      </c>
      <c r="I117" s="246"/>
      <c r="J117" s="247">
        <f>ROUND(I117*H117,2)</f>
        <v>0</v>
      </c>
      <c r="K117" s="243" t="s">
        <v>20</v>
      </c>
      <c r="L117" s="248"/>
      <c r="M117" s="249" t="s">
        <v>20</v>
      </c>
      <c r="N117" s="250" t="s">
        <v>41</v>
      </c>
      <c r="O117" s="84"/>
      <c r="P117" s="222">
        <f>O117*H117</f>
        <v>0</v>
      </c>
      <c r="Q117" s="222">
        <v>0</v>
      </c>
      <c r="R117" s="222">
        <f>Q117*H117</f>
        <v>0</v>
      </c>
      <c r="S117" s="222">
        <v>0</v>
      </c>
      <c r="T117" s="223">
        <f>S117*H117</f>
        <v>0</v>
      </c>
      <c r="AR117" s="224" t="s">
        <v>233</v>
      </c>
      <c r="AT117" s="224" t="s">
        <v>263</v>
      </c>
      <c r="AU117" s="224" t="s">
        <v>79</v>
      </c>
      <c r="AY117" s="18" t="s">
        <v>210</v>
      </c>
      <c r="BE117" s="225">
        <f>IF(N117="základní",J117,0)</f>
        <v>0</v>
      </c>
      <c r="BF117" s="225">
        <f>IF(N117="snížená",J117,0)</f>
        <v>0</v>
      </c>
      <c r="BG117" s="225">
        <f>IF(N117="zákl. přenesená",J117,0)</f>
        <v>0</v>
      </c>
      <c r="BH117" s="225">
        <f>IF(N117="sníž. přenesená",J117,0)</f>
        <v>0</v>
      </c>
      <c r="BI117" s="225">
        <f>IF(N117="nulová",J117,0)</f>
        <v>0</v>
      </c>
      <c r="BJ117" s="18" t="s">
        <v>77</v>
      </c>
      <c r="BK117" s="225">
        <f>ROUND(I117*H117,2)</f>
        <v>0</v>
      </c>
      <c r="BL117" s="18" t="s">
        <v>215</v>
      </c>
      <c r="BM117" s="224" t="s">
        <v>275</v>
      </c>
    </row>
    <row r="118" s="1" customFormat="1" ht="24" customHeight="1">
      <c r="B118" s="39"/>
      <c r="C118" s="241" t="s">
        <v>276</v>
      </c>
      <c r="D118" s="241" t="s">
        <v>263</v>
      </c>
      <c r="E118" s="242" t="s">
        <v>1485</v>
      </c>
      <c r="F118" s="243" t="s">
        <v>1486</v>
      </c>
      <c r="G118" s="244" t="s">
        <v>1021</v>
      </c>
      <c r="H118" s="245">
        <v>11</v>
      </c>
      <c r="I118" s="246"/>
      <c r="J118" s="247">
        <f>ROUND(I118*H118,2)</f>
        <v>0</v>
      </c>
      <c r="K118" s="243" t="s">
        <v>20</v>
      </c>
      <c r="L118" s="248"/>
      <c r="M118" s="249" t="s">
        <v>20</v>
      </c>
      <c r="N118" s="250" t="s">
        <v>41</v>
      </c>
      <c r="O118" s="84"/>
      <c r="P118" s="222">
        <f>O118*H118</f>
        <v>0</v>
      </c>
      <c r="Q118" s="222">
        <v>0</v>
      </c>
      <c r="R118" s="222">
        <f>Q118*H118</f>
        <v>0</v>
      </c>
      <c r="S118" s="222">
        <v>0</v>
      </c>
      <c r="T118" s="223">
        <f>S118*H118</f>
        <v>0</v>
      </c>
      <c r="AR118" s="224" t="s">
        <v>233</v>
      </c>
      <c r="AT118" s="224" t="s">
        <v>263</v>
      </c>
      <c r="AU118" s="224" t="s">
        <v>79</v>
      </c>
      <c r="AY118" s="18" t="s">
        <v>210</v>
      </c>
      <c r="BE118" s="225">
        <f>IF(N118="základní",J118,0)</f>
        <v>0</v>
      </c>
      <c r="BF118" s="225">
        <f>IF(N118="snížená",J118,0)</f>
        <v>0</v>
      </c>
      <c r="BG118" s="225">
        <f>IF(N118="zákl. přenesená",J118,0)</f>
        <v>0</v>
      </c>
      <c r="BH118" s="225">
        <f>IF(N118="sníž. přenesená",J118,0)</f>
        <v>0</v>
      </c>
      <c r="BI118" s="225">
        <f>IF(N118="nulová",J118,0)</f>
        <v>0</v>
      </c>
      <c r="BJ118" s="18" t="s">
        <v>77</v>
      </c>
      <c r="BK118" s="225">
        <f>ROUND(I118*H118,2)</f>
        <v>0</v>
      </c>
      <c r="BL118" s="18" t="s">
        <v>215</v>
      </c>
      <c r="BM118" s="224" t="s">
        <v>279</v>
      </c>
    </row>
    <row r="119" s="10" customFormat="1" ht="22.8" customHeight="1">
      <c r="B119" s="199"/>
      <c r="C119" s="200"/>
      <c r="D119" s="201" t="s">
        <v>69</v>
      </c>
      <c r="E119" s="239" t="s">
        <v>1487</v>
      </c>
      <c r="F119" s="239" t="s">
        <v>1488</v>
      </c>
      <c r="G119" s="200"/>
      <c r="H119" s="200"/>
      <c r="I119" s="203"/>
      <c r="J119" s="240">
        <f>BK119</f>
        <v>0</v>
      </c>
      <c r="K119" s="200"/>
      <c r="L119" s="205"/>
      <c r="M119" s="206"/>
      <c r="N119" s="207"/>
      <c r="O119" s="207"/>
      <c r="P119" s="208">
        <f>SUM(P120:P124)</f>
        <v>0</v>
      </c>
      <c r="Q119" s="207"/>
      <c r="R119" s="208">
        <f>SUM(R120:R124)</f>
        <v>0</v>
      </c>
      <c r="S119" s="207"/>
      <c r="T119" s="209">
        <f>SUM(T120:T124)</f>
        <v>0</v>
      </c>
      <c r="AR119" s="210" t="s">
        <v>77</v>
      </c>
      <c r="AT119" s="211" t="s">
        <v>69</v>
      </c>
      <c r="AU119" s="211" t="s">
        <v>77</v>
      </c>
      <c r="AY119" s="210" t="s">
        <v>210</v>
      </c>
      <c r="BK119" s="212">
        <f>SUM(BK120:BK124)</f>
        <v>0</v>
      </c>
    </row>
    <row r="120" s="1" customFormat="1" ht="16.5" customHeight="1">
      <c r="B120" s="39"/>
      <c r="C120" s="213" t="s">
        <v>233</v>
      </c>
      <c r="D120" s="213" t="s">
        <v>211</v>
      </c>
      <c r="E120" s="214" t="s">
        <v>1489</v>
      </c>
      <c r="F120" s="215" t="s">
        <v>1490</v>
      </c>
      <c r="G120" s="216" t="s">
        <v>352</v>
      </c>
      <c r="H120" s="217">
        <v>1</v>
      </c>
      <c r="I120" s="218"/>
      <c r="J120" s="219">
        <f>ROUND(I120*H120,2)</f>
        <v>0</v>
      </c>
      <c r="K120" s="215" t="s">
        <v>20</v>
      </c>
      <c r="L120" s="44"/>
      <c r="M120" s="220" t="s">
        <v>20</v>
      </c>
      <c r="N120" s="221" t="s">
        <v>41</v>
      </c>
      <c r="O120" s="84"/>
      <c r="P120" s="222">
        <f>O120*H120</f>
        <v>0</v>
      </c>
      <c r="Q120" s="222">
        <v>0</v>
      </c>
      <c r="R120" s="222">
        <f>Q120*H120</f>
        <v>0</v>
      </c>
      <c r="S120" s="222">
        <v>0</v>
      </c>
      <c r="T120" s="223">
        <f>S120*H120</f>
        <v>0</v>
      </c>
      <c r="AR120" s="224" t="s">
        <v>215</v>
      </c>
      <c r="AT120" s="224" t="s">
        <v>211</v>
      </c>
      <c r="AU120" s="224" t="s">
        <v>79</v>
      </c>
      <c r="AY120" s="18" t="s">
        <v>210</v>
      </c>
      <c r="BE120" s="225">
        <f>IF(N120="základní",J120,0)</f>
        <v>0</v>
      </c>
      <c r="BF120" s="225">
        <f>IF(N120="snížená",J120,0)</f>
        <v>0</v>
      </c>
      <c r="BG120" s="225">
        <f>IF(N120="zákl. přenesená",J120,0)</f>
        <v>0</v>
      </c>
      <c r="BH120" s="225">
        <f>IF(N120="sníž. přenesená",J120,0)</f>
        <v>0</v>
      </c>
      <c r="BI120" s="225">
        <f>IF(N120="nulová",J120,0)</f>
        <v>0</v>
      </c>
      <c r="BJ120" s="18" t="s">
        <v>77</v>
      </c>
      <c r="BK120" s="225">
        <f>ROUND(I120*H120,2)</f>
        <v>0</v>
      </c>
      <c r="BL120" s="18" t="s">
        <v>215</v>
      </c>
      <c r="BM120" s="224" t="s">
        <v>282</v>
      </c>
    </row>
    <row r="121" s="1" customFormat="1" ht="24" customHeight="1">
      <c r="B121" s="39"/>
      <c r="C121" s="241" t="s">
        <v>283</v>
      </c>
      <c r="D121" s="241" t="s">
        <v>263</v>
      </c>
      <c r="E121" s="242" t="s">
        <v>1491</v>
      </c>
      <c r="F121" s="243" t="s">
        <v>1492</v>
      </c>
      <c r="G121" s="244" t="s">
        <v>1021</v>
      </c>
      <c r="H121" s="245">
        <v>1</v>
      </c>
      <c r="I121" s="246"/>
      <c r="J121" s="247">
        <f>ROUND(I121*H121,2)</f>
        <v>0</v>
      </c>
      <c r="K121" s="243" t="s">
        <v>20</v>
      </c>
      <c r="L121" s="248"/>
      <c r="M121" s="249" t="s">
        <v>20</v>
      </c>
      <c r="N121" s="250" t="s">
        <v>41</v>
      </c>
      <c r="O121" s="84"/>
      <c r="P121" s="222">
        <f>O121*H121</f>
        <v>0</v>
      </c>
      <c r="Q121" s="222">
        <v>0</v>
      </c>
      <c r="R121" s="222">
        <f>Q121*H121</f>
        <v>0</v>
      </c>
      <c r="S121" s="222">
        <v>0</v>
      </c>
      <c r="T121" s="223">
        <f>S121*H121</f>
        <v>0</v>
      </c>
      <c r="AR121" s="224" t="s">
        <v>233</v>
      </c>
      <c r="AT121" s="224" t="s">
        <v>263</v>
      </c>
      <c r="AU121" s="224" t="s">
        <v>79</v>
      </c>
      <c r="AY121" s="18" t="s">
        <v>210</v>
      </c>
      <c r="BE121" s="225">
        <f>IF(N121="základní",J121,0)</f>
        <v>0</v>
      </c>
      <c r="BF121" s="225">
        <f>IF(N121="snížená",J121,0)</f>
        <v>0</v>
      </c>
      <c r="BG121" s="225">
        <f>IF(N121="zákl. přenesená",J121,0)</f>
        <v>0</v>
      </c>
      <c r="BH121" s="225">
        <f>IF(N121="sníž. přenesená",J121,0)</f>
        <v>0</v>
      </c>
      <c r="BI121" s="225">
        <f>IF(N121="nulová",J121,0)</f>
        <v>0</v>
      </c>
      <c r="BJ121" s="18" t="s">
        <v>77</v>
      </c>
      <c r="BK121" s="225">
        <f>ROUND(I121*H121,2)</f>
        <v>0</v>
      </c>
      <c r="BL121" s="18" t="s">
        <v>215</v>
      </c>
      <c r="BM121" s="224" t="s">
        <v>285</v>
      </c>
    </row>
    <row r="122" s="1" customFormat="1" ht="36" customHeight="1">
      <c r="B122" s="39"/>
      <c r="C122" s="241" t="s">
        <v>272</v>
      </c>
      <c r="D122" s="241" t="s">
        <v>263</v>
      </c>
      <c r="E122" s="242" t="s">
        <v>1493</v>
      </c>
      <c r="F122" s="243" t="s">
        <v>1494</v>
      </c>
      <c r="G122" s="244" t="s">
        <v>1021</v>
      </c>
      <c r="H122" s="245">
        <v>3</v>
      </c>
      <c r="I122" s="246"/>
      <c r="J122" s="247">
        <f>ROUND(I122*H122,2)</f>
        <v>0</v>
      </c>
      <c r="K122" s="243" t="s">
        <v>20</v>
      </c>
      <c r="L122" s="248"/>
      <c r="M122" s="249" t="s">
        <v>20</v>
      </c>
      <c r="N122" s="250" t="s">
        <v>41</v>
      </c>
      <c r="O122" s="84"/>
      <c r="P122" s="222">
        <f>O122*H122</f>
        <v>0</v>
      </c>
      <c r="Q122" s="222">
        <v>0</v>
      </c>
      <c r="R122" s="222">
        <f>Q122*H122</f>
        <v>0</v>
      </c>
      <c r="S122" s="222">
        <v>0</v>
      </c>
      <c r="T122" s="223">
        <f>S122*H122</f>
        <v>0</v>
      </c>
      <c r="AR122" s="224" t="s">
        <v>233</v>
      </c>
      <c r="AT122" s="224" t="s">
        <v>263</v>
      </c>
      <c r="AU122" s="224" t="s">
        <v>79</v>
      </c>
      <c r="AY122" s="18" t="s">
        <v>210</v>
      </c>
      <c r="BE122" s="225">
        <f>IF(N122="základní",J122,0)</f>
        <v>0</v>
      </c>
      <c r="BF122" s="225">
        <f>IF(N122="snížená",J122,0)</f>
        <v>0</v>
      </c>
      <c r="BG122" s="225">
        <f>IF(N122="zákl. přenesená",J122,0)</f>
        <v>0</v>
      </c>
      <c r="BH122" s="225">
        <f>IF(N122="sníž. přenesená",J122,0)</f>
        <v>0</v>
      </c>
      <c r="BI122" s="225">
        <f>IF(N122="nulová",J122,0)</f>
        <v>0</v>
      </c>
      <c r="BJ122" s="18" t="s">
        <v>77</v>
      </c>
      <c r="BK122" s="225">
        <f>ROUND(I122*H122,2)</f>
        <v>0</v>
      </c>
      <c r="BL122" s="18" t="s">
        <v>215</v>
      </c>
      <c r="BM122" s="224" t="s">
        <v>286</v>
      </c>
    </row>
    <row r="123" s="1" customFormat="1" ht="36" customHeight="1">
      <c r="B123" s="39"/>
      <c r="C123" s="241" t="s">
        <v>288</v>
      </c>
      <c r="D123" s="241" t="s">
        <v>263</v>
      </c>
      <c r="E123" s="242" t="s">
        <v>1495</v>
      </c>
      <c r="F123" s="243" t="s">
        <v>1496</v>
      </c>
      <c r="G123" s="244" t="s">
        <v>1021</v>
      </c>
      <c r="H123" s="245">
        <v>1</v>
      </c>
      <c r="I123" s="246"/>
      <c r="J123" s="247">
        <f>ROUND(I123*H123,2)</f>
        <v>0</v>
      </c>
      <c r="K123" s="243" t="s">
        <v>20</v>
      </c>
      <c r="L123" s="248"/>
      <c r="M123" s="249" t="s">
        <v>20</v>
      </c>
      <c r="N123" s="250" t="s">
        <v>41</v>
      </c>
      <c r="O123" s="84"/>
      <c r="P123" s="222">
        <f>O123*H123</f>
        <v>0</v>
      </c>
      <c r="Q123" s="222">
        <v>0</v>
      </c>
      <c r="R123" s="222">
        <f>Q123*H123</f>
        <v>0</v>
      </c>
      <c r="S123" s="222">
        <v>0</v>
      </c>
      <c r="T123" s="223">
        <f>S123*H123</f>
        <v>0</v>
      </c>
      <c r="AR123" s="224" t="s">
        <v>233</v>
      </c>
      <c r="AT123" s="224" t="s">
        <v>263</v>
      </c>
      <c r="AU123" s="224" t="s">
        <v>79</v>
      </c>
      <c r="AY123" s="18" t="s">
        <v>210</v>
      </c>
      <c r="BE123" s="225">
        <f>IF(N123="základní",J123,0)</f>
        <v>0</v>
      </c>
      <c r="BF123" s="225">
        <f>IF(N123="snížená",J123,0)</f>
        <v>0</v>
      </c>
      <c r="BG123" s="225">
        <f>IF(N123="zákl. přenesená",J123,0)</f>
        <v>0</v>
      </c>
      <c r="BH123" s="225">
        <f>IF(N123="sníž. přenesená",J123,0)</f>
        <v>0</v>
      </c>
      <c r="BI123" s="225">
        <f>IF(N123="nulová",J123,0)</f>
        <v>0</v>
      </c>
      <c r="BJ123" s="18" t="s">
        <v>77</v>
      </c>
      <c r="BK123" s="225">
        <f>ROUND(I123*H123,2)</f>
        <v>0</v>
      </c>
      <c r="BL123" s="18" t="s">
        <v>215</v>
      </c>
      <c r="BM123" s="224" t="s">
        <v>292</v>
      </c>
    </row>
    <row r="124" s="1" customFormat="1" ht="36" customHeight="1">
      <c r="B124" s="39"/>
      <c r="C124" s="241" t="s">
        <v>275</v>
      </c>
      <c r="D124" s="241" t="s">
        <v>263</v>
      </c>
      <c r="E124" s="242" t="s">
        <v>1497</v>
      </c>
      <c r="F124" s="243" t="s">
        <v>1498</v>
      </c>
      <c r="G124" s="244" t="s">
        <v>1021</v>
      </c>
      <c r="H124" s="245">
        <v>4</v>
      </c>
      <c r="I124" s="246"/>
      <c r="J124" s="247">
        <f>ROUND(I124*H124,2)</f>
        <v>0</v>
      </c>
      <c r="K124" s="243" t="s">
        <v>20</v>
      </c>
      <c r="L124" s="248"/>
      <c r="M124" s="249" t="s">
        <v>20</v>
      </c>
      <c r="N124" s="250" t="s">
        <v>41</v>
      </c>
      <c r="O124" s="84"/>
      <c r="P124" s="222">
        <f>O124*H124</f>
        <v>0</v>
      </c>
      <c r="Q124" s="222">
        <v>0</v>
      </c>
      <c r="R124" s="222">
        <f>Q124*H124</f>
        <v>0</v>
      </c>
      <c r="S124" s="222">
        <v>0</v>
      </c>
      <c r="T124" s="223">
        <f>S124*H124</f>
        <v>0</v>
      </c>
      <c r="AR124" s="224" t="s">
        <v>233</v>
      </c>
      <c r="AT124" s="224" t="s">
        <v>263</v>
      </c>
      <c r="AU124" s="224" t="s">
        <v>79</v>
      </c>
      <c r="AY124" s="18" t="s">
        <v>210</v>
      </c>
      <c r="BE124" s="225">
        <f>IF(N124="základní",J124,0)</f>
        <v>0</v>
      </c>
      <c r="BF124" s="225">
        <f>IF(N124="snížená",J124,0)</f>
        <v>0</v>
      </c>
      <c r="BG124" s="225">
        <f>IF(N124="zákl. přenesená",J124,0)</f>
        <v>0</v>
      </c>
      <c r="BH124" s="225">
        <f>IF(N124="sníž. přenesená",J124,0)</f>
        <v>0</v>
      </c>
      <c r="BI124" s="225">
        <f>IF(N124="nulová",J124,0)</f>
        <v>0</v>
      </c>
      <c r="BJ124" s="18" t="s">
        <v>77</v>
      </c>
      <c r="BK124" s="225">
        <f>ROUND(I124*H124,2)</f>
        <v>0</v>
      </c>
      <c r="BL124" s="18" t="s">
        <v>215</v>
      </c>
      <c r="BM124" s="224" t="s">
        <v>295</v>
      </c>
    </row>
    <row r="125" s="10" customFormat="1" ht="22.8" customHeight="1">
      <c r="B125" s="199"/>
      <c r="C125" s="200"/>
      <c r="D125" s="201" t="s">
        <v>69</v>
      </c>
      <c r="E125" s="239" t="s">
        <v>1499</v>
      </c>
      <c r="F125" s="239" t="s">
        <v>1500</v>
      </c>
      <c r="G125" s="200"/>
      <c r="H125" s="200"/>
      <c r="I125" s="203"/>
      <c r="J125" s="240">
        <f>BK125</f>
        <v>0</v>
      </c>
      <c r="K125" s="200"/>
      <c r="L125" s="205"/>
      <c r="M125" s="206"/>
      <c r="N125" s="207"/>
      <c r="O125" s="207"/>
      <c r="P125" s="208">
        <f>SUM(P126:P128)</f>
        <v>0</v>
      </c>
      <c r="Q125" s="207"/>
      <c r="R125" s="208">
        <f>SUM(R126:R128)</f>
        <v>0</v>
      </c>
      <c r="S125" s="207"/>
      <c r="T125" s="209">
        <f>SUM(T126:T128)</f>
        <v>0</v>
      </c>
      <c r="AR125" s="210" t="s">
        <v>77</v>
      </c>
      <c r="AT125" s="211" t="s">
        <v>69</v>
      </c>
      <c r="AU125" s="211" t="s">
        <v>77</v>
      </c>
      <c r="AY125" s="210" t="s">
        <v>210</v>
      </c>
      <c r="BK125" s="212">
        <f>SUM(BK126:BK128)</f>
        <v>0</v>
      </c>
    </row>
    <row r="126" s="1" customFormat="1" ht="24" customHeight="1">
      <c r="B126" s="39"/>
      <c r="C126" s="213" t="s">
        <v>300</v>
      </c>
      <c r="D126" s="213" t="s">
        <v>211</v>
      </c>
      <c r="E126" s="214" t="s">
        <v>1501</v>
      </c>
      <c r="F126" s="215" t="s">
        <v>1502</v>
      </c>
      <c r="G126" s="216" t="s">
        <v>291</v>
      </c>
      <c r="H126" s="217">
        <v>180</v>
      </c>
      <c r="I126" s="218"/>
      <c r="J126" s="219">
        <f>ROUND(I126*H126,2)</f>
        <v>0</v>
      </c>
      <c r="K126" s="215" t="s">
        <v>20</v>
      </c>
      <c r="L126" s="44"/>
      <c r="M126" s="220" t="s">
        <v>20</v>
      </c>
      <c r="N126" s="221" t="s">
        <v>41</v>
      </c>
      <c r="O126" s="84"/>
      <c r="P126" s="222">
        <f>O126*H126</f>
        <v>0</v>
      </c>
      <c r="Q126" s="222">
        <v>0</v>
      </c>
      <c r="R126" s="222">
        <f>Q126*H126</f>
        <v>0</v>
      </c>
      <c r="S126" s="222">
        <v>0</v>
      </c>
      <c r="T126" s="223">
        <f>S126*H126</f>
        <v>0</v>
      </c>
      <c r="AR126" s="224" t="s">
        <v>215</v>
      </c>
      <c r="AT126" s="224" t="s">
        <v>211</v>
      </c>
      <c r="AU126" s="224" t="s">
        <v>79</v>
      </c>
      <c r="AY126" s="18" t="s">
        <v>210</v>
      </c>
      <c r="BE126" s="225">
        <f>IF(N126="základní",J126,0)</f>
        <v>0</v>
      </c>
      <c r="BF126" s="225">
        <f>IF(N126="snížená",J126,0)</f>
        <v>0</v>
      </c>
      <c r="BG126" s="225">
        <f>IF(N126="zákl. přenesená",J126,0)</f>
        <v>0</v>
      </c>
      <c r="BH126" s="225">
        <f>IF(N126="sníž. přenesená",J126,0)</f>
        <v>0</v>
      </c>
      <c r="BI126" s="225">
        <f>IF(N126="nulová",J126,0)</f>
        <v>0</v>
      </c>
      <c r="BJ126" s="18" t="s">
        <v>77</v>
      </c>
      <c r="BK126" s="225">
        <f>ROUND(I126*H126,2)</f>
        <v>0</v>
      </c>
      <c r="BL126" s="18" t="s">
        <v>215</v>
      </c>
      <c r="BM126" s="224" t="s">
        <v>304</v>
      </c>
    </row>
    <row r="127" s="1" customFormat="1" ht="24" customHeight="1">
      <c r="B127" s="39"/>
      <c r="C127" s="241" t="s">
        <v>279</v>
      </c>
      <c r="D127" s="241" t="s">
        <v>263</v>
      </c>
      <c r="E127" s="242" t="s">
        <v>1503</v>
      </c>
      <c r="F127" s="243" t="s">
        <v>1504</v>
      </c>
      <c r="G127" s="244" t="s">
        <v>1505</v>
      </c>
      <c r="H127" s="245">
        <v>24.300000000000001</v>
      </c>
      <c r="I127" s="246"/>
      <c r="J127" s="247">
        <f>ROUND(I127*H127,2)</f>
        <v>0</v>
      </c>
      <c r="K127" s="243" t="s">
        <v>20</v>
      </c>
      <c r="L127" s="248"/>
      <c r="M127" s="249" t="s">
        <v>20</v>
      </c>
      <c r="N127" s="250" t="s">
        <v>41</v>
      </c>
      <c r="O127" s="84"/>
      <c r="P127" s="222">
        <f>O127*H127</f>
        <v>0</v>
      </c>
      <c r="Q127" s="222">
        <v>0</v>
      </c>
      <c r="R127" s="222">
        <f>Q127*H127</f>
        <v>0</v>
      </c>
      <c r="S127" s="222">
        <v>0</v>
      </c>
      <c r="T127" s="223">
        <f>S127*H127</f>
        <v>0</v>
      </c>
      <c r="AR127" s="224" t="s">
        <v>233</v>
      </c>
      <c r="AT127" s="224" t="s">
        <v>263</v>
      </c>
      <c r="AU127" s="224" t="s">
        <v>79</v>
      </c>
      <c r="AY127" s="18" t="s">
        <v>210</v>
      </c>
      <c r="BE127" s="225">
        <f>IF(N127="základní",J127,0)</f>
        <v>0</v>
      </c>
      <c r="BF127" s="225">
        <f>IF(N127="snížená",J127,0)</f>
        <v>0</v>
      </c>
      <c r="BG127" s="225">
        <f>IF(N127="zákl. přenesená",J127,0)</f>
        <v>0</v>
      </c>
      <c r="BH127" s="225">
        <f>IF(N127="sníž. přenesená",J127,0)</f>
        <v>0</v>
      </c>
      <c r="BI127" s="225">
        <f>IF(N127="nulová",J127,0)</f>
        <v>0</v>
      </c>
      <c r="BJ127" s="18" t="s">
        <v>77</v>
      </c>
      <c r="BK127" s="225">
        <f>ROUND(I127*H127,2)</f>
        <v>0</v>
      </c>
      <c r="BL127" s="18" t="s">
        <v>215</v>
      </c>
      <c r="BM127" s="224" t="s">
        <v>307</v>
      </c>
    </row>
    <row r="128" s="1" customFormat="1" ht="24" customHeight="1">
      <c r="B128" s="39"/>
      <c r="C128" s="241" t="s">
        <v>9</v>
      </c>
      <c r="D128" s="241" t="s">
        <v>263</v>
      </c>
      <c r="E128" s="242" t="s">
        <v>1506</v>
      </c>
      <c r="F128" s="243" t="s">
        <v>1507</v>
      </c>
      <c r="G128" s="244" t="s">
        <v>1021</v>
      </c>
      <c r="H128" s="245">
        <v>180</v>
      </c>
      <c r="I128" s="246"/>
      <c r="J128" s="247">
        <f>ROUND(I128*H128,2)</f>
        <v>0</v>
      </c>
      <c r="K128" s="243" t="s">
        <v>20</v>
      </c>
      <c r="L128" s="248"/>
      <c r="M128" s="249" t="s">
        <v>20</v>
      </c>
      <c r="N128" s="250" t="s">
        <v>41</v>
      </c>
      <c r="O128" s="84"/>
      <c r="P128" s="222">
        <f>O128*H128</f>
        <v>0</v>
      </c>
      <c r="Q128" s="222">
        <v>0</v>
      </c>
      <c r="R128" s="222">
        <f>Q128*H128</f>
        <v>0</v>
      </c>
      <c r="S128" s="222">
        <v>0</v>
      </c>
      <c r="T128" s="223">
        <f>S128*H128</f>
        <v>0</v>
      </c>
      <c r="AR128" s="224" t="s">
        <v>233</v>
      </c>
      <c r="AT128" s="224" t="s">
        <v>263</v>
      </c>
      <c r="AU128" s="224" t="s">
        <v>79</v>
      </c>
      <c r="AY128" s="18" t="s">
        <v>210</v>
      </c>
      <c r="BE128" s="225">
        <f>IF(N128="základní",J128,0)</f>
        <v>0</v>
      </c>
      <c r="BF128" s="225">
        <f>IF(N128="snížená",J128,0)</f>
        <v>0</v>
      </c>
      <c r="BG128" s="225">
        <f>IF(N128="zákl. přenesená",J128,0)</f>
        <v>0</v>
      </c>
      <c r="BH128" s="225">
        <f>IF(N128="sníž. přenesená",J128,0)</f>
        <v>0</v>
      </c>
      <c r="BI128" s="225">
        <f>IF(N128="nulová",J128,0)</f>
        <v>0</v>
      </c>
      <c r="BJ128" s="18" t="s">
        <v>77</v>
      </c>
      <c r="BK128" s="225">
        <f>ROUND(I128*H128,2)</f>
        <v>0</v>
      </c>
      <c r="BL128" s="18" t="s">
        <v>215</v>
      </c>
      <c r="BM128" s="224" t="s">
        <v>310</v>
      </c>
    </row>
    <row r="129" s="10" customFormat="1" ht="22.8" customHeight="1">
      <c r="B129" s="199"/>
      <c r="C129" s="200"/>
      <c r="D129" s="201" t="s">
        <v>69</v>
      </c>
      <c r="E129" s="239" t="s">
        <v>1508</v>
      </c>
      <c r="F129" s="239" t="s">
        <v>1509</v>
      </c>
      <c r="G129" s="200"/>
      <c r="H129" s="200"/>
      <c r="I129" s="203"/>
      <c r="J129" s="240">
        <f>BK129</f>
        <v>0</v>
      </c>
      <c r="K129" s="200"/>
      <c r="L129" s="205"/>
      <c r="M129" s="206"/>
      <c r="N129" s="207"/>
      <c r="O129" s="207"/>
      <c r="P129" s="208">
        <f>SUM(P130:P132)</f>
        <v>0</v>
      </c>
      <c r="Q129" s="207"/>
      <c r="R129" s="208">
        <f>SUM(R130:R132)</f>
        <v>0</v>
      </c>
      <c r="S129" s="207"/>
      <c r="T129" s="209">
        <f>SUM(T130:T132)</f>
        <v>0</v>
      </c>
      <c r="AR129" s="210" t="s">
        <v>77</v>
      </c>
      <c r="AT129" s="211" t="s">
        <v>69</v>
      </c>
      <c r="AU129" s="211" t="s">
        <v>77</v>
      </c>
      <c r="AY129" s="210" t="s">
        <v>210</v>
      </c>
      <c r="BK129" s="212">
        <f>SUM(BK130:BK132)</f>
        <v>0</v>
      </c>
    </row>
    <row r="130" s="1" customFormat="1" ht="24" customHeight="1">
      <c r="B130" s="39"/>
      <c r="C130" s="213" t="s">
        <v>282</v>
      </c>
      <c r="D130" s="213" t="s">
        <v>211</v>
      </c>
      <c r="E130" s="214" t="s">
        <v>1501</v>
      </c>
      <c r="F130" s="215" t="s">
        <v>1502</v>
      </c>
      <c r="G130" s="216" t="s">
        <v>291</v>
      </c>
      <c r="H130" s="217">
        <v>90</v>
      </c>
      <c r="I130" s="218"/>
      <c r="J130" s="219">
        <f>ROUND(I130*H130,2)</f>
        <v>0</v>
      </c>
      <c r="K130" s="215" t="s">
        <v>20</v>
      </c>
      <c r="L130" s="44"/>
      <c r="M130" s="220" t="s">
        <v>20</v>
      </c>
      <c r="N130" s="221" t="s">
        <v>41</v>
      </c>
      <c r="O130" s="84"/>
      <c r="P130" s="222">
        <f>O130*H130</f>
        <v>0</v>
      </c>
      <c r="Q130" s="222">
        <v>0</v>
      </c>
      <c r="R130" s="222">
        <f>Q130*H130</f>
        <v>0</v>
      </c>
      <c r="S130" s="222">
        <v>0</v>
      </c>
      <c r="T130" s="223">
        <f>S130*H130</f>
        <v>0</v>
      </c>
      <c r="AR130" s="224" t="s">
        <v>215</v>
      </c>
      <c r="AT130" s="224" t="s">
        <v>211</v>
      </c>
      <c r="AU130" s="224" t="s">
        <v>79</v>
      </c>
      <c r="AY130" s="18" t="s">
        <v>210</v>
      </c>
      <c r="BE130" s="225">
        <f>IF(N130="základní",J130,0)</f>
        <v>0</v>
      </c>
      <c r="BF130" s="225">
        <f>IF(N130="snížená",J130,0)</f>
        <v>0</v>
      </c>
      <c r="BG130" s="225">
        <f>IF(N130="zákl. přenesená",J130,0)</f>
        <v>0</v>
      </c>
      <c r="BH130" s="225">
        <f>IF(N130="sníž. přenesená",J130,0)</f>
        <v>0</v>
      </c>
      <c r="BI130" s="225">
        <f>IF(N130="nulová",J130,0)</f>
        <v>0</v>
      </c>
      <c r="BJ130" s="18" t="s">
        <v>77</v>
      </c>
      <c r="BK130" s="225">
        <f>ROUND(I130*H130,2)</f>
        <v>0</v>
      </c>
      <c r="BL130" s="18" t="s">
        <v>215</v>
      </c>
      <c r="BM130" s="224" t="s">
        <v>303</v>
      </c>
    </row>
    <row r="131" s="1" customFormat="1" ht="24" customHeight="1">
      <c r="B131" s="39"/>
      <c r="C131" s="241" t="s">
        <v>313</v>
      </c>
      <c r="D131" s="241" t="s">
        <v>263</v>
      </c>
      <c r="E131" s="242" t="s">
        <v>1503</v>
      </c>
      <c r="F131" s="243" t="s">
        <v>1504</v>
      </c>
      <c r="G131" s="244" t="s">
        <v>1505</v>
      </c>
      <c r="H131" s="245">
        <v>12.15</v>
      </c>
      <c r="I131" s="246"/>
      <c r="J131" s="247">
        <f>ROUND(I131*H131,2)</f>
        <v>0</v>
      </c>
      <c r="K131" s="243" t="s">
        <v>20</v>
      </c>
      <c r="L131" s="248"/>
      <c r="M131" s="249" t="s">
        <v>20</v>
      </c>
      <c r="N131" s="250" t="s">
        <v>41</v>
      </c>
      <c r="O131" s="84"/>
      <c r="P131" s="222">
        <f>O131*H131</f>
        <v>0</v>
      </c>
      <c r="Q131" s="222">
        <v>0</v>
      </c>
      <c r="R131" s="222">
        <f>Q131*H131</f>
        <v>0</v>
      </c>
      <c r="S131" s="222">
        <v>0</v>
      </c>
      <c r="T131" s="223">
        <f>S131*H131</f>
        <v>0</v>
      </c>
      <c r="AR131" s="224" t="s">
        <v>233</v>
      </c>
      <c r="AT131" s="224" t="s">
        <v>263</v>
      </c>
      <c r="AU131" s="224" t="s">
        <v>79</v>
      </c>
      <c r="AY131" s="18" t="s">
        <v>210</v>
      </c>
      <c r="BE131" s="225">
        <f>IF(N131="základní",J131,0)</f>
        <v>0</v>
      </c>
      <c r="BF131" s="225">
        <f>IF(N131="snížená",J131,0)</f>
        <v>0</v>
      </c>
      <c r="BG131" s="225">
        <f>IF(N131="zákl. přenesená",J131,0)</f>
        <v>0</v>
      </c>
      <c r="BH131" s="225">
        <f>IF(N131="sníž. přenesená",J131,0)</f>
        <v>0</v>
      </c>
      <c r="BI131" s="225">
        <f>IF(N131="nulová",J131,0)</f>
        <v>0</v>
      </c>
      <c r="BJ131" s="18" t="s">
        <v>77</v>
      </c>
      <c r="BK131" s="225">
        <f>ROUND(I131*H131,2)</f>
        <v>0</v>
      </c>
      <c r="BL131" s="18" t="s">
        <v>215</v>
      </c>
      <c r="BM131" s="224" t="s">
        <v>316</v>
      </c>
    </row>
    <row r="132" s="1" customFormat="1" ht="48" customHeight="1">
      <c r="B132" s="39"/>
      <c r="C132" s="241" t="s">
        <v>285</v>
      </c>
      <c r="D132" s="241" t="s">
        <v>263</v>
      </c>
      <c r="E132" s="242" t="s">
        <v>1510</v>
      </c>
      <c r="F132" s="243" t="s">
        <v>1511</v>
      </c>
      <c r="G132" s="244" t="s">
        <v>1021</v>
      </c>
      <c r="H132" s="245">
        <v>90</v>
      </c>
      <c r="I132" s="246"/>
      <c r="J132" s="247">
        <f>ROUND(I132*H132,2)</f>
        <v>0</v>
      </c>
      <c r="K132" s="243" t="s">
        <v>20</v>
      </c>
      <c r="L132" s="248"/>
      <c r="M132" s="249" t="s">
        <v>20</v>
      </c>
      <c r="N132" s="250" t="s">
        <v>41</v>
      </c>
      <c r="O132" s="84"/>
      <c r="P132" s="222">
        <f>O132*H132</f>
        <v>0</v>
      </c>
      <c r="Q132" s="222">
        <v>0</v>
      </c>
      <c r="R132" s="222">
        <f>Q132*H132</f>
        <v>0</v>
      </c>
      <c r="S132" s="222">
        <v>0</v>
      </c>
      <c r="T132" s="223">
        <f>S132*H132</f>
        <v>0</v>
      </c>
      <c r="AR132" s="224" t="s">
        <v>233</v>
      </c>
      <c r="AT132" s="224" t="s">
        <v>263</v>
      </c>
      <c r="AU132" s="224" t="s">
        <v>79</v>
      </c>
      <c r="AY132" s="18" t="s">
        <v>210</v>
      </c>
      <c r="BE132" s="225">
        <f>IF(N132="základní",J132,0)</f>
        <v>0</v>
      </c>
      <c r="BF132" s="225">
        <f>IF(N132="snížená",J132,0)</f>
        <v>0</v>
      </c>
      <c r="BG132" s="225">
        <f>IF(N132="zákl. přenesená",J132,0)</f>
        <v>0</v>
      </c>
      <c r="BH132" s="225">
        <f>IF(N132="sníž. přenesená",J132,0)</f>
        <v>0</v>
      </c>
      <c r="BI132" s="225">
        <f>IF(N132="nulová",J132,0)</f>
        <v>0</v>
      </c>
      <c r="BJ132" s="18" t="s">
        <v>77</v>
      </c>
      <c r="BK132" s="225">
        <f>ROUND(I132*H132,2)</f>
        <v>0</v>
      </c>
      <c r="BL132" s="18" t="s">
        <v>215</v>
      </c>
      <c r="BM132" s="224" t="s">
        <v>319</v>
      </c>
    </row>
    <row r="133" s="10" customFormat="1" ht="22.8" customHeight="1">
      <c r="B133" s="199"/>
      <c r="C133" s="200"/>
      <c r="D133" s="201" t="s">
        <v>69</v>
      </c>
      <c r="E133" s="239" t="s">
        <v>1512</v>
      </c>
      <c r="F133" s="239" t="s">
        <v>1513</v>
      </c>
      <c r="G133" s="200"/>
      <c r="H133" s="200"/>
      <c r="I133" s="203"/>
      <c r="J133" s="240">
        <f>BK133</f>
        <v>0</v>
      </c>
      <c r="K133" s="200"/>
      <c r="L133" s="205"/>
      <c r="M133" s="206"/>
      <c r="N133" s="207"/>
      <c r="O133" s="207"/>
      <c r="P133" s="208">
        <f>SUM(P134:P135)</f>
        <v>0</v>
      </c>
      <c r="Q133" s="207"/>
      <c r="R133" s="208">
        <f>SUM(R134:R135)</f>
        <v>0</v>
      </c>
      <c r="S133" s="207"/>
      <c r="T133" s="209">
        <f>SUM(T134:T135)</f>
        <v>0</v>
      </c>
      <c r="AR133" s="210" t="s">
        <v>77</v>
      </c>
      <c r="AT133" s="211" t="s">
        <v>69</v>
      </c>
      <c r="AU133" s="211" t="s">
        <v>77</v>
      </c>
      <c r="AY133" s="210" t="s">
        <v>210</v>
      </c>
      <c r="BK133" s="212">
        <f>SUM(BK134:BK135)</f>
        <v>0</v>
      </c>
    </row>
    <row r="134" s="1" customFormat="1" ht="16.5" customHeight="1">
      <c r="B134" s="39"/>
      <c r="C134" s="213" t="s">
        <v>322</v>
      </c>
      <c r="D134" s="213" t="s">
        <v>211</v>
      </c>
      <c r="E134" s="214" t="s">
        <v>1471</v>
      </c>
      <c r="F134" s="215" t="s">
        <v>1472</v>
      </c>
      <c r="G134" s="216" t="s">
        <v>352</v>
      </c>
      <c r="H134" s="217">
        <v>12</v>
      </c>
      <c r="I134" s="218"/>
      <c r="J134" s="219">
        <f>ROUND(I134*H134,2)</f>
        <v>0</v>
      </c>
      <c r="K134" s="215" t="s">
        <v>20</v>
      </c>
      <c r="L134" s="44"/>
      <c r="M134" s="220" t="s">
        <v>20</v>
      </c>
      <c r="N134" s="221" t="s">
        <v>41</v>
      </c>
      <c r="O134" s="84"/>
      <c r="P134" s="222">
        <f>O134*H134</f>
        <v>0</v>
      </c>
      <c r="Q134" s="222">
        <v>0</v>
      </c>
      <c r="R134" s="222">
        <f>Q134*H134</f>
        <v>0</v>
      </c>
      <c r="S134" s="222">
        <v>0</v>
      </c>
      <c r="T134" s="223">
        <f>S134*H134</f>
        <v>0</v>
      </c>
      <c r="AR134" s="224" t="s">
        <v>215</v>
      </c>
      <c r="AT134" s="224" t="s">
        <v>211</v>
      </c>
      <c r="AU134" s="224" t="s">
        <v>79</v>
      </c>
      <c r="AY134" s="18" t="s">
        <v>210</v>
      </c>
      <c r="BE134" s="225">
        <f>IF(N134="základní",J134,0)</f>
        <v>0</v>
      </c>
      <c r="BF134" s="225">
        <f>IF(N134="snížená",J134,0)</f>
        <v>0</v>
      </c>
      <c r="BG134" s="225">
        <f>IF(N134="zákl. přenesená",J134,0)</f>
        <v>0</v>
      </c>
      <c r="BH134" s="225">
        <f>IF(N134="sníž. přenesená",J134,0)</f>
        <v>0</v>
      </c>
      <c r="BI134" s="225">
        <f>IF(N134="nulová",J134,0)</f>
        <v>0</v>
      </c>
      <c r="BJ134" s="18" t="s">
        <v>77</v>
      </c>
      <c r="BK134" s="225">
        <f>ROUND(I134*H134,2)</f>
        <v>0</v>
      </c>
      <c r="BL134" s="18" t="s">
        <v>215</v>
      </c>
      <c r="BM134" s="224" t="s">
        <v>325</v>
      </c>
    </row>
    <row r="135" s="1" customFormat="1" ht="24" customHeight="1">
      <c r="B135" s="39"/>
      <c r="C135" s="241" t="s">
        <v>286</v>
      </c>
      <c r="D135" s="241" t="s">
        <v>263</v>
      </c>
      <c r="E135" s="242" t="s">
        <v>1514</v>
      </c>
      <c r="F135" s="243" t="s">
        <v>1515</v>
      </c>
      <c r="G135" s="244" t="s">
        <v>1021</v>
      </c>
      <c r="H135" s="245">
        <v>12</v>
      </c>
      <c r="I135" s="246"/>
      <c r="J135" s="247">
        <f>ROUND(I135*H135,2)</f>
        <v>0</v>
      </c>
      <c r="K135" s="243" t="s">
        <v>20</v>
      </c>
      <c r="L135" s="248"/>
      <c r="M135" s="249" t="s">
        <v>20</v>
      </c>
      <c r="N135" s="250" t="s">
        <v>41</v>
      </c>
      <c r="O135" s="84"/>
      <c r="P135" s="222">
        <f>O135*H135</f>
        <v>0</v>
      </c>
      <c r="Q135" s="222">
        <v>0</v>
      </c>
      <c r="R135" s="222">
        <f>Q135*H135</f>
        <v>0</v>
      </c>
      <c r="S135" s="222">
        <v>0</v>
      </c>
      <c r="T135" s="223">
        <f>S135*H135</f>
        <v>0</v>
      </c>
      <c r="AR135" s="224" t="s">
        <v>233</v>
      </c>
      <c r="AT135" s="224" t="s">
        <v>263</v>
      </c>
      <c r="AU135" s="224" t="s">
        <v>79</v>
      </c>
      <c r="AY135" s="18" t="s">
        <v>210</v>
      </c>
      <c r="BE135" s="225">
        <f>IF(N135="základní",J135,0)</f>
        <v>0</v>
      </c>
      <c r="BF135" s="225">
        <f>IF(N135="snížená",J135,0)</f>
        <v>0</v>
      </c>
      <c r="BG135" s="225">
        <f>IF(N135="zákl. přenesená",J135,0)</f>
        <v>0</v>
      </c>
      <c r="BH135" s="225">
        <f>IF(N135="sníž. přenesená",J135,0)</f>
        <v>0</v>
      </c>
      <c r="BI135" s="225">
        <f>IF(N135="nulová",J135,0)</f>
        <v>0</v>
      </c>
      <c r="BJ135" s="18" t="s">
        <v>77</v>
      </c>
      <c r="BK135" s="225">
        <f>ROUND(I135*H135,2)</f>
        <v>0</v>
      </c>
      <c r="BL135" s="18" t="s">
        <v>215</v>
      </c>
      <c r="BM135" s="224" t="s">
        <v>328</v>
      </c>
    </row>
    <row r="136" s="10" customFormat="1" ht="22.8" customHeight="1">
      <c r="B136" s="199"/>
      <c r="C136" s="200"/>
      <c r="D136" s="201" t="s">
        <v>69</v>
      </c>
      <c r="E136" s="239" t="s">
        <v>1516</v>
      </c>
      <c r="F136" s="239" t="s">
        <v>1517</v>
      </c>
      <c r="G136" s="200"/>
      <c r="H136" s="200"/>
      <c r="I136" s="203"/>
      <c r="J136" s="240">
        <f>BK136</f>
        <v>0</v>
      </c>
      <c r="K136" s="200"/>
      <c r="L136" s="205"/>
      <c r="M136" s="206"/>
      <c r="N136" s="207"/>
      <c r="O136" s="207"/>
      <c r="P136" s="208">
        <f>SUM(P137:P138)</f>
        <v>0</v>
      </c>
      <c r="Q136" s="207"/>
      <c r="R136" s="208">
        <f>SUM(R137:R138)</f>
        <v>0</v>
      </c>
      <c r="S136" s="207"/>
      <c r="T136" s="209">
        <f>SUM(T137:T138)</f>
        <v>0</v>
      </c>
      <c r="AR136" s="210" t="s">
        <v>77</v>
      </c>
      <c r="AT136" s="211" t="s">
        <v>69</v>
      </c>
      <c r="AU136" s="211" t="s">
        <v>77</v>
      </c>
      <c r="AY136" s="210" t="s">
        <v>210</v>
      </c>
      <c r="BK136" s="212">
        <f>SUM(BK137:BK138)</f>
        <v>0</v>
      </c>
    </row>
    <row r="137" s="1" customFormat="1" ht="16.5" customHeight="1">
      <c r="B137" s="39"/>
      <c r="C137" s="213" t="s">
        <v>7</v>
      </c>
      <c r="D137" s="213" t="s">
        <v>211</v>
      </c>
      <c r="E137" s="214" t="s">
        <v>1471</v>
      </c>
      <c r="F137" s="215" t="s">
        <v>1472</v>
      </c>
      <c r="G137" s="216" t="s">
        <v>352</v>
      </c>
      <c r="H137" s="217">
        <v>36</v>
      </c>
      <c r="I137" s="218"/>
      <c r="J137" s="219">
        <f>ROUND(I137*H137,2)</f>
        <v>0</v>
      </c>
      <c r="K137" s="215" t="s">
        <v>20</v>
      </c>
      <c r="L137" s="44"/>
      <c r="M137" s="220" t="s">
        <v>20</v>
      </c>
      <c r="N137" s="221" t="s">
        <v>41</v>
      </c>
      <c r="O137" s="84"/>
      <c r="P137" s="222">
        <f>O137*H137</f>
        <v>0</v>
      </c>
      <c r="Q137" s="222">
        <v>0</v>
      </c>
      <c r="R137" s="222">
        <f>Q137*H137</f>
        <v>0</v>
      </c>
      <c r="S137" s="222">
        <v>0</v>
      </c>
      <c r="T137" s="223">
        <f>S137*H137</f>
        <v>0</v>
      </c>
      <c r="AR137" s="224" t="s">
        <v>215</v>
      </c>
      <c r="AT137" s="224" t="s">
        <v>211</v>
      </c>
      <c r="AU137" s="224" t="s">
        <v>79</v>
      </c>
      <c r="AY137" s="18" t="s">
        <v>210</v>
      </c>
      <c r="BE137" s="225">
        <f>IF(N137="základní",J137,0)</f>
        <v>0</v>
      </c>
      <c r="BF137" s="225">
        <f>IF(N137="snížená",J137,0)</f>
        <v>0</v>
      </c>
      <c r="BG137" s="225">
        <f>IF(N137="zákl. přenesená",J137,0)</f>
        <v>0</v>
      </c>
      <c r="BH137" s="225">
        <f>IF(N137="sníž. přenesená",J137,0)</f>
        <v>0</v>
      </c>
      <c r="BI137" s="225">
        <f>IF(N137="nulová",J137,0)</f>
        <v>0</v>
      </c>
      <c r="BJ137" s="18" t="s">
        <v>77</v>
      </c>
      <c r="BK137" s="225">
        <f>ROUND(I137*H137,2)</f>
        <v>0</v>
      </c>
      <c r="BL137" s="18" t="s">
        <v>215</v>
      </c>
      <c r="BM137" s="224" t="s">
        <v>331</v>
      </c>
    </row>
    <row r="138" s="1" customFormat="1" ht="24" customHeight="1">
      <c r="B138" s="39"/>
      <c r="C138" s="241" t="s">
        <v>292</v>
      </c>
      <c r="D138" s="241" t="s">
        <v>263</v>
      </c>
      <c r="E138" s="242" t="s">
        <v>1518</v>
      </c>
      <c r="F138" s="243" t="s">
        <v>1519</v>
      </c>
      <c r="G138" s="244" t="s">
        <v>1021</v>
      </c>
      <c r="H138" s="245">
        <v>36</v>
      </c>
      <c r="I138" s="246"/>
      <c r="J138" s="247">
        <f>ROUND(I138*H138,2)</f>
        <v>0</v>
      </c>
      <c r="K138" s="243" t="s">
        <v>20</v>
      </c>
      <c r="L138" s="248"/>
      <c r="M138" s="249" t="s">
        <v>20</v>
      </c>
      <c r="N138" s="250" t="s">
        <v>41</v>
      </c>
      <c r="O138" s="84"/>
      <c r="P138" s="222">
        <f>O138*H138</f>
        <v>0</v>
      </c>
      <c r="Q138" s="222">
        <v>0</v>
      </c>
      <c r="R138" s="222">
        <f>Q138*H138</f>
        <v>0</v>
      </c>
      <c r="S138" s="222">
        <v>0</v>
      </c>
      <c r="T138" s="223">
        <f>S138*H138</f>
        <v>0</v>
      </c>
      <c r="AR138" s="224" t="s">
        <v>233</v>
      </c>
      <c r="AT138" s="224" t="s">
        <v>263</v>
      </c>
      <c r="AU138" s="224" t="s">
        <v>79</v>
      </c>
      <c r="AY138" s="18" t="s">
        <v>210</v>
      </c>
      <c r="BE138" s="225">
        <f>IF(N138="základní",J138,0)</f>
        <v>0</v>
      </c>
      <c r="BF138" s="225">
        <f>IF(N138="snížená",J138,0)</f>
        <v>0</v>
      </c>
      <c r="BG138" s="225">
        <f>IF(N138="zákl. přenesená",J138,0)</f>
        <v>0</v>
      </c>
      <c r="BH138" s="225">
        <f>IF(N138="sníž. přenesená",J138,0)</f>
        <v>0</v>
      </c>
      <c r="BI138" s="225">
        <f>IF(N138="nulová",J138,0)</f>
        <v>0</v>
      </c>
      <c r="BJ138" s="18" t="s">
        <v>77</v>
      </c>
      <c r="BK138" s="225">
        <f>ROUND(I138*H138,2)</f>
        <v>0</v>
      </c>
      <c r="BL138" s="18" t="s">
        <v>215</v>
      </c>
      <c r="BM138" s="224" t="s">
        <v>334</v>
      </c>
    </row>
    <row r="139" s="10" customFormat="1" ht="22.8" customHeight="1">
      <c r="B139" s="199"/>
      <c r="C139" s="200"/>
      <c r="D139" s="201" t="s">
        <v>69</v>
      </c>
      <c r="E139" s="239" t="s">
        <v>1520</v>
      </c>
      <c r="F139" s="239" t="s">
        <v>1521</v>
      </c>
      <c r="G139" s="200"/>
      <c r="H139" s="200"/>
      <c r="I139" s="203"/>
      <c r="J139" s="240">
        <f>BK139</f>
        <v>0</v>
      </c>
      <c r="K139" s="200"/>
      <c r="L139" s="205"/>
      <c r="M139" s="206"/>
      <c r="N139" s="207"/>
      <c r="O139" s="207"/>
      <c r="P139" s="208">
        <f>SUM(P140:P141)</f>
        <v>0</v>
      </c>
      <c r="Q139" s="207"/>
      <c r="R139" s="208">
        <f>SUM(R140:R141)</f>
        <v>0</v>
      </c>
      <c r="S139" s="207"/>
      <c r="T139" s="209">
        <f>SUM(T140:T141)</f>
        <v>0</v>
      </c>
      <c r="AR139" s="210" t="s">
        <v>77</v>
      </c>
      <c r="AT139" s="211" t="s">
        <v>69</v>
      </c>
      <c r="AU139" s="211" t="s">
        <v>77</v>
      </c>
      <c r="AY139" s="210" t="s">
        <v>210</v>
      </c>
      <c r="BK139" s="212">
        <f>SUM(BK140:BK141)</f>
        <v>0</v>
      </c>
    </row>
    <row r="140" s="1" customFormat="1" ht="16.5" customHeight="1">
      <c r="B140" s="39"/>
      <c r="C140" s="213" t="s">
        <v>335</v>
      </c>
      <c r="D140" s="213" t="s">
        <v>211</v>
      </c>
      <c r="E140" s="214" t="s">
        <v>1522</v>
      </c>
      <c r="F140" s="215" t="s">
        <v>1523</v>
      </c>
      <c r="G140" s="216" t="s">
        <v>352</v>
      </c>
      <c r="H140" s="217">
        <v>8</v>
      </c>
      <c r="I140" s="218"/>
      <c r="J140" s="219">
        <f>ROUND(I140*H140,2)</f>
        <v>0</v>
      </c>
      <c r="K140" s="215" t="s">
        <v>20</v>
      </c>
      <c r="L140" s="44"/>
      <c r="M140" s="220" t="s">
        <v>20</v>
      </c>
      <c r="N140" s="221" t="s">
        <v>41</v>
      </c>
      <c r="O140" s="84"/>
      <c r="P140" s="222">
        <f>O140*H140</f>
        <v>0</v>
      </c>
      <c r="Q140" s="222">
        <v>0</v>
      </c>
      <c r="R140" s="222">
        <f>Q140*H140</f>
        <v>0</v>
      </c>
      <c r="S140" s="222">
        <v>0</v>
      </c>
      <c r="T140" s="223">
        <f>S140*H140</f>
        <v>0</v>
      </c>
      <c r="AR140" s="224" t="s">
        <v>215</v>
      </c>
      <c r="AT140" s="224" t="s">
        <v>211</v>
      </c>
      <c r="AU140" s="224" t="s">
        <v>79</v>
      </c>
      <c r="AY140" s="18" t="s">
        <v>210</v>
      </c>
      <c r="BE140" s="225">
        <f>IF(N140="základní",J140,0)</f>
        <v>0</v>
      </c>
      <c r="BF140" s="225">
        <f>IF(N140="snížená",J140,0)</f>
        <v>0</v>
      </c>
      <c r="BG140" s="225">
        <f>IF(N140="zákl. přenesená",J140,0)</f>
        <v>0</v>
      </c>
      <c r="BH140" s="225">
        <f>IF(N140="sníž. přenesená",J140,0)</f>
        <v>0</v>
      </c>
      <c r="BI140" s="225">
        <f>IF(N140="nulová",J140,0)</f>
        <v>0</v>
      </c>
      <c r="BJ140" s="18" t="s">
        <v>77</v>
      </c>
      <c r="BK140" s="225">
        <f>ROUND(I140*H140,2)</f>
        <v>0</v>
      </c>
      <c r="BL140" s="18" t="s">
        <v>215</v>
      </c>
      <c r="BM140" s="224" t="s">
        <v>338</v>
      </c>
    </row>
    <row r="141" s="1" customFormat="1" ht="24" customHeight="1">
      <c r="B141" s="39"/>
      <c r="C141" s="241" t="s">
        <v>295</v>
      </c>
      <c r="D141" s="241" t="s">
        <v>263</v>
      </c>
      <c r="E141" s="242" t="s">
        <v>1524</v>
      </c>
      <c r="F141" s="243" t="s">
        <v>1525</v>
      </c>
      <c r="G141" s="244" t="s">
        <v>1021</v>
      </c>
      <c r="H141" s="245">
        <v>8</v>
      </c>
      <c r="I141" s="246"/>
      <c r="J141" s="247">
        <f>ROUND(I141*H141,2)</f>
        <v>0</v>
      </c>
      <c r="K141" s="243" t="s">
        <v>20</v>
      </c>
      <c r="L141" s="248"/>
      <c r="M141" s="249" t="s">
        <v>20</v>
      </c>
      <c r="N141" s="250" t="s">
        <v>41</v>
      </c>
      <c r="O141" s="84"/>
      <c r="P141" s="222">
        <f>O141*H141</f>
        <v>0</v>
      </c>
      <c r="Q141" s="222">
        <v>0</v>
      </c>
      <c r="R141" s="222">
        <f>Q141*H141</f>
        <v>0</v>
      </c>
      <c r="S141" s="222">
        <v>0</v>
      </c>
      <c r="T141" s="223">
        <f>S141*H141</f>
        <v>0</v>
      </c>
      <c r="AR141" s="224" t="s">
        <v>233</v>
      </c>
      <c r="AT141" s="224" t="s">
        <v>263</v>
      </c>
      <c r="AU141" s="224" t="s">
        <v>79</v>
      </c>
      <c r="AY141" s="18" t="s">
        <v>210</v>
      </c>
      <c r="BE141" s="225">
        <f>IF(N141="základní",J141,0)</f>
        <v>0</v>
      </c>
      <c r="BF141" s="225">
        <f>IF(N141="snížená",J141,0)</f>
        <v>0</v>
      </c>
      <c r="BG141" s="225">
        <f>IF(N141="zákl. přenesená",J141,0)</f>
        <v>0</v>
      </c>
      <c r="BH141" s="225">
        <f>IF(N141="sníž. přenesená",J141,0)</f>
        <v>0</v>
      </c>
      <c r="BI141" s="225">
        <f>IF(N141="nulová",J141,0)</f>
        <v>0</v>
      </c>
      <c r="BJ141" s="18" t="s">
        <v>77</v>
      </c>
      <c r="BK141" s="225">
        <f>ROUND(I141*H141,2)</f>
        <v>0</v>
      </c>
      <c r="BL141" s="18" t="s">
        <v>215</v>
      </c>
      <c r="BM141" s="224" t="s">
        <v>341</v>
      </c>
    </row>
    <row r="142" s="10" customFormat="1" ht="22.8" customHeight="1">
      <c r="B142" s="199"/>
      <c r="C142" s="200"/>
      <c r="D142" s="201" t="s">
        <v>69</v>
      </c>
      <c r="E142" s="239" t="s">
        <v>1526</v>
      </c>
      <c r="F142" s="239" t="s">
        <v>1527</v>
      </c>
      <c r="G142" s="200"/>
      <c r="H142" s="200"/>
      <c r="I142" s="203"/>
      <c r="J142" s="240">
        <f>BK142</f>
        <v>0</v>
      </c>
      <c r="K142" s="200"/>
      <c r="L142" s="205"/>
      <c r="M142" s="206"/>
      <c r="N142" s="207"/>
      <c r="O142" s="207"/>
      <c r="P142" s="208">
        <f>SUM(P143:P145)</f>
        <v>0</v>
      </c>
      <c r="Q142" s="207"/>
      <c r="R142" s="208">
        <f>SUM(R143:R145)</f>
        <v>0</v>
      </c>
      <c r="S142" s="207"/>
      <c r="T142" s="209">
        <f>SUM(T143:T145)</f>
        <v>0</v>
      </c>
      <c r="AR142" s="210" t="s">
        <v>77</v>
      </c>
      <c r="AT142" s="211" t="s">
        <v>69</v>
      </c>
      <c r="AU142" s="211" t="s">
        <v>77</v>
      </c>
      <c r="AY142" s="210" t="s">
        <v>210</v>
      </c>
      <c r="BK142" s="212">
        <f>SUM(BK143:BK145)</f>
        <v>0</v>
      </c>
    </row>
    <row r="143" s="1" customFormat="1" ht="16.5" customHeight="1">
      <c r="B143" s="39"/>
      <c r="C143" s="213" t="s">
        <v>342</v>
      </c>
      <c r="D143" s="213" t="s">
        <v>211</v>
      </c>
      <c r="E143" s="214" t="s">
        <v>1528</v>
      </c>
      <c r="F143" s="215" t="s">
        <v>1529</v>
      </c>
      <c r="G143" s="216" t="s">
        <v>352</v>
      </c>
      <c r="H143" s="217">
        <v>8</v>
      </c>
      <c r="I143" s="218"/>
      <c r="J143" s="219">
        <f>ROUND(I143*H143,2)</f>
        <v>0</v>
      </c>
      <c r="K143" s="215" t="s">
        <v>20</v>
      </c>
      <c r="L143" s="44"/>
      <c r="M143" s="220" t="s">
        <v>20</v>
      </c>
      <c r="N143" s="221" t="s">
        <v>41</v>
      </c>
      <c r="O143" s="84"/>
      <c r="P143" s="222">
        <f>O143*H143</f>
        <v>0</v>
      </c>
      <c r="Q143" s="222">
        <v>0</v>
      </c>
      <c r="R143" s="222">
        <f>Q143*H143</f>
        <v>0</v>
      </c>
      <c r="S143" s="222">
        <v>0</v>
      </c>
      <c r="T143" s="223">
        <f>S143*H143</f>
        <v>0</v>
      </c>
      <c r="AR143" s="224" t="s">
        <v>215</v>
      </c>
      <c r="AT143" s="224" t="s">
        <v>211</v>
      </c>
      <c r="AU143" s="224" t="s">
        <v>79</v>
      </c>
      <c r="AY143" s="18" t="s">
        <v>210</v>
      </c>
      <c r="BE143" s="225">
        <f>IF(N143="základní",J143,0)</f>
        <v>0</v>
      </c>
      <c r="BF143" s="225">
        <f>IF(N143="snížená",J143,0)</f>
        <v>0</v>
      </c>
      <c r="BG143" s="225">
        <f>IF(N143="zákl. přenesená",J143,0)</f>
        <v>0</v>
      </c>
      <c r="BH143" s="225">
        <f>IF(N143="sníž. přenesená",J143,0)</f>
        <v>0</v>
      </c>
      <c r="BI143" s="225">
        <f>IF(N143="nulová",J143,0)</f>
        <v>0</v>
      </c>
      <c r="BJ143" s="18" t="s">
        <v>77</v>
      </c>
      <c r="BK143" s="225">
        <f>ROUND(I143*H143,2)</f>
        <v>0</v>
      </c>
      <c r="BL143" s="18" t="s">
        <v>215</v>
      </c>
      <c r="BM143" s="224" t="s">
        <v>345</v>
      </c>
    </row>
    <row r="144" s="1" customFormat="1" ht="16.5" customHeight="1">
      <c r="B144" s="39"/>
      <c r="C144" s="213" t="s">
        <v>304</v>
      </c>
      <c r="D144" s="213" t="s">
        <v>211</v>
      </c>
      <c r="E144" s="214" t="s">
        <v>1471</v>
      </c>
      <c r="F144" s="215" t="s">
        <v>1472</v>
      </c>
      <c r="G144" s="216" t="s">
        <v>352</v>
      </c>
      <c r="H144" s="217">
        <v>16</v>
      </c>
      <c r="I144" s="218"/>
      <c r="J144" s="219">
        <f>ROUND(I144*H144,2)</f>
        <v>0</v>
      </c>
      <c r="K144" s="215" t="s">
        <v>20</v>
      </c>
      <c r="L144" s="44"/>
      <c r="M144" s="220" t="s">
        <v>20</v>
      </c>
      <c r="N144" s="221" t="s">
        <v>41</v>
      </c>
      <c r="O144" s="84"/>
      <c r="P144" s="222">
        <f>O144*H144</f>
        <v>0</v>
      </c>
      <c r="Q144" s="222">
        <v>0</v>
      </c>
      <c r="R144" s="222">
        <f>Q144*H144</f>
        <v>0</v>
      </c>
      <c r="S144" s="222">
        <v>0</v>
      </c>
      <c r="T144" s="223">
        <f>S144*H144</f>
        <v>0</v>
      </c>
      <c r="AR144" s="224" t="s">
        <v>215</v>
      </c>
      <c r="AT144" s="224" t="s">
        <v>211</v>
      </c>
      <c r="AU144" s="224" t="s">
        <v>79</v>
      </c>
      <c r="AY144" s="18" t="s">
        <v>210</v>
      </c>
      <c r="BE144" s="225">
        <f>IF(N144="základní",J144,0)</f>
        <v>0</v>
      </c>
      <c r="BF144" s="225">
        <f>IF(N144="snížená",J144,0)</f>
        <v>0</v>
      </c>
      <c r="BG144" s="225">
        <f>IF(N144="zákl. přenesená",J144,0)</f>
        <v>0</v>
      </c>
      <c r="BH144" s="225">
        <f>IF(N144="sníž. přenesená",J144,0)</f>
        <v>0</v>
      </c>
      <c r="BI144" s="225">
        <f>IF(N144="nulová",J144,0)</f>
        <v>0</v>
      </c>
      <c r="BJ144" s="18" t="s">
        <v>77</v>
      </c>
      <c r="BK144" s="225">
        <f>ROUND(I144*H144,2)</f>
        <v>0</v>
      </c>
      <c r="BL144" s="18" t="s">
        <v>215</v>
      </c>
      <c r="BM144" s="224" t="s">
        <v>348</v>
      </c>
    </row>
    <row r="145" s="1" customFormat="1" ht="24" customHeight="1">
      <c r="B145" s="39"/>
      <c r="C145" s="241" t="s">
        <v>349</v>
      </c>
      <c r="D145" s="241" t="s">
        <v>263</v>
      </c>
      <c r="E145" s="242" t="s">
        <v>1530</v>
      </c>
      <c r="F145" s="243" t="s">
        <v>1531</v>
      </c>
      <c r="G145" s="244" t="s">
        <v>1021</v>
      </c>
      <c r="H145" s="245">
        <v>8</v>
      </c>
      <c r="I145" s="246"/>
      <c r="J145" s="247">
        <f>ROUND(I145*H145,2)</f>
        <v>0</v>
      </c>
      <c r="K145" s="243" t="s">
        <v>20</v>
      </c>
      <c r="L145" s="248"/>
      <c r="M145" s="249" t="s">
        <v>20</v>
      </c>
      <c r="N145" s="250" t="s">
        <v>41</v>
      </c>
      <c r="O145" s="84"/>
      <c r="P145" s="222">
        <f>O145*H145</f>
        <v>0</v>
      </c>
      <c r="Q145" s="222">
        <v>0</v>
      </c>
      <c r="R145" s="222">
        <f>Q145*H145</f>
        <v>0</v>
      </c>
      <c r="S145" s="222">
        <v>0</v>
      </c>
      <c r="T145" s="223">
        <f>S145*H145</f>
        <v>0</v>
      </c>
      <c r="AR145" s="224" t="s">
        <v>233</v>
      </c>
      <c r="AT145" s="224" t="s">
        <v>263</v>
      </c>
      <c r="AU145" s="224" t="s">
        <v>79</v>
      </c>
      <c r="AY145" s="18" t="s">
        <v>210</v>
      </c>
      <c r="BE145" s="225">
        <f>IF(N145="základní",J145,0)</f>
        <v>0</v>
      </c>
      <c r="BF145" s="225">
        <f>IF(N145="snížená",J145,0)</f>
        <v>0</v>
      </c>
      <c r="BG145" s="225">
        <f>IF(N145="zákl. přenesená",J145,0)</f>
        <v>0</v>
      </c>
      <c r="BH145" s="225">
        <f>IF(N145="sníž. přenesená",J145,0)</f>
        <v>0</v>
      </c>
      <c r="BI145" s="225">
        <f>IF(N145="nulová",J145,0)</f>
        <v>0</v>
      </c>
      <c r="BJ145" s="18" t="s">
        <v>77</v>
      </c>
      <c r="BK145" s="225">
        <f>ROUND(I145*H145,2)</f>
        <v>0</v>
      </c>
      <c r="BL145" s="18" t="s">
        <v>215</v>
      </c>
      <c r="BM145" s="224" t="s">
        <v>353</v>
      </c>
    </row>
    <row r="146" s="10" customFormat="1" ht="22.8" customHeight="1">
      <c r="B146" s="199"/>
      <c r="C146" s="200"/>
      <c r="D146" s="201" t="s">
        <v>69</v>
      </c>
      <c r="E146" s="239" t="s">
        <v>1532</v>
      </c>
      <c r="F146" s="239" t="s">
        <v>1533</v>
      </c>
      <c r="G146" s="200"/>
      <c r="H146" s="200"/>
      <c r="I146" s="203"/>
      <c r="J146" s="240">
        <f>BK146</f>
        <v>0</v>
      </c>
      <c r="K146" s="200"/>
      <c r="L146" s="205"/>
      <c r="M146" s="206"/>
      <c r="N146" s="207"/>
      <c r="O146" s="207"/>
      <c r="P146" s="208">
        <f>SUM(P147:P148)</f>
        <v>0</v>
      </c>
      <c r="Q146" s="207"/>
      <c r="R146" s="208">
        <f>SUM(R147:R148)</f>
        <v>0</v>
      </c>
      <c r="S146" s="207"/>
      <c r="T146" s="209">
        <f>SUM(T147:T148)</f>
        <v>0</v>
      </c>
      <c r="AR146" s="210" t="s">
        <v>77</v>
      </c>
      <c r="AT146" s="211" t="s">
        <v>69</v>
      </c>
      <c r="AU146" s="211" t="s">
        <v>77</v>
      </c>
      <c r="AY146" s="210" t="s">
        <v>210</v>
      </c>
      <c r="BK146" s="212">
        <f>SUM(BK147:BK148)</f>
        <v>0</v>
      </c>
    </row>
    <row r="147" s="1" customFormat="1" ht="16.5" customHeight="1">
      <c r="B147" s="39"/>
      <c r="C147" s="213" t="s">
        <v>307</v>
      </c>
      <c r="D147" s="213" t="s">
        <v>211</v>
      </c>
      <c r="E147" s="214" t="s">
        <v>918</v>
      </c>
      <c r="F147" s="215" t="s">
        <v>919</v>
      </c>
      <c r="G147" s="216" t="s">
        <v>640</v>
      </c>
      <c r="H147" s="217">
        <v>8</v>
      </c>
      <c r="I147" s="218"/>
      <c r="J147" s="219">
        <f>ROUND(I147*H147,2)</f>
        <v>0</v>
      </c>
      <c r="K147" s="215" t="s">
        <v>20</v>
      </c>
      <c r="L147" s="44"/>
      <c r="M147" s="220" t="s">
        <v>20</v>
      </c>
      <c r="N147" s="221" t="s">
        <v>41</v>
      </c>
      <c r="O147" s="84"/>
      <c r="P147" s="222">
        <f>O147*H147</f>
        <v>0</v>
      </c>
      <c r="Q147" s="222">
        <v>0</v>
      </c>
      <c r="R147" s="222">
        <f>Q147*H147</f>
        <v>0</v>
      </c>
      <c r="S147" s="222">
        <v>0</v>
      </c>
      <c r="T147" s="223">
        <f>S147*H147</f>
        <v>0</v>
      </c>
      <c r="AR147" s="224" t="s">
        <v>215</v>
      </c>
      <c r="AT147" s="224" t="s">
        <v>211</v>
      </c>
      <c r="AU147" s="224" t="s">
        <v>79</v>
      </c>
      <c r="AY147" s="18" t="s">
        <v>210</v>
      </c>
      <c r="BE147" s="225">
        <f>IF(N147="základní",J147,0)</f>
        <v>0</v>
      </c>
      <c r="BF147" s="225">
        <f>IF(N147="snížená",J147,0)</f>
        <v>0</v>
      </c>
      <c r="BG147" s="225">
        <f>IF(N147="zákl. přenesená",J147,0)</f>
        <v>0</v>
      </c>
      <c r="BH147" s="225">
        <f>IF(N147="sníž. přenesená",J147,0)</f>
        <v>0</v>
      </c>
      <c r="BI147" s="225">
        <f>IF(N147="nulová",J147,0)</f>
        <v>0</v>
      </c>
      <c r="BJ147" s="18" t="s">
        <v>77</v>
      </c>
      <c r="BK147" s="225">
        <f>ROUND(I147*H147,2)</f>
        <v>0</v>
      </c>
      <c r="BL147" s="18" t="s">
        <v>215</v>
      </c>
      <c r="BM147" s="224" t="s">
        <v>356</v>
      </c>
    </row>
    <row r="148" s="1" customFormat="1" ht="24" customHeight="1">
      <c r="B148" s="39"/>
      <c r="C148" s="241" t="s">
        <v>357</v>
      </c>
      <c r="D148" s="241" t="s">
        <v>263</v>
      </c>
      <c r="E148" s="242" t="s">
        <v>1534</v>
      </c>
      <c r="F148" s="243" t="s">
        <v>1535</v>
      </c>
      <c r="G148" s="244" t="s">
        <v>922</v>
      </c>
      <c r="H148" s="245">
        <v>1</v>
      </c>
      <c r="I148" s="246"/>
      <c r="J148" s="247">
        <f>ROUND(I148*H148,2)</f>
        <v>0</v>
      </c>
      <c r="K148" s="243" t="s">
        <v>20</v>
      </c>
      <c r="L148" s="248"/>
      <c r="M148" s="249" t="s">
        <v>20</v>
      </c>
      <c r="N148" s="250" t="s">
        <v>41</v>
      </c>
      <c r="O148" s="84"/>
      <c r="P148" s="222">
        <f>O148*H148</f>
        <v>0</v>
      </c>
      <c r="Q148" s="222">
        <v>0</v>
      </c>
      <c r="R148" s="222">
        <f>Q148*H148</f>
        <v>0</v>
      </c>
      <c r="S148" s="222">
        <v>0</v>
      </c>
      <c r="T148" s="223">
        <f>S148*H148</f>
        <v>0</v>
      </c>
      <c r="AR148" s="224" t="s">
        <v>233</v>
      </c>
      <c r="AT148" s="224" t="s">
        <v>263</v>
      </c>
      <c r="AU148" s="224" t="s">
        <v>79</v>
      </c>
      <c r="AY148" s="18" t="s">
        <v>210</v>
      </c>
      <c r="BE148" s="225">
        <f>IF(N148="základní",J148,0)</f>
        <v>0</v>
      </c>
      <c r="BF148" s="225">
        <f>IF(N148="snížená",J148,0)</f>
        <v>0</v>
      </c>
      <c r="BG148" s="225">
        <f>IF(N148="zákl. přenesená",J148,0)</f>
        <v>0</v>
      </c>
      <c r="BH148" s="225">
        <f>IF(N148="sníž. přenesená",J148,0)</f>
        <v>0</v>
      </c>
      <c r="BI148" s="225">
        <f>IF(N148="nulová",J148,0)</f>
        <v>0</v>
      </c>
      <c r="BJ148" s="18" t="s">
        <v>77</v>
      </c>
      <c r="BK148" s="225">
        <f>ROUND(I148*H148,2)</f>
        <v>0</v>
      </c>
      <c r="BL148" s="18" t="s">
        <v>215</v>
      </c>
      <c r="BM148" s="224" t="s">
        <v>360</v>
      </c>
    </row>
    <row r="149" s="10" customFormat="1" ht="22.8" customHeight="1">
      <c r="B149" s="199"/>
      <c r="C149" s="200"/>
      <c r="D149" s="201" t="s">
        <v>69</v>
      </c>
      <c r="E149" s="239" t="s">
        <v>916</v>
      </c>
      <c r="F149" s="239" t="s">
        <v>917</v>
      </c>
      <c r="G149" s="200"/>
      <c r="H149" s="200"/>
      <c r="I149" s="203"/>
      <c r="J149" s="240">
        <f>BK149</f>
        <v>0</v>
      </c>
      <c r="K149" s="200"/>
      <c r="L149" s="205"/>
      <c r="M149" s="206"/>
      <c r="N149" s="207"/>
      <c r="O149" s="207"/>
      <c r="P149" s="208">
        <f>SUM(P150:P151)</f>
        <v>0</v>
      </c>
      <c r="Q149" s="207"/>
      <c r="R149" s="208">
        <f>SUM(R150:R151)</f>
        <v>0</v>
      </c>
      <c r="S149" s="207"/>
      <c r="T149" s="209">
        <f>SUM(T150:T151)</f>
        <v>0</v>
      </c>
      <c r="AR149" s="210" t="s">
        <v>77</v>
      </c>
      <c r="AT149" s="211" t="s">
        <v>69</v>
      </c>
      <c r="AU149" s="211" t="s">
        <v>77</v>
      </c>
      <c r="AY149" s="210" t="s">
        <v>210</v>
      </c>
      <c r="BK149" s="212">
        <f>SUM(BK150:BK151)</f>
        <v>0</v>
      </c>
    </row>
    <row r="150" s="1" customFormat="1" ht="16.5" customHeight="1">
      <c r="B150" s="39"/>
      <c r="C150" s="213" t="s">
        <v>310</v>
      </c>
      <c r="D150" s="213" t="s">
        <v>211</v>
      </c>
      <c r="E150" s="214" t="s">
        <v>918</v>
      </c>
      <c r="F150" s="215" t="s">
        <v>919</v>
      </c>
      <c r="G150" s="216" t="s">
        <v>640</v>
      </c>
      <c r="H150" s="217">
        <v>10</v>
      </c>
      <c r="I150" s="218"/>
      <c r="J150" s="219">
        <f>ROUND(I150*H150,2)</f>
        <v>0</v>
      </c>
      <c r="K150" s="215" t="s">
        <v>20</v>
      </c>
      <c r="L150" s="44"/>
      <c r="M150" s="220" t="s">
        <v>20</v>
      </c>
      <c r="N150" s="221" t="s">
        <v>41</v>
      </c>
      <c r="O150" s="84"/>
      <c r="P150" s="222">
        <f>O150*H150</f>
        <v>0</v>
      </c>
      <c r="Q150" s="222">
        <v>0</v>
      </c>
      <c r="R150" s="222">
        <f>Q150*H150</f>
        <v>0</v>
      </c>
      <c r="S150" s="222">
        <v>0</v>
      </c>
      <c r="T150" s="223">
        <f>S150*H150</f>
        <v>0</v>
      </c>
      <c r="AR150" s="224" t="s">
        <v>215</v>
      </c>
      <c r="AT150" s="224" t="s">
        <v>211</v>
      </c>
      <c r="AU150" s="224" t="s">
        <v>79</v>
      </c>
      <c r="AY150" s="18" t="s">
        <v>210</v>
      </c>
      <c r="BE150" s="225">
        <f>IF(N150="základní",J150,0)</f>
        <v>0</v>
      </c>
      <c r="BF150" s="225">
        <f>IF(N150="snížená",J150,0)</f>
        <v>0</v>
      </c>
      <c r="BG150" s="225">
        <f>IF(N150="zákl. přenesená",J150,0)</f>
        <v>0</v>
      </c>
      <c r="BH150" s="225">
        <f>IF(N150="sníž. přenesená",J150,0)</f>
        <v>0</v>
      </c>
      <c r="BI150" s="225">
        <f>IF(N150="nulová",J150,0)</f>
        <v>0</v>
      </c>
      <c r="BJ150" s="18" t="s">
        <v>77</v>
      </c>
      <c r="BK150" s="225">
        <f>ROUND(I150*H150,2)</f>
        <v>0</v>
      </c>
      <c r="BL150" s="18" t="s">
        <v>215</v>
      </c>
      <c r="BM150" s="224" t="s">
        <v>363</v>
      </c>
    </row>
    <row r="151" s="1" customFormat="1" ht="24" customHeight="1">
      <c r="B151" s="39"/>
      <c r="C151" s="241" t="s">
        <v>364</v>
      </c>
      <c r="D151" s="241" t="s">
        <v>263</v>
      </c>
      <c r="E151" s="242" t="s">
        <v>1536</v>
      </c>
      <c r="F151" s="243" t="s">
        <v>1537</v>
      </c>
      <c r="G151" s="244" t="s">
        <v>922</v>
      </c>
      <c r="H151" s="245">
        <v>1</v>
      </c>
      <c r="I151" s="246"/>
      <c r="J151" s="247">
        <f>ROUND(I151*H151,2)</f>
        <v>0</v>
      </c>
      <c r="K151" s="243" t="s">
        <v>20</v>
      </c>
      <c r="L151" s="248"/>
      <c r="M151" s="249" t="s">
        <v>20</v>
      </c>
      <c r="N151" s="250" t="s">
        <v>41</v>
      </c>
      <c r="O151" s="84"/>
      <c r="P151" s="222">
        <f>O151*H151</f>
        <v>0</v>
      </c>
      <c r="Q151" s="222">
        <v>0</v>
      </c>
      <c r="R151" s="222">
        <f>Q151*H151</f>
        <v>0</v>
      </c>
      <c r="S151" s="222">
        <v>0</v>
      </c>
      <c r="T151" s="223">
        <f>S151*H151</f>
        <v>0</v>
      </c>
      <c r="AR151" s="224" t="s">
        <v>233</v>
      </c>
      <c r="AT151" s="224" t="s">
        <v>263</v>
      </c>
      <c r="AU151" s="224" t="s">
        <v>79</v>
      </c>
      <c r="AY151" s="18" t="s">
        <v>210</v>
      </c>
      <c r="BE151" s="225">
        <f>IF(N151="základní",J151,0)</f>
        <v>0</v>
      </c>
      <c r="BF151" s="225">
        <f>IF(N151="snížená",J151,0)</f>
        <v>0</v>
      </c>
      <c r="BG151" s="225">
        <f>IF(N151="zákl. přenesená",J151,0)</f>
        <v>0</v>
      </c>
      <c r="BH151" s="225">
        <f>IF(N151="sníž. přenesená",J151,0)</f>
        <v>0</v>
      </c>
      <c r="BI151" s="225">
        <f>IF(N151="nulová",J151,0)</f>
        <v>0</v>
      </c>
      <c r="BJ151" s="18" t="s">
        <v>77</v>
      </c>
      <c r="BK151" s="225">
        <f>ROUND(I151*H151,2)</f>
        <v>0</v>
      </c>
      <c r="BL151" s="18" t="s">
        <v>215</v>
      </c>
      <c r="BM151" s="224" t="s">
        <v>367</v>
      </c>
    </row>
    <row r="152" s="10" customFormat="1" ht="25.92" customHeight="1">
      <c r="B152" s="199"/>
      <c r="C152" s="200"/>
      <c r="D152" s="201" t="s">
        <v>69</v>
      </c>
      <c r="E152" s="202" t="s">
        <v>635</v>
      </c>
      <c r="F152" s="202" t="s">
        <v>636</v>
      </c>
      <c r="G152" s="200"/>
      <c r="H152" s="200"/>
      <c r="I152" s="203"/>
      <c r="J152" s="204">
        <f>BK152</f>
        <v>0</v>
      </c>
      <c r="K152" s="200"/>
      <c r="L152" s="205"/>
      <c r="M152" s="206"/>
      <c r="N152" s="207"/>
      <c r="O152" s="207"/>
      <c r="P152" s="208">
        <f>P153+P155</f>
        <v>0</v>
      </c>
      <c r="Q152" s="207"/>
      <c r="R152" s="208">
        <f>R153+R155</f>
        <v>0</v>
      </c>
      <c r="S152" s="207"/>
      <c r="T152" s="209">
        <f>T153+T155</f>
        <v>0</v>
      </c>
      <c r="AR152" s="210" t="s">
        <v>215</v>
      </c>
      <c r="AT152" s="211" t="s">
        <v>69</v>
      </c>
      <c r="AU152" s="211" t="s">
        <v>16</v>
      </c>
      <c r="AY152" s="210" t="s">
        <v>210</v>
      </c>
      <c r="BK152" s="212">
        <f>BK153+BK155</f>
        <v>0</v>
      </c>
    </row>
    <row r="153" s="10" customFormat="1" ht="22.8" customHeight="1">
      <c r="B153" s="199"/>
      <c r="C153" s="200"/>
      <c r="D153" s="201" t="s">
        <v>69</v>
      </c>
      <c r="E153" s="239" t="s">
        <v>937</v>
      </c>
      <c r="F153" s="239" t="s">
        <v>1538</v>
      </c>
      <c r="G153" s="200"/>
      <c r="H153" s="200"/>
      <c r="I153" s="203"/>
      <c r="J153" s="240">
        <f>BK153</f>
        <v>0</v>
      </c>
      <c r="K153" s="200"/>
      <c r="L153" s="205"/>
      <c r="M153" s="206"/>
      <c r="N153" s="207"/>
      <c r="O153" s="207"/>
      <c r="P153" s="208">
        <f>P154</f>
        <v>0</v>
      </c>
      <c r="Q153" s="207"/>
      <c r="R153" s="208">
        <f>R154</f>
        <v>0</v>
      </c>
      <c r="S153" s="207"/>
      <c r="T153" s="209">
        <f>T154</f>
        <v>0</v>
      </c>
      <c r="AR153" s="210" t="s">
        <v>77</v>
      </c>
      <c r="AT153" s="211" t="s">
        <v>69</v>
      </c>
      <c r="AU153" s="211" t="s">
        <v>77</v>
      </c>
      <c r="AY153" s="210" t="s">
        <v>210</v>
      </c>
      <c r="BK153" s="212">
        <f>BK154</f>
        <v>0</v>
      </c>
    </row>
    <row r="154" s="1" customFormat="1" ht="16.5" customHeight="1">
      <c r="B154" s="39"/>
      <c r="C154" s="213" t="s">
        <v>303</v>
      </c>
      <c r="D154" s="213" t="s">
        <v>211</v>
      </c>
      <c r="E154" s="214" t="s">
        <v>650</v>
      </c>
      <c r="F154" s="215" t="s">
        <v>939</v>
      </c>
      <c r="G154" s="216" t="s">
        <v>640</v>
      </c>
      <c r="H154" s="217">
        <v>10</v>
      </c>
      <c r="I154" s="218"/>
      <c r="J154" s="219">
        <f>ROUND(I154*H154,2)</f>
        <v>0</v>
      </c>
      <c r="K154" s="215" t="s">
        <v>20</v>
      </c>
      <c r="L154" s="44"/>
      <c r="M154" s="220" t="s">
        <v>20</v>
      </c>
      <c r="N154" s="221" t="s">
        <v>41</v>
      </c>
      <c r="O154" s="84"/>
      <c r="P154" s="222">
        <f>O154*H154</f>
        <v>0</v>
      </c>
      <c r="Q154" s="222">
        <v>0</v>
      </c>
      <c r="R154" s="222">
        <f>Q154*H154</f>
        <v>0</v>
      </c>
      <c r="S154" s="222">
        <v>0</v>
      </c>
      <c r="T154" s="223">
        <f>S154*H154</f>
        <v>0</v>
      </c>
      <c r="AR154" s="224" t="s">
        <v>215</v>
      </c>
      <c r="AT154" s="224" t="s">
        <v>211</v>
      </c>
      <c r="AU154" s="224" t="s">
        <v>79</v>
      </c>
      <c r="AY154" s="18" t="s">
        <v>210</v>
      </c>
      <c r="BE154" s="225">
        <f>IF(N154="základní",J154,0)</f>
        <v>0</v>
      </c>
      <c r="BF154" s="225">
        <f>IF(N154="snížená",J154,0)</f>
        <v>0</v>
      </c>
      <c r="BG154" s="225">
        <f>IF(N154="zákl. přenesená",J154,0)</f>
        <v>0</v>
      </c>
      <c r="BH154" s="225">
        <f>IF(N154="sníž. přenesená",J154,0)</f>
        <v>0</v>
      </c>
      <c r="BI154" s="225">
        <f>IF(N154="nulová",J154,0)</f>
        <v>0</v>
      </c>
      <c r="BJ154" s="18" t="s">
        <v>77</v>
      </c>
      <c r="BK154" s="225">
        <f>ROUND(I154*H154,2)</f>
        <v>0</v>
      </c>
      <c r="BL154" s="18" t="s">
        <v>215</v>
      </c>
      <c r="BM154" s="224" t="s">
        <v>370</v>
      </c>
    </row>
    <row r="155" s="10" customFormat="1" ht="22.8" customHeight="1">
      <c r="B155" s="199"/>
      <c r="C155" s="200"/>
      <c r="D155" s="201" t="s">
        <v>69</v>
      </c>
      <c r="E155" s="239" t="s">
        <v>940</v>
      </c>
      <c r="F155" s="239" t="s">
        <v>1539</v>
      </c>
      <c r="G155" s="200"/>
      <c r="H155" s="200"/>
      <c r="I155" s="203"/>
      <c r="J155" s="240">
        <f>BK155</f>
        <v>0</v>
      </c>
      <c r="K155" s="200"/>
      <c r="L155" s="205"/>
      <c r="M155" s="206"/>
      <c r="N155" s="207"/>
      <c r="O155" s="207"/>
      <c r="P155" s="208">
        <f>P156</f>
        <v>0</v>
      </c>
      <c r="Q155" s="207"/>
      <c r="R155" s="208">
        <f>R156</f>
        <v>0</v>
      </c>
      <c r="S155" s="207"/>
      <c r="T155" s="209">
        <f>T156</f>
        <v>0</v>
      </c>
      <c r="AR155" s="210" t="s">
        <v>77</v>
      </c>
      <c r="AT155" s="211" t="s">
        <v>69</v>
      </c>
      <c r="AU155" s="211" t="s">
        <v>77</v>
      </c>
      <c r="AY155" s="210" t="s">
        <v>210</v>
      </c>
      <c r="BK155" s="212">
        <f>BK156</f>
        <v>0</v>
      </c>
    </row>
    <row r="156" s="1" customFormat="1" ht="16.5" customHeight="1">
      <c r="B156" s="39"/>
      <c r="C156" s="213" t="s">
        <v>371</v>
      </c>
      <c r="D156" s="213" t="s">
        <v>211</v>
      </c>
      <c r="E156" s="214" t="s">
        <v>837</v>
      </c>
      <c r="F156" s="215" t="s">
        <v>838</v>
      </c>
      <c r="G156" s="216" t="s">
        <v>640</v>
      </c>
      <c r="H156" s="217">
        <v>10</v>
      </c>
      <c r="I156" s="218"/>
      <c r="J156" s="219">
        <f>ROUND(I156*H156,2)</f>
        <v>0</v>
      </c>
      <c r="K156" s="215" t="s">
        <v>20</v>
      </c>
      <c r="L156" s="44"/>
      <c r="M156" s="251" t="s">
        <v>20</v>
      </c>
      <c r="N156" s="252" t="s">
        <v>41</v>
      </c>
      <c r="O156" s="229"/>
      <c r="P156" s="253">
        <f>O156*H156</f>
        <v>0</v>
      </c>
      <c r="Q156" s="253">
        <v>0</v>
      </c>
      <c r="R156" s="253">
        <f>Q156*H156</f>
        <v>0</v>
      </c>
      <c r="S156" s="253">
        <v>0</v>
      </c>
      <c r="T156" s="254">
        <f>S156*H156</f>
        <v>0</v>
      </c>
      <c r="AR156" s="224" t="s">
        <v>215</v>
      </c>
      <c r="AT156" s="224" t="s">
        <v>211</v>
      </c>
      <c r="AU156" s="224" t="s">
        <v>79</v>
      </c>
      <c r="AY156" s="18" t="s">
        <v>210</v>
      </c>
      <c r="BE156" s="225">
        <f>IF(N156="základní",J156,0)</f>
        <v>0</v>
      </c>
      <c r="BF156" s="225">
        <f>IF(N156="snížená",J156,0)</f>
        <v>0</v>
      </c>
      <c r="BG156" s="225">
        <f>IF(N156="zákl. přenesená",J156,0)</f>
        <v>0</v>
      </c>
      <c r="BH156" s="225">
        <f>IF(N156="sníž. přenesená",J156,0)</f>
        <v>0</v>
      </c>
      <c r="BI156" s="225">
        <f>IF(N156="nulová",J156,0)</f>
        <v>0</v>
      </c>
      <c r="BJ156" s="18" t="s">
        <v>77</v>
      </c>
      <c r="BK156" s="225">
        <f>ROUND(I156*H156,2)</f>
        <v>0</v>
      </c>
      <c r="BL156" s="18" t="s">
        <v>215</v>
      </c>
      <c r="BM156" s="224" t="s">
        <v>374</v>
      </c>
    </row>
    <row r="157" s="1" customFormat="1" ht="6.96" customHeight="1">
      <c r="B157" s="59"/>
      <c r="C157" s="60"/>
      <c r="D157" s="60"/>
      <c r="E157" s="60"/>
      <c r="F157" s="60"/>
      <c r="G157" s="60"/>
      <c r="H157" s="60"/>
      <c r="I157" s="172"/>
      <c r="J157" s="60"/>
      <c r="K157" s="60"/>
      <c r="L157" s="44"/>
    </row>
  </sheetData>
  <sheetProtection sheet="1" autoFilter="0" formatColumns="0" formatRows="0" objects="1" scenarios="1" spinCount="100000" saltValue="S5JSODPi+z0UcOBRVIKC4JaZoxwcTBC1zWBt5aKAkEPYMKKq+mE8OXWRCev0YX3QcL9hC1gjggKoUfrFHNy1RQ==" hashValue="6YlXVRIB/QEJrXfzUtBFScv3yogQpvpvyS6sxJ7BArsu1vjSr0jVA/n4v3sdr/AyPkAnzh754hG7SpQyqKCoGA==" algorithmName="SHA-512" password="CC35"/>
  <autoFilter ref="C106:K156"/>
  <mergeCells count="15">
    <mergeCell ref="E7:H7"/>
    <mergeCell ref="E11:H11"/>
    <mergeCell ref="E9:H9"/>
    <mergeCell ref="E13:H13"/>
    <mergeCell ref="E22:H22"/>
    <mergeCell ref="E31:H31"/>
    <mergeCell ref="E52:H52"/>
    <mergeCell ref="E56:H56"/>
    <mergeCell ref="E54:H54"/>
    <mergeCell ref="E58:H58"/>
    <mergeCell ref="E93:H93"/>
    <mergeCell ref="E97:H97"/>
    <mergeCell ref="E95:H95"/>
    <mergeCell ref="E99:H99"/>
    <mergeCell ref="L2:V2"/>
  </mergeCells>
  <pageMargins left="0.39375" right="0.39375" top="0.39375" bottom="0.39375" header="0" footer="0"/>
  <pageSetup paperSize="9" orientation="landscape"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Nakládalová Zuzana</dc:creator>
  <cp:lastModifiedBy>Nakládalová Zuzana</cp:lastModifiedBy>
  <dcterms:created xsi:type="dcterms:W3CDTF">2019-02-12T07:30:28Z</dcterms:created>
  <dcterms:modified xsi:type="dcterms:W3CDTF">2019-02-12T07:31:26Z</dcterms:modified>
</cp:coreProperties>
</file>