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57B067C9-8CDE-4598-A8A1-FD62BAAE274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kapitulace stavby" sheetId="1" r:id="rId1"/>
    <sheet name="01 - STAVEBNÍ ČÁST" sheetId="2" r:id="rId2"/>
    <sheet name="02 - ZDRAVOTECHNICKÉ INST..." sheetId="3" r:id="rId3"/>
    <sheet name="03 - VEDLEJŠÍ ROZPOČTOVÉ ..." sheetId="4" r:id="rId4"/>
    <sheet name="Pokyny pro vyplnění" sheetId="5" r:id="rId5"/>
  </sheets>
  <definedNames>
    <definedName name="_xlnm._FilterDatabase" localSheetId="1" hidden="1">'01 - STAVEBNÍ ČÁST'!$C$99:$K$532</definedName>
    <definedName name="_xlnm._FilterDatabase" localSheetId="2" hidden="1">'02 - ZDRAVOTECHNICKÉ INST...'!$C$84:$K$252</definedName>
    <definedName name="_xlnm._FilterDatabase" localSheetId="3" hidden="1">'03 - VEDLEJŠÍ ROZPOČTOVÉ ...'!$C$79:$K$83</definedName>
    <definedName name="_xlnm.Print_Titles" localSheetId="1">'01 - STAVEBNÍ ČÁST'!$99:$99</definedName>
    <definedName name="_xlnm.Print_Titles" localSheetId="2">'02 - ZDRAVOTECHNICKÉ INST...'!$84:$84</definedName>
    <definedName name="_xlnm.Print_Titles" localSheetId="3">'03 - VEDLEJŠÍ ROZPOČTOVÉ ...'!$79:$79</definedName>
    <definedName name="_xlnm.Print_Titles" localSheetId="0">'Rekapitulace stavby'!$52:$52</definedName>
    <definedName name="_xlnm.Print_Area" localSheetId="1">'01 - STAVEBNÍ ČÁST'!$C$4:$J$39,'01 - STAVEBNÍ ČÁST'!$C$45:$J$81,'01 - STAVEBNÍ ČÁST'!$C$87:$K$532</definedName>
    <definedName name="_xlnm.Print_Area" localSheetId="2">'02 - ZDRAVOTECHNICKÉ INST...'!$C$4:$J$39,'02 - ZDRAVOTECHNICKÉ INST...'!$C$45:$J$66,'02 - ZDRAVOTECHNICKÉ INST...'!$C$72:$K$252</definedName>
    <definedName name="_xlnm.Print_Area" localSheetId="3">'03 - VEDLEJŠÍ ROZPOČTOVÉ ...'!$C$4:$J$39,'03 - VEDLEJŠÍ ROZPOČTOVÉ ...'!$C$45:$J$61,'03 - VEDLEJŠÍ ROZPOČTOVÉ ...'!$C$67:$K$83</definedName>
    <definedName name="_xlnm.Print_Area" localSheetId="4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stavby'!$C$42:$AQ$58</definedName>
  </definedNames>
  <calcPr calcId="191029"/>
</workbook>
</file>

<file path=xl/calcChain.xml><?xml version="1.0" encoding="utf-8"?>
<calcChain xmlns="http://schemas.openxmlformats.org/spreadsheetml/2006/main">
  <c r="J37" i="4" l="1"/>
  <c r="J36" i="4"/>
  <c r="AY57" i="1"/>
  <c r="J35" i="4"/>
  <c r="AX57" i="1" s="1"/>
  <c r="BI82" i="4"/>
  <c r="BH82" i="4"/>
  <c r="BG82" i="4"/>
  <c r="BE82" i="4"/>
  <c r="T82" i="4"/>
  <c r="T81" i="4"/>
  <c r="T80" i="4"/>
  <c r="R82" i="4"/>
  <c r="R81" i="4"/>
  <c r="R80" i="4"/>
  <c r="P82" i="4"/>
  <c r="P81" i="4" s="1"/>
  <c r="P80" i="4" s="1"/>
  <c r="AU57" i="1" s="1"/>
  <c r="J77" i="4"/>
  <c r="J76" i="4"/>
  <c r="F76" i="4"/>
  <c r="F74" i="4"/>
  <c r="E72" i="4"/>
  <c r="J55" i="4"/>
  <c r="J54" i="4"/>
  <c r="F54" i="4"/>
  <c r="F52" i="4"/>
  <c r="E50" i="4"/>
  <c r="J18" i="4"/>
  <c r="E18" i="4"/>
  <c r="F77" i="4"/>
  <c r="J17" i="4"/>
  <c r="J12" i="4"/>
  <c r="J74" i="4"/>
  <c r="E7" i="4"/>
  <c r="E70" i="4" s="1"/>
  <c r="J37" i="3"/>
  <c r="J36" i="3"/>
  <c r="AY56" i="1"/>
  <c r="J35" i="3"/>
  <c r="AX56" i="1"/>
  <c r="BI251" i="3"/>
  <c r="BH251" i="3"/>
  <c r="BG251" i="3"/>
  <c r="BE251" i="3"/>
  <c r="T251" i="3"/>
  <c r="R251" i="3"/>
  <c r="P251" i="3"/>
  <c r="BI249" i="3"/>
  <c r="BH249" i="3"/>
  <c r="BG249" i="3"/>
  <c r="BE249" i="3"/>
  <c r="T249" i="3"/>
  <c r="R249" i="3"/>
  <c r="P249" i="3"/>
  <c r="BI248" i="3"/>
  <c r="BH248" i="3"/>
  <c r="BG248" i="3"/>
  <c r="BE248" i="3"/>
  <c r="T248" i="3"/>
  <c r="R248" i="3"/>
  <c r="P248" i="3"/>
  <c r="BI247" i="3"/>
  <c r="BH247" i="3"/>
  <c r="BG247" i="3"/>
  <c r="BE247" i="3"/>
  <c r="T247" i="3"/>
  <c r="R247" i="3"/>
  <c r="P247" i="3"/>
  <c r="BI246" i="3"/>
  <c r="BH246" i="3"/>
  <c r="BG246" i="3"/>
  <c r="BE246" i="3"/>
  <c r="T246" i="3"/>
  <c r="R246" i="3"/>
  <c r="P246" i="3"/>
  <c r="BI244" i="3"/>
  <c r="BH244" i="3"/>
  <c r="BG244" i="3"/>
  <c r="BE244" i="3"/>
  <c r="T244" i="3"/>
  <c r="R244" i="3"/>
  <c r="P244" i="3"/>
  <c r="BI243" i="3"/>
  <c r="BH243" i="3"/>
  <c r="BG243" i="3"/>
  <c r="BE243" i="3"/>
  <c r="T243" i="3"/>
  <c r="R243" i="3"/>
  <c r="P243" i="3"/>
  <c r="BI241" i="3"/>
  <c r="BH241" i="3"/>
  <c r="BG241" i="3"/>
  <c r="BE241" i="3"/>
  <c r="T241" i="3"/>
  <c r="R241" i="3"/>
  <c r="P241" i="3"/>
  <c r="BI239" i="3"/>
  <c r="BH239" i="3"/>
  <c r="BG239" i="3"/>
  <c r="BE239" i="3"/>
  <c r="T239" i="3"/>
  <c r="R239" i="3"/>
  <c r="P239" i="3"/>
  <c r="BI238" i="3"/>
  <c r="BH238" i="3"/>
  <c r="BG238" i="3"/>
  <c r="BE238" i="3"/>
  <c r="T238" i="3"/>
  <c r="R238" i="3"/>
  <c r="P238" i="3"/>
  <c r="BI236" i="3"/>
  <c r="BH236" i="3"/>
  <c r="BG236" i="3"/>
  <c r="BE236" i="3"/>
  <c r="T236" i="3"/>
  <c r="R236" i="3"/>
  <c r="P236" i="3"/>
  <c r="BI234" i="3"/>
  <c r="BH234" i="3"/>
  <c r="BG234" i="3"/>
  <c r="BE234" i="3"/>
  <c r="T234" i="3"/>
  <c r="R234" i="3"/>
  <c r="P234" i="3"/>
  <c r="BI231" i="3"/>
  <c r="BH231" i="3"/>
  <c r="BG231" i="3"/>
  <c r="BE231" i="3"/>
  <c r="T231" i="3"/>
  <c r="R231" i="3"/>
  <c r="P231" i="3"/>
  <c r="BI228" i="3"/>
  <c r="BH228" i="3"/>
  <c r="BG228" i="3"/>
  <c r="BE228" i="3"/>
  <c r="T228" i="3"/>
  <c r="R228" i="3"/>
  <c r="P228" i="3"/>
  <c r="BI226" i="3"/>
  <c r="BH226" i="3"/>
  <c r="BG226" i="3"/>
  <c r="BE226" i="3"/>
  <c r="T226" i="3"/>
  <c r="R226" i="3"/>
  <c r="P226" i="3"/>
  <c r="BI224" i="3"/>
  <c r="BH224" i="3"/>
  <c r="BG224" i="3"/>
  <c r="BE224" i="3"/>
  <c r="T224" i="3"/>
  <c r="R224" i="3"/>
  <c r="P224" i="3"/>
  <c r="BI223" i="3"/>
  <c r="BH223" i="3"/>
  <c r="BG223" i="3"/>
  <c r="BE223" i="3"/>
  <c r="T223" i="3"/>
  <c r="R223" i="3"/>
  <c r="P223" i="3"/>
  <c r="BI221" i="3"/>
  <c r="BH221" i="3"/>
  <c r="BG221" i="3"/>
  <c r="BE221" i="3"/>
  <c r="T221" i="3"/>
  <c r="R221" i="3"/>
  <c r="P221" i="3"/>
  <c r="BI219" i="3"/>
  <c r="BH219" i="3"/>
  <c r="BG219" i="3"/>
  <c r="BE219" i="3"/>
  <c r="T219" i="3"/>
  <c r="R219" i="3"/>
  <c r="P219" i="3"/>
  <c r="BI217" i="3"/>
  <c r="BH217" i="3"/>
  <c r="BG217" i="3"/>
  <c r="BE217" i="3"/>
  <c r="T217" i="3"/>
  <c r="R217" i="3"/>
  <c r="P217" i="3"/>
  <c r="BI215" i="3"/>
  <c r="BH215" i="3"/>
  <c r="BG215" i="3"/>
  <c r="BE215" i="3"/>
  <c r="T215" i="3"/>
  <c r="R215" i="3"/>
  <c r="P215" i="3"/>
  <c r="BI213" i="3"/>
  <c r="BH213" i="3"/>
  <c r="BG213" i="3"/>
  <c r="BE213" i="3"/>
  <c r="T213" i="3"/>
  <c r="R213" i="3"/>
  <c r="P213" i="3"/>
  <c r="BI211" i="3"/>
  <c r="BH211" i="3"/>
  <c r="BG211" i="3"/>
  <c r="BE211" i="3"/>
  <c r="T211" i="3"/>
  <c r="R211" i="3"/>
  <c r="P211" i="3"/>
  <c r="BI209" i="3"/>
  <c r="BH209" i="3"/>
  <c r="BG209" i="3"/>
  <c r="BE209" i="3"/>
  <c r="T209" i="3"/>
  <c r="R209" i="3"/>
  <c r="P209" i="3"/>
  <c r="BI207" i="3"/>
  <c r="BH207" i="3"/>
  <c r="BG207" i="3"/>
  <c r="BE207" i="3"/>
  <c r="T207" i="3"/>
  <c r="R207" i="3"/>
  <c r="P207" i="3"/>
  <c r="BI205" i="3"/>
  <c r="BH205" i="3"/>
  <c r="BG205" i="3"/>
  <c r="BE205" i="3"/>
  <c r="T205" i="3"/>
  <c r="R205" i="3"/>
  <c r="P205" i="3"/>
  <c r="BI204" i="3"/>
  <c r="BH204" i="3"/>
  <c r="BG204" i="3"/>
  <c r="BE204" i="3"/>
  <c r="T204" i="3"/>
  <c r="R204" i="3"/>
  <c r="P204" i="3"/>
  <c r="BI201" i="3"/>
  <c r="BH201" i="3"/>
  <c r="BG201" i="3"/>
  <c r="BE201" i="3"/>
  <c r="T201" i="3"/>
  <c r="R201" i="3"/>
  <c r="P201" i="3"/>
  <c r="BI200" i="3"/>
  <c r="BH200" i="3"/>
  <c r="BG200" i="3"/>
  <c r="BE200" i="3"/>
  <c r="T200" i="3"/>
  <c r="R200" i="3"/>
  <c r="P200" i="3"/>
  <c r="BI197" i="3"/>
  <c r="BH197" i="3"/>
  <c r="BG197" i="3"/>
  <c r="BE197" i="3"/>
  <c r="T197" i="3"/>
  <c r="R197" i="3"/>
  <c r="P197" i="3"/>
  <c r="BI195" i="3"/>
  <c r="BH195" i="3"/>
  <c r="BG195" i="3"/>
  <c r="BE195" i="3"/>
  <c r="T195" i="3"/>
  <c r="R195" i="3"/>
  <c r="P195" i="3"/>
  <c r="BI193" i="3"/>
  <c r="BH193" i="3"/>
  <c r="BG193" i="3"/>
  <c r="BE193" i="3"/>
  <c r="T193" i="3"/>
  <c r="R193" i="3"/>
  <c r="P193" i="3"/>
  <c r="BI191" i="3"/>
  <c r="BH191" i="3"/>
  <c r="BG191" i="3"/>
  <c r="BE191" i="3"/>
  <c r="T191" i="3"/>
  <c r="R191" i="3"/>
  <c r="P191" i="3"/>
  <c r="BI188" i="3"/>
  <c r="BH188" i="3"/>
  <c r="BG188" i="3"/>
  <c r="BE188" i="3"/>
  <c r="T188" i="3"/>
  <c r="R188" i="3"/>
  <c r="P188" i="3"/>
  <c r="BI185" i="3"/>
  <c r="BH185" i="3"/>
  <c r="BG185" i="3"/>
  <c r="BE185" i="3"/>
  <c r="T185" i="3"/>
  <c r="R185" i="3"/>
  <c r="P185" i="3"/>
  <c r="BI183" i="3"/>
  <c r="BH183" i="3"/>
  <c r="BG183" i="3"/>
  <c r="BE183" i="3"/>
  <c r="T183" i="3"/>
  <c r="R183" i="3"/>
  <c r="P183" i="3"/>
  <c r="BI182" i="3"/>
  <c r="BH182" i="3"/>
  <c r="BG182" i="3"/>
  <c r="BE182" i="3"/>
  <c r="T182" i="3"/>
  <c r="R182" i="3"/>
  <c r="P182" i="3"/>
  <c r="BI180" i="3"/>
  <c r="BH180" i="3"/>
  <c r="BG180" i="3"/>
  <c r="BE180" i="3"/>
  <c r="T180" i="3"/>
  <c r="R180" i="3"/>
  <c r="P180" i="3"/>
  <c r="BI179" i="3"/>
  <c r="BH179" i="3"/>
  <c r="BG179" i="3"/>
  <c r="BE179" i="3"/>
  <c r="T179" i="3"/>
  <c r="R179" i="3"/>
  <c r="P179" i="3"/>
  <c r="BI177" i="3"/>
  <c r="BH177" i="3"/>
  <c r="BG177" i="3"/>
  <c r="BE177" i="3"/>
  <c r="T177" i="3"/>
  <c r="R177" i="3"/>
  <c r="P177" i="3"/>
  <c r="BI176" i="3"/>
  <c r="BH176" i="3"/>
  <c r="BG176" i="3"/>
  <c r="BE176" i="3"/>
  <c r="T176" i="3"/>
  <c r="R176" i="3"/>
  <c r="P176" i="3"/>
  <c r="BI175" i="3"/>
  <c r="BH175" i="3"/>
  <c r="BG175" i="3"/>
  <c r="BE175" i="3"/>
  <c r="T175" i="3"/>
  <c r="R175" i="3"/>
  <c r="P175" i="3"/>
  <c r="BI173" i="3"/>
  <c r="BH173" i="3"/>
  <c r="BG173" i="3"/>
  <c r="BE173" i="3"/>
  <c r="T173" i="3"/>
  <c r="R173" i="3"/>
  <c r="P173" i="3"/>
  <c r="BI172" i="3"/>
  <c r="BH172" i="3"/>
  <c r="BG172" i="3"/>
  <c r="BE172" i="3"/>
  <c r="T172" i="3"/>
  <c r="R172" i="3"/>
  <c r="P172" i="3"/>
  <c r="BI170" i="3"/>
  <c r="BH170" i="3"/>
  <c r="BG170" i="3"/>
  <c r="BE170" i="3"/>
  <c r="T170" i="3"/>
  <c r="R170" i="3"/>
  <c r="P170" i="3"/>
  <c r="BI169" i="3"/>
  <c r="BH169" i="3"/>
  <c r="BG169" i="3"/>
  <c r="BE169" i="3"/>
  <c r="T169" i="3"/>
  <c r="R169" i="3"/>
  <c r="P169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3" i="3"/>
  <c r="BH163" i="3"/>
  <c r="BG163" i="3"/>
  <c r="BE163" i="3"/>
  <c r="T163" i="3"/>
  <c r="R163" i="3"/>
  <c r="P163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2" i="3"/>
  <c r="BH152" i="3"/>
  <c r="BG152" i="3"/>
  <c r="BE152" i="3"/>
  <c r="T152" i="3"/>
  <c r="R152" i="3"/>
  <c r="P152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7" i="3"/>
  <c r="BH147" i="3"/>
  <c r="BG147" i="3"/>
  <c r="BE147" i="3"/>
  <c r="T147" i="3"/>
  <c r="R147" i="3"/>
  <c r="P147" i="3"/>
  <c r="BI145" i="3"/>
  <c r="BH145" i="3"/>
  <c r="BG145" i="3"/>
  <c r="BE145" i="3"/>
  <c r="T145" i="3"/>
  <c r="R145" i="3"/>
  <c r="P145" i="3"/>
  <c r="BI143" i="3"/>
  <c r="BH143" i="3"/>
  <c r="BG143" i="3"/>
  <c r="BE143" i="3"/>
  <c r="T143" i="3"/>
  <c r="R143" i="3"/>
  <c r="P143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8" i="3"/>
  <c r="BH138" i="3"/>
  <c r="BG138" i="3"/>
  <c r="BE138" i="3"/>
  <c r="T138" i="3"/>
  <c r="R138" i="3"/>
  <c r="P138" i="3"/>
  <c r="BI136" i="3"/>
  <c r="BH136" i="3"/>
  <c r="BG136" i="3"/>
  <c r="BE136" i="3"/>
  <c r="T136" i="3"/>
  <c r="R136" i="3"/>
  <c r="P136" i="3"/>
  <c r="BI132" i="3"/>
  <c r="BH132" i="3"/>
  <c r="BG132" i="3"/>
  <c r="BE132" i="3"/>
  <c r="T132" i="3"/>
  <c r="R132" i="3"/>
  <c r="P132" i="3"/>
  <c r="BI128" i="3"/>
  <c r="BH128" i="3"/>
  <c r="BG128" i="3"/>
  <c r="BE128" i="3"/>
  <c r="T128" i="3"/>
  <c r="R128" i="3"/>
  <c r="P128" i="3"/>
  <c r="BI126" i="3"/>
  <c r="BH126" i="3"/>
  <c r="BG126" i="3"/>
  <c r="BE126" i="3"/>
  <c r="T126" i="3"/>
  <c r="R126" i="3"/>
  <c r="P126" i="3"/>
  <c r="BI125" i="3"/>
  <c r="BH125" i="3"/>
  <c r="BG125" i="3"/>
  <c r="BE125" i="3"/>
  <c r="T125" i="3"/>
  <c r="R125" i="3"/>
  <c r="P125" i="3"/>
  <c r="BI123" i="3"/>
  <c r="BH123" i="3"/>
  <c r="BG123" i="3"/>
  <c r="BE123" i="3"/>
  <c r="T123" i="3"/>
  <c r="R123" i="3"/>
  <c r="P123" i="3"/>
  <c r="BI121" i="3"/>
  <c r="BH121" i="3"/>
  <c r="BG121" i="3"/>
  <c r="BE121" i="3"/>
  <c r="T121" i="3"/>
  <c r="R121" i="3"/>
  <c r="P121" i="3"/>
  <c r="BI119" i="3"/>
  <c r="BH119" i="3"/>
  <c r="BG119" i="3"/>
  <c r="BE119" i="3"/>
  <c r="T119" i="3"/>
  <c r="R119" i="3"/>
  <c r="P119" i="3"/>
  <c r="BI117" i="3"/>
  <c r="BH117" i="3"/>
  <c r="BG117" i="3"/>
  <c r="BE117" i="3"/>
  <c r="T117" i="3"/>
  <c r="R117" i="3"/>
  <c r="P117" i="3"/>
  <c r="BI115" i="3"/>
  <c r="BH115" i="3"/>
  <c r="BG115" i="3"/>
  <c r="BE115" i="3"/>
  <c r="T115" i="3"/>
  <c r="R115" i="3"/>
  <c r="P115" i="3"/>
  <c r="BI113" i="3"/>
  <c r="BH113" i="3"/>
  <c r="BG113" i="3"/>
  <c r="BE113" i="3"/>
  <c r="T113" i="3"/>
  <c r="R113" i="3"/>
  <c r="P113" i="3"/>
  <c r="BI109" i="3"/>
  <c r="BH109" i="3"/>
  <c r="BG109" i="3"/>
  <c r="BE109" i="3"/>
  <c r="T109" i="3"/>
  <c r="R109" i="3"/>
  <c r="P109" i="3"/>
  <c r="BI105" i="3"/>
  <c r="BH105" i="3"/>
  <c r="BG105" i="3"/>
  <c r="BE105" i="3"/>
  <c r="T105" i="3"/>
  <c r="R105" i="3"/>
  <c r="P105" i="3"/>
  <c r="BI101" i="3"/>
  <c r="BH101" i="3"/>
  <c r="BG101" i="3"/>
  <c r="BE101" i="3"/>
  <c r="T101" i="3"/>
  <c r="R101" i="3"/>
  <c r="P101" i="3"/>
  <c r="BI99" i="3"/>
  <c r="BH99" i="3"/>
  <c r="BG99" i="3"/>
  <c r="BE99" i="3"/>
  <c r="T99" i="3"/>
  <c r="R99" i="3"/>
  <c r="P99" i="3"/>
  <c r="BI97" i="3"/>
  <c r="BH97" i="3"/>
  <c r="BG97" i="3"/>
  <c r="BE97" i="3"/>
  <c r="T97" i="3"/>
  <c r="R97" i="3"/>
  <c r="P97" i="3"/>
  <c r="BI95" i="3"/>
  <c r="BH95" i="3"/>
  <c r="BG95" i="3"/>
  <c r="BE95" i="3"/>
  <c r="T95" i="3"/>
  <c r="R95" i="3"/>
  <c r="P95" i="3"/>
  <c r="BI93" i="3"/>
  <c r="BH93" i="3"/>
  <c r="BG93" i="3"/>
  <c r="BE93" i="3"/>
  <c r="T93" i="3"/>
  <c r="R93" i="3"/>
  <c r="P93" i="3"/>
  <c r="BI92" i="3"/>
  <c r="BH92" i="3"/>
  <c r="BG92" i="3"/>
  <c r="BE92" i="3"/>
  <c r="T92" i="3"/>
  <c r="R92" i="3"/>
  <c r="P92" i="3"/>
  <c r="BI91" i="3"/>
  <c r="BH91" i="3"/>
  <c r="BG91" i="3"/>
  <c r="BE91" i="3"/>
  <c r="T91" i="3"/>
  <c r="R91" i="3"/>
  <c r="P91" i="3"/>
  <c r="BI90" i="3"/>
  <c r="BH90" i="3"/>
  <c r="BG90" i="3"/>
  <c r="BE90" i="3"/>
  <c r="T90" i="3"/>
  <c r="R90" i="3"/>
  <c r="P90" i="3"/>
  <c r="BI88" i="3"/>
  <c r="BH88" i="3"/>
  <c r="BG88" i="3"/>
  <c r="BE88" i="3"/>
  <c r="T88" i="3"/>
  <c r="R88" i="3"/>
  <c r="P88" i="3"/>
  <c r="J82" i="3"/>
  <c r="J81" i="3"/>
  <c r="F81" i="3"/>
  <c r="F79" i="3"/>
  <c r="E77" i="3"/>
  <c r="J55" i="3"/>
  <c r="J54" i="3"/>
  <c r="F54" i="3"/>
  <c r="F52" i="3"/>
  <c r="E50" i="3"/>
  <c r="J18" i="3"/>
  <c r="E18" i="3"/>
  <c r="F82" i="3" s="1"/>
  <c r="J17" i="3"/>
  <c r="J12" i="3"/>
  <c r="J52" i="3"/>
  <c r="E7" i="3"/>
  <c r="E75" i="3" s="1"/>
  <c r="AY55" i="1"/>
  <c r="AX55" i="1"/>
  <c r="J37" i="2"/>
  <c r="J36" i="2"/>
  <c r="J35" i="2"/>
  <c r="BI530" i="2"/>
  <c r="BH530" i="2"/>
  <c r="BG530" i="2"/>
  <c r="BE530" i="2"/>
  <c r="T530" i="2"/>
  <c r="T529" i="2" s="1"/>
  <c r="R530" i="2"/>
  <c r="R529" i="2"/>
  <c r="P530" i="2"/>
  <c r="P529" i="2"/>
  <c r="BI527" i="2"/>
  <c r="BH527" i="2"/>
  <c r="BG527" i="2"/>
  <c r="BE527" i="2"/>
  <c r="T527" i="2"/>
  <c r="R527" i="2"/>
  <c r="P527" i="2"/>
  <c r="BI522" i="2"/>
  <c r="BH522" i="2"/>
  <c r="BG522" i="2"/>
  <c r="BE522" i="2"/>
  <c r="T522" i="2"/>
  <c r="R522" i="2"/>
  <c r="P522" i="2"/>
  <c r="BI520" i="2"/>
  <c r="BH520" i="2"/>
  <c r="BG520" i="2"/>
  <c r="BE520" i="2"/>
  <c r="T520" i="2"/>
  <c r="R520" i="2"/>
  <c r="P520" i="2"/>
  <c r="BI518" i="2"/>
  <c r="BH518" i="2"/>
  <c r="BG518" i="2"/>
  <c r="BE518" i="2"/>
  <c r="T518" i="2"/>
  <c r="R518" i="2"/>
  <c r="P518" i="2"/>
  <c r="BI507" i="2"/>
  <c r="BH507" i="2"/>
  <c r="BG507" i="2"/>
  <c r="BE507" i="2"/>
  <c r="T507" i="2"/>
  <c r="R507" i="2"/>
  <c r="P507" i="2"/>
  <c r="BI500" i="2"/>
  <c r="BH500" i="2"/>
  <c r="BG500" i="2"/>
  <c r="BE500" i="2"/>
  <c r="T500" i="2"/>
  <c r="R500" i="2"/>
  <c r="P500" i="2"/>
  <c r="BI494" i="2"/>
  <c r="BH494" i="2"/>
  <c r="BG494" i="2"/>
  <c r="BE494" i="2"/>
  <c r="T494" i="2"/>
  <c r="R494" i="2"/>
  <c r="P494" i="2"/>
  <c r="BI489" i="2"/>
  <c r="BH489" i="2"/>
  <c r="BG489" i="2"/>
  <c r="BE489" i="2"/>
  <c r="T489" i="2"/>
  <c r="R489" i="2"/>
  <c r="P489" i="2"/>
  <c r="BI485" i="2"/>
  <c r="BH485" i="2"/>
  <c r="BG485" i="2"/>
  <c r="BE485" i="2"/>
  <c r="T485" i="2"/>
  <c r="R485" i="2"/>
  <c r="P485" i="2"/>
  <c r="BI482" i="2"/>
  <c r="BH482" i="2"/>
  <c r="BG482" i="2"/>
  <c r="BE482" i="2"/>
  <c r="T482" i="2"/>
  <c r="R482" i="2"/>
  <c r="P482" i="2"/>
  <c r="BI479" i="2"/>
  <c r="BH479" i="2"/>
  <c r="BG479" i="2"/>
  <c r="BE479" i="2"/>
  <c r="T479" i="2"/>
  <c r="R479" i="2"/>
  <c r="P479" i="2"/>
  <c r="BI476" i="2"/>
  <c r="BH476" i="2"/>
  <c r="BG476" i="2"/>
  <c r="BE476" i="2"/>
  <c r="T476" i="2"/>
  <c r="R476" i="2"/>
  <c r="P476" i="2"/>
  <c r="BI473" i="2"/>
  <c r="BH473" i="2"/>
  <c r="BG473" i="2"/>
  <c r="BE473" i="2"/>
  <c r="T473" i="2"/>
  <c r="R473" i="2"/>
  <c r="P473" i="2"/>
  <c r="BI471" i="2"/>
  <c r="BH471" i="2"/>
  <c r="BG471" i="2"/>
  <c r="BE471" i="2"/>
  <c r="T471" i="2"/>
  <c r="R471" i="2"/>
  <c r="P471" i="2"/>
  <c r="BI469" i="2"/>
  <c r="BH469" i="2"/>
  <c r="BG469" i="2"/>
  <c r="BE469" i="2"/>
  <c r="T469" i="2"/>
  <c r="R469" i="2"/>
  <c r="P469" i="2"/>
  <c r="BI466" i="2"/>
  <c r="BH466" i="2"/>
  <c r="BG466" i="2"/>
  <c r="BE466" i="2"/>
  <c r="T466" i="2"/>
  <c r="R466" i="2"/>
  <c r="P466" i="2"/>
  <c r="BI463" i="2"/>
  <c r="BH463" i="2"/>
  <c r="BG463" i="2"/>
  <c r="BE463" i="2"/>
  <c r="T463" i="2"/>
  <c r="R463" i="2"/>
  <c r="P463" i="2"/>
  <c r="BI456" i="2"/>
  <c r="BH456" i="2"/>
  <c r="BG456" i="2"/>
  <c r="BE456" i="2"/>
  <c r="T456" i="2"/>
  <c r="R456" i="2"/>
  <c r="P456" i="2"/>
  <c r="BI453" i="2"/>
  <c r="BH453" i="2"/>
  <c r="BG453" i="2"/>
  <c r="BE453" i="2"/>
  <c r="T453" i="2"/>
  <c r="R453" i="2"/>
  <c r="P453" i="2"/>
  <c r="BI450" i="2"/>
  <c r="BH450" i="2"/>
  <c r="BG450" i="2"/>
  <c r="BE450" i="2"/>
  <c r="T450" i="2"/>
  <c r="R450" i="2"/>
  <c r="P450" i="2"/>
  <c r="BI446" i="2"/>
  <c r="BH446" i="2"/>
  <c r="BG446" i="2"/>
  <c r="BE446" i="2"/>
  <c r="T446" i="2"/>
  <c r="R446" i="2"/>
  <c r="P446" i="2"/>
  <c r="BI443" i="2"/>
  <c r="BH443" i="2"/>
  <c r="BG443" i="2"/>
  <c r="BE443" i="2"/>
  <c r="T443" i="2"/>
  <c r="R443" i="2"/>
  <c r="P443" i="2"/>
  <c r="BI440" i="2"/>
  <c r="BH440" i="2"/>
  <c r="BG440" i="2"/>
  <c r="BE440" i="2"/>
  <c r="T440" i="2"/>
  <c r="R440" i="2"/>
  <c r="P440" i="2"/>
  <c r="BI438" i="2"/>
  <c r="BH438" i="2"/>
  <c r="BG438" i="2"/>
  <c r="BE438" i="2"/>
  <c r="T438" i="2"/>
  <c r="R438" i="2"/>
  <c r="P438" i="2"/>
  <c r="BI427" i="2"/>
  <c r="BH427" i="2"/>
  <c r="BG427" i="2"/>
  <c r="BE427" i="2"/>
  <c r="T427" i="2"/>
  <c r="R427" i="2"/>
  <c r="P427" i="2"/>
  <c r="BI424" i="2"/>
  <c r="BH424" i="2"/>
  <c r="BG424" i="2"/>
  <c r="BE424" i="2"/>
  <c r="T424" i="2"/>
  <c r="R424" i="2"/>
  <c r="P424" i="2"/>
  <c r="BI419" i="2"/>
  <c r="BH419" i="2"/>
  <c r="BG419" i="2"/>
  <c r="BE419" i="2"/>
  <c r="T419" i="2"/>
  <c r="R419" i="2"/>
  <c r="P419" i="2"/>
  <c r="BI417" i="2"/>
  <c r="BH417" i="2"/>
  <c r="BG417" i="2"/>
  <c r="BE417" i="2"/>
  <c r="T417" i="2"/>
  <c r="R417" i="2"/>
  <c r="P417" i="2"/>
  <c r="BI406" i="2"/>
  <c r="BH406" i="2"/>
  <c r="BG406" i="2"/>
  <c r="BE406" i="2"/>
  <c r="T406" i="2"/>
  <c r="R406" i="2"/>
  <c r="P406" i="2"/>
  <c r="BI403" i="2"/>
  <c r="BH403" i="2"/>
  <c r="BG403" i="2"/>
  <c r="BE403" i="2"/>
  <c r="T403" i="2"/>
  <c r="R403" i="2"/>
  <c r="P403" i="2"/>
  <c r="BI401" i="2"/>
  <c r="BH401" i="2"/>
  <c r="BG401" i="2"/>
  <c r="BE401" i="2"/>
  <c r="T401" i="2"/>
  <c r="R401" i="2"/>
  <c r="P401" i="2"/>
  <c r="BI398" i="2"/>
  <c r="BH398" i="2"/>
  <c r="BG398" i="2"/>
  <c r="BE398" i="2"/>
  <c r="T398" i="2"/>
  <c r="R398" i="2"/>
  <c r="P398" i="2"/>
  <c r="BI395" i="2"/>
  <c r="BH395" i="2"/>
  <c r="BG395" i="2"/>
  <c r="BE395" i="2"/>
  <c r="T395" i="2"/>
  <c r="R395" i="2"/>
  <c r="P395" i="2"/>
  <c r="BI392" i="2"/>
  <c r="BH392" i="2"/>
  <c r="BG392" i="2"/>
  <c r="BE392" i="2"/>
  <c r="T392" i="2"/>
  <c r="R392" i="2"/>
  <c r="P392" i="2"/>
  <c r="BI386" i="2"/>
  <c r="BH386" i="2"/>
  <c r="BG386" i="2"/>
  <c r="BE386" i="2"/>
  <c r="T386" i="2"/>
  <c r="R386" i="2"/>
  <c r="P386" i="2"/>
  <c r="BI384" i="2"/>
  <c r="BH384" i="2"/>
  <c r="BG384" i="2"/>
  <c r="BE384" i="2"/>
  <c r="T384" i="2"/>
  <c r="R384" i="2"/>
  <c r="P384" i="2"/>
  <c r="BI375" i="2"/>
  <c r="BH375" i="2"/>
  <c r="BG375" i="2"/>
  <c r="BE375" i="2"/>
  <c r="T375" i="2"/>
  <c r="R375" i="2"/>
  <c r="P375" i="2"/>
  <c r="BI368" i="2"/>
  <c r="BH368" i="2"/>
  <c r="BG368" i="2"/>
  <c r="BE368" i="2"/>
  <c r="T368" i="2"/>
  <c r="R368" i="2"/>
  <c r="P368" i="2"/>
  <c r="BI361" i="2"/>
  <c r="BH361" i="2"/>
  <c r="BG361" i="2"/>
  <c r="BE361" i="2"/>
  <c r="T361" i="2"/>
  <c r="R361" i="2"/>
  <c r="P361" i="2"/>
  <c r="BI352" i="2"/>
  <c r="BH352" i="2"/>
  <c r="BG352" i="2"/>
  <c r="BE352" i="2"/>
  <c r="T352" i="2"/>
  <c r="R352" i="2"/>
  <c r="P352" i="2"/>
  <c r="BI339" i="2"/>
  <c r="BH339" i="2"/>
  <c r="BG339" i="2"/>
  <c r="BE339" i="2"/>
  <c r="T339" i="2"/>
  <c r="R339" i="2"/>
  <c r="P339" i="2"/>
  <c r="BI337" i="2"/>
  <c r="BH337" i="2"/>
  <c r="BG337" i="2"/>
  <c r="BE337" i="2"/>
  <c r="T337" i="2"/>
  <c r="R337" i="2"/>
  <c r="P337" i="2"/>
  <c r="BI328" i="2"/>
  <c r="BH328" i="2"/>
  <c r="BG328" i="2"/>
  <c r="BE328" i="2"/>
  <c r="T328" i="2"/>
  <c r="R328" i="2"/>
  <c r="P328" i="2"/>
  <c r="BI319" i="2"/>
  <c r="BH319" i="2"/>
  <c r="BG319" i="2"/>
  <c r="BE319" i="2"/>
  <c r="T319" i="2"/>
  <c r="R319" i="2"/>
  <c r="P319" i="2"/>
  <c r="BI316" i="2"/>
  <c r="BH316" i="2"/>
  <c r="BG316" i="2"/>
  <c r="BE316" i="2"/>
  <c r="T316" i="2"/>
  <c r="R316" i="2"/>
  <c r="P316" i="2"/>
  <c r="BI315" i="2"/>
  <c r="BH315" i="2"/>
  <c r="BG315" i="2"/>
  <c r="BE315" i="2"/>
  <c r="T315" i="2"/>
  <c r="R315" i="2"/>
  <c r="P315" i="2"/>
  <c r="BI313" i="2"/>
  <c r="BH313" i="2"/>
  <c r="BG313" i="2"/>
  <c r="BE313" i="2"/>
  <c r="T313" i="2"/>
  <c r="R313" i="2"/>
  <c r="P313" i="2"/>
  <c r="BI312" i="2"/>
  <c r="BH312" i="2"/>
  <c r="BG312" i="2"/>
  <c r="BE312" i="2"/>
  <c r="T312" i="2"/>
  <c r="R312" i="2"/>
  <c r="P312" i="2"/>
  <c r="BI310" i="2"/>
  <c r="BH310" i="2"/>
  <c r="BG310" i="2"/>
  <c r="BE310" i="2"/>
  <c r="T310" i="2"/>
  <c r="R310" i="2"/>
  <c r="P310" i="2"/>
  <c r="BI309" i="2"/>
  <c r="BH309" i="2"/>
  <c r="BG309" i="2"/>
  <c r="BE309" i="2"/>
  <c r="T309" i="2"/>
  <c r="R309" i="2"/>
  <c r="P309" i="2"/>
  <c r="BI307" i="2"/>
  <c r="BH307" i="2"/>
  <c r="BG307" i="2"/>
  <c r="BE307" i="2"/>
  <c r="T307" i="2"/>
  <c r="R307" i="2"/>
  <c r="P307" i="2"/>
  <c r="BI303" i="2"/>
  <c r="BH303" i="2"/>
  <c r="BG303" i="2"/>
  <c r="BE303" i="2"/>
  <c r="T303" i="2"/>
  <c r="T302" i="2"/>
  <c r="R303" i="2"/>
  <c r="R302" i="2" s="1"/>
  <c r="P303" i="2"/>
  <c r="P302" i="2"/>
  <c r="BI297" i="2"/>
  <c r="BH297" i="2"/>
  <c r="BG297" i="2"/>
  <c r="BE297" i="2"/>
  <c r="T297" i="2"/>
  <c r="R297" i="2"/>
  <c r="P297" i="2"/>
  <c r="BI296" i="2"/>
  <c r="BH296" i="2"/>
  <c r="BG296" i="2"/>
  <c r="BE296" i="2"/>
  <c r="T296" i="2"/>
  <c r="R296" i="2"/>
  <c r="P296" i="2"/>
  <c r="BI295" i="2"/>
  <c r="BH295" i="2"/>
  <c r="BG295" i="2"/>
  <c r="BE295" i="2"/>
  <c r="T295" i="2"/>
  <c r="R295" i="2"/>
  <c r="P295" i="2"/>
  <c r="BI292" i="2"/>
  <c r="BH292" i="2"/>
  <c r="BG292" i="2"/>
  <c r="BE292" i="2"/>
  <c r="T292" i="2"/>
  <c r="R292" i="2"/>
  <c r="P292" i="2"/>
  <c r="BI290" i="2"/>
  <c r="BH290" i="2"/>
  <c r="BG290" i="2"/>
  <c r="BE290" i="2"/>
  <c r="T290" i="2"/>
  <c r="R290" i="2"/>
  <c r="P290" i="2"/>
  <c r="BI288" i="2"/>
  <c r="BH288" i="2"/>
  <c r="BG288" i="2"/>
  <c r="BE288" i="2"/>
  <c r="T288" i="2"/>
  <c r="R288" i="2"/>
  <c r="P288" i="2"/>
  <c r="BI284" i="2"/>
  <c r="BH284" i="2"/>
  <c r="BG284" i="2"/>
  <c r="BE284" i="2"/>
  <c r="T284" i="2"/>
  <c r="R284" i="2"/>
  <c r="P284" i="2"/>
  <c r="BI274" i="2"/>
  <c r="BH274" i="2"/>
  <c r="BG274" i="2"/>
  <c r="BE274" i="2"/>
  <c r="T274" i="2"/>
  <c r="R274" i="2"/>
  <c r="P274" i="2"/>
  <c r="BI271" i="2"/>
  <c r="BH271" i="2"/>
  <c r="BG271" i="2"/>
  <c r="BE271" i="2"/>
  <c r="T271" i="2"/>
  <c r="R271" i="2"/>
  <c r="P271" i="2"/>
  <c r="BI267" i="2"/>
  <c r="BH267" i="2"/>
  <c r="BG267" i="2"/>
  <c r="BE267" i="2"/>
  <c r="T267" i="2"/>
  <c r="R267" i="2"/>
  <c r="P267" i="2"/>
  <c r="BI262" i="2"/>
  <c r="BH262" i="2"/>
  <c r="BG262" i="2"/>
  <c r="BE262" i="2"/>
  <c r="T262" i="2"/>
  <c r="R262" i="2"/>
  <c r="P262" i="2"/>
  <c r="BI258" i="2"/>
  <c r="BH258" i="2"/>
  <c r="BG258" i="2"/>
  <c r="BE258" i="2"/>
  <c r="T258" i="2"/>
  <c r="R258" i="2"/>
  <c r="P258" i="2"/>
  <c r="BI255" i="2"/>
  <c r="BH255" i="2"/>
  <c r="BG255" i="2"/>
  <c r="BE255" i="2"/>
  <c r="T255" i="2"/>
  <c r="R255" i="2"/>
  <c r="P255" i="2"/>
  <c r="BI252" i="2"/>
  <c r="BH252" i="2"/>
  <c r="BG252" i="2"/>
  <c r="BE252" i="2"/>
  <c r="T252" i="2"/>
  <c r="R252" i="2"/>
  <c r="P252" i="2"/>
  <c r="BI244" i="2"/>
  <c r="BH244" i="2"/>
  <c r="BG244" i="2"/>
  <c r="BE244" i="2"/>
  <c r="T244" i="2"/>
  <c r="R244" i="2"/>
  <c r="P244" i="2"/>
  <c r="BI242" i="2"/>
  <c r="BH242" i="2"/>
  <c r="BG242" i="2"/>
  <c r="BE242" i="2"/>
  <c r="T242" i="2"/>
  <c r="R242" i="2"/>
  <c r="P242" i="2"/>
  <c r="BI233" i="2"/>
  <c r="BH233" i="2"/>
  <c r="BG233" i="2"/>
  <c r="BE233" i="2"/>
  <c r="T233" i="2"/>
  <c r="R233" i="2"/>
  <c r="P23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11" i="2"/>
  <c r="BH211" i="2"/>
  <c r="BG211" i="2"/>
  <c r="BE211" i="2"/>
  <c r="T211" i="2"/>
  <c r="R211" i="2"/>
  <c r="P211" i="2"/>
  <c r="BI209" i="2"/>
  <c r="BH209" i="2"/>
  <c r="BG209" i="2"/>
  <c r="BE209" i="2"/>
  <c r="T209" i="2"/>
  <c r="R209" i="2"/>
  <c r="P209" i="2"/>
  <c r="BI207" i="2"/>
  <c r="BH207" i="2"/>
  <c r="BG207" i="2"/>
  <c r="BE207" i="2"/>
  <c r="T207" i="2"/>
  <c r="R207" i="2"/>
  <c r="P207" i="2"/>
  <c r="BI205" i="2"/>
  <c r="BH205" i="2"/>
  <c r="BG205" i="2"/>
  <c r="BE205" i="2"/>
  <c r="T205" i="2"/>
  <c r="R205" i="2"/>
  <c r="P205" i="2"/>
  <c r="BI202" i="2"/>
  <c r="BH202" i="2"/>
  <c r="BG202" i="2"/>
  <c r="BE202" i="2"/>
  <c r="T202" i="2"/>
  <c r="R202" i="2"/>
  <c r="P202" i="2"/>
  <c r="BI200" i="2"/>
  <c r="BH200" i="2"/>
  <c r="BG200" i="2"/>
  <c r="BE200" i="2"/>
  <c r="T200" i="2"/>
  <c r="R200" i="2"/>
  <c r="P200" i="2"/>
  <c r="BI198" i="2"/>
  <c r="BH198" i="2"/>
  <c r="BG198" i="2"/>
  <c r="BE198" i="2"/>
  <c r="T198" i="2"/>
  <c r="R198" i="2"/>
  <c r="P198" i="2"/>
  <c r="BI196" i="2"/>
  <c r="BH196" i="2"/>
  <c r="BG196" i="2"/>
  <c r="BE196" i="2"/>
  <c r="T196" i="2"/>
  <c r="R196" i="2"/>
  <c r="P196" i="2"/>
  <c r="BI194" i="2"/>
  <c r="BH194" i="2"/>
  <c r="BG194" i="2"/>
  <c r="BE194" i="2"/>
  <c r="T194" i="2"/>
  <c r="R194" i="2"/>
  <c r="P194" i="2"/>
  <c r="BI192" i="2"/>
  <c r="BH192" i="2"/>
  <c r="BG192" i="2"/>
  <c r="BE192" i="2"/>
  <c r="T192" i="2"/>
  <c r="R192" i="2"/>
  <c r="P192" i="2"/>
  <c r="BI190" i="2"/>
  <c r="BH190" i="2"/>
  <c r="BG190" i="2"/>
  <c r="BE190" i="2"/>
  <c r="T190" i="2"/>
  <c r="R190" i="2"/>
  <c r="P190" i="2"/>
  <c r="BI188" i="2"/>
  <c r="BH188" i="2"/>
  <c r="BG188" i="2"/>
  <c r="BE188" i="2"/>
  <c r="T188" i="2"/>
  <c r="R188" i="2"/>
  <c r="P188" i="2"/>
  <c r="BI185" i="2"/>
  <c r="BH185" i="2"/>
  <c r="BG185" i="2"/>
  <c r="BE185" i="2"/>
  <c r="T185" i="2"/>
  <c r="R185" i="2"/>
  <c r="P185" i="2"/>
  <c r="BI182" i="2"/>
  <c r="BH182" i="2"/>
  <c r="BG182" i="2"/>
  <c r="BE182" i="2"/>
  <c r="T182" i="2"/>
  <c r="R182" i="2"/>
  <c r="P182" i="2"/>
  <c r="BI180" i="2"/>
  <c r="BH180" i="2"/>
  <c r="BG180" i="2"/>
  <c r="BE180" i="2"/>
  <c r="T180" i="2"/>
  <c r="R180" i="2"/>
  <c r="P180" i="2"/>
  <c r="BI177" i="2"/>
  <c r="BH177" i="2"/>
  <c r="BG177" i="2"/>
  <c r="BE177" i="2"/>
  <c r="T177" i="2"/>
  <c r="R177" i="2"/>
  <c r="P177" i="2"/>
  <c r="BI174" i="2"/>
  <c r="BH174" i="2"/>
  <c r="BG174" i="2"/>
  <c r="BE174" i="2"/>
  <c r="T174" i="2"/>
  <c r="R174" i="2"/>
  <c r="P174" i="2"/>
  <c r="BI172" i="2"/>
  <c r="BH172" i="2"/>
  <c r="BG172" i="2"/>
  <c r="BE172" i="2"/>
  <c r="T172" i="2"/>
  <c r="R172" i="2"/>
  <c r="P172" i="2"/>
  <c r="BI169" i="2"/>
  <c r="BH169" i="2"/>
  <c r="BG169" i="2"/>
  <c r="BE169" i="2"/>
  <c r="T169" i="2"/>
  <c r="R169" i="2"/>
  <c r="P169" i="2"/>
  <c r="BI167" i="2"/>
  <c r="BH167" i="2"/>
  <c r="BG167" i="2"/>
  <c r="BE167" i="2"/>
  <c r="T167" i="2"/>
  <c r="R167" i="2"/>
  <c r="P167" i="2"/>
  <c r="BI161" i="2"/>
  <c r="BH161" i="2"/>
  <c r="BG161" i="2"/>
  <c r="BE161" i="2"/>
  <c r="T161" i="2"/>
  <c r="R161" i="2"/>
  <c r="P161" i="2"/>
  <c r="BI158" i="2"/>
  <c r="BH158" i="2"/>
  <c r="BG158" i="2"/>
  <c r="BE158" i="2"/>
  <c r="T158" i="2"/>
  <c r="R158" i="2"/>
  <c r="P158" i="2"/>
  <c r="BI150" i="2"/>
  <c r="BH150" i="2"/>
  <c r="BG150" i="2"/>
  <c r="BE150" i="2"/>
  <c r="T150" i="2"/>
  <c r="R150" i="2"/>
  <c r="P150" i="2"/>
  <c r="BI146" i="2"/>
  <c r="BH146" i="2"/>
  <c r="BG146" i="2"/>
  <c r="BE146" i="2"/>
  <c r="T146" i="2"/>
  <c r="R146" i="2"/>
  <c r="P146" i="2"/>
  <c r="BI143" i="2"/>
  <c r="BH143" i="2"/>
  <c r="BG143" i="2"/>
  <c r="BE143" i="2"/>
  <c r="T143" i="2"/>
  <c r="R143" i="2"/>
  <c r="P143" i="2"/>
  <c r="BI141" i="2"/>
  <c r="BH141" i="2"/>
  <c r="BG141" i="2"/>
  <c r="BE141" i="2"/>
  <c r="T141" i="2"/>
  <c r="R141" i="2"/>
  <c r="P141" i="2"/>
  <c r="BI136" i="2"/>
  <c r="BH136" i="2"/>
  <c r="BG136" i="2"/>
  <c r="BE136" i="2"/>
  <c r="T136" i="2"/>
  <c r="R136" i="2"/>
  <c r="P136" i="2"/>
  <c r="BI126" i="2"/>
  <c r="BH126" i="2"/>
  <c r="BG126" i="2"/>
  <c r="BE126" i="2"/>
  <c r="T126" i="2"/>
  <c r="R126" i="2"/>
  <c r="P126" i="2"/>
  <c r="BI121" i="2"/>
  <c r="BH121" i="2"/>
  <c r="BG121" i="2"/>
  <c r="BE121" i="2"/>
  <c r="T121" i="2"/>
  <c r="R121" i="2"/>
  <c r="P121" i="2"/>
  <c r="BI118" i="2"/>
  <c r="BH118" i="2"/>
  <c r="BG118" i="2"/>
  <c r="BE118" i="2"/>
  <c r="T118" i="2"/>
  <c r="R118" i="2"/>
  <c r="P118" i="2"/>
  <c r="BI115" i="2"/>
  <c r="BH115" i="2"/>
  <c r="BG115" i="2"/>
  <c r="BE115" i="2"/>
  <c r="T115" i="2"/>
  <c r="R115" i="2"/>
  <c r="P115" i="2"/>
  <c r="BI110" i="2"/>
  <c r="BH110" i="2"/>
  <c r="BG110" i="2"/>
  <c r="BE110" i="2"/>
  <c r="T110" i="2"/>
  <c r="R110" i="2"/>
  <c r="P110" i="2"/>
  <c r="BI107" i="2"/>
  <c r="BH107" i="2"/>
  <c r="BG107" i="2"/>
  <c r="BE107" i="2"/>
  <c r="T107" i="2"/>
  <c r="R107" i="2"/>
  <c r="P107" i="2"/>
  <c r="BI104" i="2"/>
  <c r="BH104" i="2"/>
  <c r="BG104" i="2"/>
  <c r="BE104" i="2"/>
  <c r="T104" i="2"/>
  <c r="R104" i="2"/>
  <c r="P104" i="2"/>
  <c r="J97" i="2"/>
  <c r="J96" i="2"/>
  <c r="F96" i="2"/>
  <c r="F94" i="2"/>
  <c r="E92" i="2"/>
  <c r="J55" i="2"/>
  <c r="J54" i="2"/>
  <c r="F54" i="2"/>
  <c r="F52" i="2"/>
  <c r="E50" i="2"/>
  <c r="J18" i="2"/>
  <c r="E18" i="2"/>
  <c r="F97" i="2"/>
  <c r="J17" i="2"/>
  <c r="J12" i="2"/>
  <c r="J94" i="2" s="1"/>
  <c r="E7" i="2"/>
  <c r="E90" i="2"/>
  <c r="L50" i="1"/>
  <c r="AM50" i="1"/>
  <c r="AM49" i="1"/>
  <c r="L49" i="1"/>
  <c r="AM47" i="1"/>
  <c r="L47" i="1"/>
  <c r="L45" i="1"/>
  <c r="L44" i="1"/>
  <c r="J219" i="3"/>
  <c r="BK207" i="3"/>
  <c r="BK507" i="2"/>
  <c r="J296" i="2"/>
  <c r="J172" i="2"/>
  <c r="J175" i="3"/>
  <c r="BK92" i="3"/>
  <c r="BK292" i="2"/>
  <c r="BK226" i="3"/>
  <c r="J313" i="2"/>
  <c r="J115" i="2"/>
  <c r="BK518" i="2"/>
  <c r="J132" i="3"/>
  <c r="BK121" i="2"/>
  <c r="J485" i="2"/>
  <c r="J241" i="3"/>
  <c r="BK476" i="2"/>
  <c r="BK211" i="2"/>
  <c r="J82" i="4"/>
  <c r="J163" i="3"/>
  <c r="J471" i="2"/>
  <c r="BK252" i="2"/>
  <c r="BK169" i="2"/>
  <c r="BK179" i="3"/>
  <c r="BK274" i="2"/>
  <c r="BK136" i="3"/>
  <c r="J207" i="3"/>
  <c r="J284" i="2"/>
  <c r="J226" i="3"/>
  <c r="J140" i="3"/>
  <c r="J507" i="2"/>
  <c r="J352" i="2"/>
  <c r="J143" i="2"/>
  <c r="BK176" i="3"/>
  <c r="BK152" i="3"/>
  <c r="BK443" i="2"/>
  <c r="BK352" i="2"/>
  <c r="BK117" i="3"/>
  <c r="BK328" i="2"/>
  <c r="BK244" i="2"/>
  <c r="J188" i="3"/>
  <c r="J109" i="3"/>
  <c r="BK401" i="2"/>
  <c r="J190" i="2"/>
  <c r="J195" i="3"/>
  <c r="BK188" i="2"/>
  <c r="J99" i="3"/>
  <c r="J247" i="3"/>
  <c r="BK456" i="2"/>
  <c r="BK105" i="3"/>
  <c r="BK167" i="2"/>
  <c r="BK182" i="3"/>
  <c r="J128" i="3"/>
  <c r="BK530" i="2"/>
  <c r="BK450" i="2"/>
  <c r="J403" i="2"/>
  <c r="BK319" i="2"/>
  <c r="BK192" i="2"/>
  <c r="AS54" i="1"/>
  <c r="BK406" i="2"/>
  <c r="BK224" i="3"/>
  <c r="J258" i="2"/>
  <c r="J107" i="2"/>
  <c r="J101" i="3"/>
  <c r="J494" i="2"/>
  <c r="BK312" i="2"/>
  <c r="BK295" i="2"/>
  <c r="J211" i="2"/>
  <c r="J228" i="3"/>
  <c r="J173" i="3"/>
  <c r="BK121" i="3"/>
  <c r="BK91" i="3"/>
  <c r="BK419" i="2"/>
  <c r="J255" i="2"/>
  <c r="BK213" i="3"/>
  <c r="J121" i="3"/>
  <c r="J473" i="2"/>
  <c r="BK309" i="2"/>
  <c r="J249" i="3"/>
  <c r="J105" i="3"/>
  <c r="BK489" i="2"/>
  <c r="J244" i="3"/>
  <c r="J463" i="2"/>
  <c r="BK141" i="2"/>
  <c r="BK163" i="3"/>
  <c r="J479" i="2"/>
  <c r="F36" i="4"/>
  <c r="J141" i="3"/>
  <c r="J466" i="2"/>
  <c r="J443" i="2"/>
  <c r="BK180" i="2"/>
  <c r="J118" i="2"/>
  <c r="BK244" i="3"/>
  <c r="J156" i="3"/>
  <c r="BK93" i="3"/>
  <c r="BK262" i="2"/>
  <c r="BK233" i="2"/>
  <c r="J211" i="3"/>
  <c r="BK123" i="3"/>
  <c r="J361" i="2"/>
  <c r="J242" i="2"/>
  <c r="J238" i="3"/>
  <c r="BK166" i="3"/>
  <c r="J395" i="2"/>
  <c r="J209" i="3"/>
  <c r="BK128" i="3"/>
  <c r="J221" i="2"/>
  <c r="J150" i="2"/>
  <c r="J221" i="3"/>
  <c r="BK165" i="3"/>
  <c r="J123" i="3"/>
  <c r="J527" i="2"/>
  <c r="BK485" i="2"/>
  <c r="J406" i="2"/>
  <c r="BK316" i="2"/>
  <c r="BK205" i="2"/>
  <c r="BK115" i="2"/>
  <c r="BK193" i="3"/>
  <c r="BK173" i="3"/>
  <c r="J150" i="3"/>
  <c r="BK161" i="2"/>
  <c r="BK97" i="3"/>
  <c r="J200" i="3"/>
  <c r="BK403" i="2"/>
  <c r="BK288" i="2"/>
  <c r="BK215" i="3"/>
  <c r="J117" i="3"/>
  <c r="J424" i="2"/>
  <c r="J192" i="2"/>
  <c r="BK482" i="2"/>
  <c r="BK284" i="2"/>
  <c r="J147" i="3"/>
  <c r="J312" i="2"/>
  <c r="BK191" i="3"/>
  <c r="J174" i="2"/>
  <c r="J180" i="3"/>
  <c r="J530" i="2"/>
  <c r="J213" i="3"/>
  <c r="J141" i="2"/>
  <c r="J92" i="3"/>
  <c r="BK297" i="2"/>
  <c r="J231" i="3"/>
  <c r="BK125" i="3"/>
  <c r="BK384" i="2"/>
  <c r="J185" i="2"/>
  <c r="J182" i="3"/>
  <c r="J446" i="2"/>
  <c r="BK177" i="2"/>
  <c r="BK246" i="3"/>
  <c r="BK249" i="3"/>
  <c r="BK241" i="3"/>
  <c r="BK313" i="2"/>
  <c r="BK234" i="3"/>
  <c r="J149" i="3"/>
  <c r="BK527" i="2"/>
  <c r="BK375" i="2"/>
  <c r="BK194" i="2"/>
  <c r="BK200" i="3"/>
  <c r="J170" i="3"/>
  <c r="BK145" i="3"/>
  <c r="BK438" i="2"/>
  <c r="BK158" i="3"/>
  <c r="F33" i="4"/>
  <c r="BK150" i="2"/>
  <c r="BK170" i="3"/>
  <c r="J476" i="2"/>
  <c r="F35" i="4"/>
  <c r="J419" i="2"/>
  <c r="BK243" i="3"/>
  <c r="J90" i="3"/>
  <c r="J180" i="2"/>
  <c r="J183" i="3"/>
  <c r="BK395" i="2"/>
  <c r="J274" i="2"/>
  <c r="J518" i="2"/>
  <c r="J310" i="2"/>
  <c r="BK242" i="2"/>
  <c r="BK185" i="3"/>
  <c r="BK368" i="2"/>
  <c r="BK217" i="3"/>
  <c r="J115" i="3"/>
  <c r="BK190" i="2"/>
  <c r="J233" i="2"/>
  <c r="J182" i="2"/>
  <c r="J119" i="3"/>
  <c r="J146" i="2"/>
  <c r="BK159" i="3"/>
  <c r="BK109" i="3"/>
  <c r="BK424" i="2"/>
  <c r="J288" i="2"/>
  <c r="BK107" i="2"/>
  <c r="BK140" i="3"/>
  <c r="J417" i="2"/>
  <c r="BK113" i="3"/>
  <c r="BK247" i="3"/>
  <c r="BK251" i="3"/>
  <c r="BK479" i="2"/>
  <c r="J215" i="3"/>
  <c r="BK427" i="2"/>
  <c r="BK197" i="3"/>
  <c r="BK101" i="3"/>
  <c r="BK446" i="2"/>
  <c r="BK198" i="2"/>
  <c r="J251" i="3"/>
  <c r="J158" i="3"/>
  <c r="BK453" i="2"/>
  <c r="J244" i="2"/>
  <c r="BK143" i="2"/>
  <c r="J500" i="2"/>
  <c r="J196" i="2"/>
  <c r="BK494" i="2"/>
  <c r="J205" i="3"/>
  <c r="J267" i="2"/>
  <c r="BK104" i="2"/>
  <c r="BK154" i="3"/>
  <c r="J97" i="3"/>
  <c r="J453" i="2"/>
  <c r="BK361" i="2"/>
  <c r="BK196" i="2"/>
  <c r="J201" i="3"/>
  <c r="BK82" i="4"/>
  <c r="J143" i="3"/>
  <c r="BK310" i="2"/>
  <c r="J177" i="3"/>
  <c r="BK239" i="3"/>
  <c r="BK155" i="3"/>
  <c r="BK136" i="2"/>
  <c r="J450" i="2"/>
  <c r="J223" i="3"/>
  <c r="J93" i="3"/>
  <c r="BK307" i="2"/>
  <c r="BK141" i="3"/>
  <c r="BK174" i="2"/>
  <c r="J176" i="3"/>
  <c r="J375" i="2"/>
  <c r="J204" i="3"/>
  <c r="BK211" i="3"/>
  <c r="BK143" i="3"/>
  <c r="BK110" i="2"/>
  <c r="J126" i="3"/>
  <c r="J191" i="3"/>
  <c r="BK99" i="3"/>
  <c r="J95" i="3"/>
  <c r="J337" i="2"/>
  <c r="J194" i="2"/>
  <c r="J136" i="2"/>
  <c r="J166" i="3"/>
  <c r="J319" i="2"/>
  <c r="BK221" i="2"/>
  <c r="J126" i="2"/>
  <c r="BK236" i="3"/>
  <c r="J33" i="4"/>
  <c r="BK118" i="2"/>
  <c r="J489" i="2"/>
  <c r="J295" i="2"/>
  <c r="BK221" i="3"/>
  <c r="BK150" i="3"/>
  <c r="BK90" i="3"/>
  <c r="J456" i="2"/>
  <c r="J262" i="2"/>
  <c r="J188" i="2"/>
  <c r="J110" i="2"/>
  <c r="J239" i="3"/>
  <c r="BK183" i="3"/>
  <c r="BK138" i="3"/>
  <c r="J440" i="2"/>
  <c r="BK258" i="2"/>
  <c r="BK202" i="2"/>
  <c r="J138" i="3"/>
  <c r="BK522" i="2"/>
  <c r="BK466" i="2"/>
  <c r="BK417" i="2"/>
  <c r="BK337" i="2"/>
  <c r="J297" i="2"/>
  <c r="BK180" i="3"/>
  <c r="BK172" i="3"/>
  <c r="BK147" i="3"/>
  <c r="BK88" i="3"/>
  <c r="BK339" i="2"/>
  <c r="J155" i="3"/>
  <c r="BK95" i="3"/>
  <c r="J303" i="2"/>
  <c r="J236" i="3"/>
  <c r="BK156" i="3"/>
  <c r="BK392" i="2"/>
  <c r="BK204" i="3"/>
  <c r="BK315" i="2"/>
  <c r="J248" i="3"/>
  <c r="BK520" i="2"/>
  <c r="J136" i="3"/>
  <c r="J222" i="2"/>
  <c r="BK500" i="2"/>
  <c r="BK296" i="2"/>
  <c r="J185" i="3"/>
  <c r="J88" i="3"/>
  <c r="J202" i="2"/>
  <c r="BK231" i="3"/>
  <c r="J91" i="3"/>
  <c r="J161" i="2"/>
  <c r="J165" i="3"/>
  <c r="BK271" i="2"/>
  <c r="J152" i="3"/>
  <c r="BK200" i="2"/>
  <c r="J159" i="3"/>
  <c r="BK172" i="2"/>
  <c r="J224" i="3"/>
  <c r="J172" i="3"/>
  <c r="BK119" i="3"/>
  <c r="BK440" i="2"/>
  <c r="BK386" i="2"/>
  <c r="J177" i="2"/>
  <c r="J234" i="3"/>
  <c r="BK175" i="3"/>
  <c r="BK149" i="3"/>
  <c r="J246" i="3"/>
  <c r="J207" i="2"/>
  <c r="J469" i="2"/>
  <c r="BK167" i="3"/>
  <c r="BK463" i="2"/>
  <c r="BK207" i="2"/>
  <c r="J104" i="2"/>
  <c r="BK209" i="3"/>
  <c r="BK267" i="2"/>
  <c r="J209" i="2"/>
  <c r="BK158" i="2"/>
  <c r="J438" i="2"/>
  <c r="BK209" i="2"/>
  <c r="J392" i="2"/>
  <c r="BK195" i="3"/>
  <c r="J271" i="2"/>
  <c r="BK177" i="3"/>
  <c r="BK160" i="3"/>
  <c r="J193" i="3"/>
  <c r="J384" i="2"/>
  <c r="BK222" i="2"/>
  <c r="J217" i="3"/>
  <c r="J167" i="3"/>
  <c r="BK303" i="2"/>
  <c r="BK182" i="2"/>
  <c r="J316" i="2"/>
  <c r="J243" i="3"/>
  <c r="BK248" i="3"/>
  <c r="BK471" i="2"/>
  <c r="J154" i="3"/>
  <c r="BK238" i="3"/>
  <c r="BK469" i="2"/>
  <c r="BK255" i="2"/>
  <c r="J121" i="2"/>
  <c r="BK201" i="3"/>
  <c r="J290" i="2"/>
  <c r="BK185" i="2"/>
  <c r="BK188" i="3"/>
  <c r="J398" i="2"/>
  <c r="J158" i="2"/>
  <c r="J386" i="2"/>
  <c r="J292" i="2"/>
  <c r="J145" i="3"/>
  <c r="BK115" i="3"/>
  <c r="J427" i="2"/>
  <c r="J315" i="2"/>
  <c r="BK146" i="2"/>
  <c r="J339" i="2"/>
  <c r="J522" i="2"/>
  <c r="J252" i="2"/>
  <c r="J179" i="3"/>
  <c r="J113" i="3"/>
  <c r="BK473" i="2"/>
  <c r="BK290" i="2"/>
  <c r="BK205" i="3"/>
  <c r="F37" i="4"/>
  <c r="J307" i="2"/>
  <c r="J309" i="2"/>
  <c r="BK219" i="3"/>
  <c r="J125" i="3"/>
  <c r="J401" i="2"/>
  <c r="BK126" i="2"/>
  <c r="J197" i="3"/>
  <c r="J482" i="2"/>
  <c r="J205" i="2"/>
  <c r="BK228" i="3"/>
  <c r="J160" i="3"/>
  <c r="J368" i="2"/>
  <c r="J200" i="2"/>
  <c r="J328" i="2"/>
  <c r="BK126" i="3"/>
  <c r="J169" i="2"/>
  <c r="J169" i="3"/>
  <c r="J520" i="2"/>
  <c r="BK398" i="2"/>
  <c r="J198" i="2"/>
  <c r="BK223" i="3"/>
  <c r="BK169" i="3"/>
  <c r="BK132" i="3"/>
  <c r="J167" i="2"/>
  <c r="R187" i="2" l="1"/>
  <c r="R405" i="2"/>
  <c r="BK227" i="3"/>
  <c r="J227" i="3" s="1"/>
  <c r="J65" i="3" s="1"/>
  <c r="BK127" i="3"/>
  <c r="J127" i="3" s="1"/>
  <c r="J62" i="3" s="1"/>
  <c r="P187" i="2"/>
  <c r="T318" i="2"/>
  <c r="R475" i="2"/>
  <c r="T196" i="3"/>
  <c r="R125" i="2"/>
  <c r="R166" i="2"/>
  <c r="P171" i="2"/>
  <c r="R287" i="2"/>
  <c r="T405" i="2"/>
  <c r="R196" i="3"/>
  <c r="R114" i="2"/>
  <c r="BK166" i="2"/>
  <c r="J166" i="2"/>
  <c r="J67" i="2"/>
  <c r="P287" i="2"/>
  <c r="T306" i="2"/>
  <c r="T488" i="2"/>
  <c r="BK87" i="3"/>
  <c r="T227" i="3"/>
  <c r="T125" i="2"/>
  <c r="BK171" i="2"/>
  <c r="R306" i="2"/>
  <c r="P488" i="2"/>
  <c r="P87" i="3"/>
  <c r="BK196" i="3"/>
  <c r="J196" i="3"/>
  <c r="J64" i="3" s="1"/>
  <c r="BK103" i="2"/>
  <c r="J103" i="2"/>
  <c r="J62" i="2"/>
  <c r="BK125" i="2"/>
  <c r="T166" i="2"/>
  <c r="R171" i="2"/>
  <c r="T287" i="2"/>
  <c r="BK405" i="2"/>
  <c r="J405" i="2" s="1"/>
  <c r="J77" i="2" s="1"/>
  <c r="P475" i="2"/>
  <c r="R227" i="3"/>
  <c r="R103" i="2"/>
  <c r="R102" i="2" s="1"/>
  <c r="T114" i="2"/>
  <c r="P149" i="2"/>
  <c r="T171" i="2"/>
  <c r="BK318" i="2"/>
  <c r="J318" i="2" s="1"/>
  <c r="J76" i="2" s="1"/>
  <c r="R488" i="2"/>
  <c r="P196" i="3"/>
  <c r="T127" i="3"/>
  <c r="P103" i="2"/>
  <c r="BK149" i="2"/>
  <c r="J149" i="2"/>
  <c r="J66" i="2"/>
  <c r="R179" i="2"/>
  <c r="P306" i="2"/>
  <c r="BK488" i="2"/>
  <c r="J488" i="2"/>
  <c r="J79" i="2"/>
  <c r="T87" i="3"/>
  <c r="R151" i="3"/>
  <c r="P114" i="2"/>
  <c r="R149" i="2"/>
  <c r="T179" i="2"/>
  <c r="P405" i="2"/>
  <c r="R127" i="3"/>
  <c r="T103" i="2"/>
  <c r="T102" i="2" s="1"/>
  <c r="P166" i="2"/>
  <c r="BK287" i="2"/>
  <c r="J287" i="2" s="1"/>
  <c r="J72" i="2" s="1"/>
  <c r="BK306" i="2"/>
  <c r="J306" i="2"/>
  <c r="J75" i="2"/>
  <c r="T151" i="3"/>
  <c r="BK187" i="2"/>
  <c r="J187" i="2" s="1"/>
  <c r="J71" i="2" s="1"/>
  <c r="P127" i="3"/>
  <c r="T187" i="2"/>
  <c r="R318" i="2"/>
  <c r="T475" i="2"/>
  <c r="P227" i="3"/>
  <c r="P125" i="2"/>
  <c r="P124" i="2"/>
  <c r="BK179" i="2"/>
  <c r="J179" i="2"/>
  <c r="J70" i="2" s="1"/>
  <c r="P151" i="3"/>
  <c r="BK114" i="2"/>
  <c r="J114" i="2" s="1"/>
  <c r="J63" i="2" s="1"/>
  <c r="T149" i="2"/>
  <c r="P179" i="2"/>
  <c r="P318" i="2"/>
  <c r="BK475" i="2"/>
  <c r="J475" i="2" s="1"/>
  <c r="J78" i="2" s="1"/>
  <c r="R87" i="3"/>
  <c r="R86" i="3"/>
  <c r="R85" i="3"/>
  <c r="BK151" i="3"/>
  <c r="J151" i="3"/>
  <c r="J63" i="3" s="1"/>
  <c r="BF328" i="2"/>
  <c r="BF352" i="2"/>
  <c r="BF368" i="2"/>
  <c r="BF375" i="2"/>
  <c r="BF446" i="2"/>
  <c r="E48" i="3"/>
  <c r="BF123" i="3"/>
  <c r="BF167" i="3"/>
  <c r="BF179" i="3"/>
  <c r="BF195" i="3"/>
  <c r="BD57" i="1"/>
  <c r="BF165" i="3"/>
  <c r="BF188" i="3"/>
  <c r="BF197" i="3"/>
  <c r="BF219" i="3"/>
  <c r="BF224" i="3"/>
  <c r="BF185" i="2"/>
  <c r="BF271" i="2"/>
  <c r="BF290" i="2"/>
  <c r="BF384" i="2"/>
  <c r="BF476" i="2"/>
  <c r="BF518" i="2"/>
  <c r="BF520" i="2"/>
  <c r="BF530" i="2"/>
  <c r="J79" i="3"/>
  <c r="BF92" i="3"/>
  <c r="BF101" i="3"/>
  <c r="BF105" i="3"/>
  <c r="BF126" i="3"/>
  <c r="BF132" i="3"/>
  <c r="BF152" i="3"/>
  <c r="BF156" i="3"/>
  <c r="BF166" i="3"/>
  <c r="BF173" i="3"/>
  <c r="BF217" i="3"/>
  <c r="E48" i="2"/>
  <c r="BF126" i="2"/>
  <c r="BF288" i="2"/>
  <c r="BF295" i="2"/>
  <c r="BF482" i="2"/>
  <c r="BF160" i="3"/>
  <c r="BF176" i="3"/>
  <c r="BF177" i="3"/>
  <c r="BF182" i="3"/>
  <c r="BF201" i="3"/>
  <c r="BF221" i="3"/>
  <c r="BF226" i="3"/>
  <c r="BF228" i="3"/>
  <c r="BF238" i="3"/>
  <c r="BF150" i="2"/>
  <c r="BF188" i="2"/>
  <c r="BF194" i="2"/>
  <c r="BF205" i="2"/>
  <c r="BF262" i="2"/>
  <c r="BF284" i="2"/>
  <c r="BF313" i="2"/>
  <c r="BF315" i="2"/>
  <c r="BF337" i="2"/>
  <c r="BF361" i="2"/>
  <c r="BF417" i="2"/>
  <c r="BF522" i="2"/>
  <c r="BF143" i="3"/>
  <c r="BF159" i="3"/>
  <c r="BF200" i="3"/>
  <c r="F55" i="2"/>
  <c r="BF110" i="2"/>
  <c r="BF146" i="2"/>
  <c r="BF161" i="2"/>
  <c r="BF174" i="2"/>
  <c r="BF292" i="2"/>
  <c r="BF296" i="2"/>
  <c r="BF312" i="2"/>
  <c r="BF403" i="2"/>
  <c r="BF489" i="2"/>
  <c r="BF93" i="3"/>
  <c r="BF115" i="3"/>
  <c r="BF145" i="3"/>
  <c r="BF169" i="3"/>
  <c r="BF172" i="3"/>
  <c r="BF204" i="3"/>
  <c r="BF234" i="3"/>
  <c r="AZ57" i="1"/>
  <c r="BF104" i="2"/>
  <c r="BF211" i="2"/>
  <c r="BF222" i="2"/>
  <c r="BF255" i="2"/>
  <c r="BF419" i="2"/>
  <c r="BF450" i="2"/>
  <c r="BF88" i="3"/>
  <c r="BF95" i="3"/>
  <c r="BF140" i="3"/>
  <c r="BF147" i="3"/>
  <c r="BF150" i="3"/>
  <c r="BF154" i="3"/>
  <c r="BF163" i="3"/>
  <c r="BF191" i="3"/>
  <c r="BF205" i="3"/>
  <c r="BF236" i="3"/>
  <c r="BF247" i="3"/>
  <c r="BF82" i="4"/>
  <c r="AV57" i="1"/>
  <c r="J52" i="2"/>
  <c r="BF136" i="2"/>
  <c r="BF169" i="2"/>
  <c r="BF172" i="2"/>
  <c r="BF198" i="2"/>
  <c r="BF252" i="2"/>
  <c r="BF392" i="2"/>
  <c r="BF395" i="2"/>
  <c r="BF401" i="2"/>
  <c r="BF443" i="2"/>
  <c r="BF453" i="2"/>
  <c r="BF479" i="2"/>
  <c r="BF485" i="2"/>
  <c r="F55" i="3"/>
  <c r="BF97" i="3"/>
  <c r="BF119" i="3"/>
  <c r="BF138" i="3"/>
  <c r="BF141" i="3"/>
  <c r="BF149" i="3"/>
  <c r="BF193" i="3"/>
  <c r="BF207" i="3"/>
  <c r="BF209" i="3"/>
  <c r="BF215" i="3"/>
  <c r="BF231" i="3"/>
  <c r="BF239" i="3"/>
  <c r="BF243" i="3"/>
  <c r="BF249" i="3"/>
  <c r="BB57" i="1"/>
  <c r="E48" i="4"/>
  <c r="J52" i="4"/>
  <c r="F55" i="4"/>
  <c r="BF303" i="2"/>
  <c r="BF438" i="2"/>
  <c r="BK302" i="2"/>
  <c r="J302" i="2"/>
  <c r="J73" i="2"/>
  <c r="BF90" i="3"/>
  <c r="BF99" i="3"/>
  <c r="BF117" i="3"/>
  <c r="BF209" i="2"/>
  <c r="BF319" i="2"/>
  <c r="BF440" i="2"/>
  <c r="BF466" i="2"/>
  <c r="BF473" i="2"/>
  <c r="BF494" i="2"/>
  <c r="BF507" i="2"/>
  <c r="BF121" i="3"/>
  <c r="BF125" i="3"/>
  <c r="BF244" i="3"/>
  <c r="BF500" i="2"/>
  <c r="BF527" i="2"/>
  <c r="BF109" i="3"/>
  <c r="BF128" i="3"/>
  <c r="BF136" i="3"/>
  <c r="BF211" i="3"/>
  <c r="BF241" i="3"/>
  <c r="BF246" i="3"/>
  <c r="BF248" i="3"/>
  <c r="BF251" i="3"/>
  <c r="BF107" i="2"/>
  <c r="BF118" i="2"/>
  <c r="BF158" i="2"/>
  <c r="BF182" i="2"/>
  <c r="BF310" i="2"/>
  <c r="BF463" i="2"/>
  <c r="BF469" i="2"/>
  <c r="BF170" i="3"/>
  <c r="BF180" i="3"/>
  <c r="BF185" i="3"/>
  <c r="BF180" i="2"/>
  <c r="BF242" i="2"/>
  <c r="BF244" i="2"/>
  <c r="BF297" i="2"/>
  <c r="BF307" i="2"/>
  <c r="BF309" i="2"/>
  <c r="BF316" i="2"/>
  <c r="BF339" i="2"/>
  <c r="BF386" i="2"/>
  <c r="BF427" i="2"/>
  <c r="BF158" i="3"/>
  <c r="BF183" i="3"/>
  <c r="BF223" i="3"/>
  <c r="BC57" i="1"/>
  <c r="BF121" i="2"/>
  <c r="BF141" i="2"/>
  <c r="BF167" i="2"/>
  <c r="BF177" i="2"/>
  <c r="BF190" i="2"/>
  <c r="BF192" i="2"/>
  <c r="BF196" i="2"/>
  <c r="BF202" i="2"/>
  <c r="BF258" i="2"/>
  <c r="BF267" i="2"/>
  <c r="BF274" i="2"/>
  <c r="BF398" i="2"/>
  <c r="BF406" i="2"/>
  <c r="BF424" i="2"/>
  <c r="BF456" i="2"/>
  <c r="BF471" i="2"/>
  <c r="BF113" i="3"/>
  <c r="BF155" i="3"/>
  <c r="BF175" i="3"/>
  <c r="BF213" i="3"/>
  <c r="BF115" i="2"/>
  <c r="BF143" i="2"/>
  <c r="BF200" i="2"/>
  <c r="BF207" i="2"/>
  <c r="BF221" i="2"/>
  <c r="BF233" i="2"/>
  <c r="BK529" i="2"/>
  <c r="J529" i="2"/>
  <c r="J80" i="2" s="1"/>
  <c r="BF91" i="3"/>
  <c r="BK81" i="4"/>
  <c r="BK80" i="4"/>
  <c r="J80" i="4"/>
  <c r="F37" i="2"/>
  <c r="BD55" i="1" s="1"/>
  <c r="F33" i="2"/>
  <c r="AZ55" i="1" s="1"/>
  <c r="F36" i="2"/>
  <c r="BC55" i="1" s="1"/>
  <c r="J33" i="2"/>
  <c r="AV55" i="1" s="1"/>
  <c r="F33" i="3"/>
  <c r="AZ56" i="1" s="1"/>
  <c r="F34" i="4"/>
  <c r="BA57" i="1" s="1"/>
  <c r="J33" i="3"/>
  <c r="AV56" i="1"/>
  <c r="F36" i="3"/>
  <c r="BC56" i="1" s="1"/>
  <c r="F35" i="3"/>
  <c r="BB56" i="1" s="1"/>
  <c r="F35" i="2"/>
  <c r="BB55" i="1"/>
  <c r="F37" i="3"/>
  <c r="BD56" i="1" s="1"/>
  <c r="J30" i="4"/>
  <c r="AG57" i="1" s="1"/>
  <c r="P170" i="2" l="1"/>
  <c r="P86" i="3"/>
  <c r="P85" i="3"/>
  <c r="AU56" i="1"/>
  <c r="R305" i="2"/>
  <c r="BK170" i="2"/>
  <c r="J170" i="2"/>
  <c r="J68" i="2"/>
  <c r="T305" i="2"/>
  <c r="R124" i="2"/>
  <c r="T170" i="2"/>
  <c r="BK86" i="3"/>
  <c r="J86" i="3"/>
  <c r="J60" i="3"/>
  <c r="T86" i="3"/>
  <c r="T85" i="3"/>
  <c r="BK124" i="2"/>
  <c r="J124" i="2" s="1"/>
  <c r="J64" i="2" s="1"/>
  <c r="P305" i="2"/>
  <c r="P102" i="2"/>
  <c r="P101" i="2"/>
  <c r="P100" i="2"/>
  <c r="AU55" i="1"/>
  <c r="R170" i="2"/>
  <c r="T124" i="2"/>
  <c r="T101" i="2" s="1"/>
  <c r="T100" i="2" s="1"/>
  <c r="J59" i="4"/>
  <c r="J81" i="4"/>
  <c r="J60" i="4"/>
  <c r="BK102" i="2"/>
  <c r="J102" i="2" s="1"/>
  <c r="J61" i="2" s="1"/>
  <c r="J87" i="3"/>
  <c r="J61" i="3"/>
  <c r="J171" i="2"/>
  <c r="J69" i="2"/>
  <c r="J125" i="2"/>
  <c r="J65" i="2"/>
  <c r="BK305" i="2"/>
  <c r="J305" i="2"/>
  <c r="J74" i="2"/>
  <c r="BC54" i="1"/>
  <c r="W32" i="1" s="1"/>
  <c r="AZ54" i="1"/>
  <c r="W29" i="1"/>
  <c r="F34" i="2"/>
  <c r="BA55" i="1" s="1"/>
  <c r="BD54" i="1"/>
  <c r="W33" i="1"/>
  <c r="J34" i="4"/>
  <c r="AW57" i="1" s="1"/>
  <c r="AT57" i="1" s="1"/>
  <c r="BB54" i="1"/>
  <c r="AX54" i="1"/>
  <c r="F34" i="3"/>
  <c r="BA56" i="1" s="1"/>
  <c r="J34" i="3"/>
  <c r="AW56" i="1" s="1"/>
  <c r="AT56" i="1" s="1"/>
  <c r="J34" i="2"/>
  <c r="AW55" i="1" s="1"/>
  <c r="AT55" i="1" s="1"/>
  <c r="R101" i="2" l="1"/>
  <c r="R100" i="2"/>
  <c r="J39" i="4"/>
  <c r="BK101" i="2"/>
  <c r="J101" i="2"/>
  <c r="J60" i="2"/>
  <c r="BK85" i="3"/>
  <c r="J85" i="3"/>
  <c r="J59" i="3" s="1"/>
  <c r="AN57" i="1"/>
  <c r="BA54" i="1"/>
  <c r="AW54" i="1"/>
  <c r="AK30" i="1"/>
  <c r="AU54" i="1"/>
  <c r="AV54" i="1"/>
  <c r="AK29" i="1" s="1"/>
  <c r="AY54" i="1"/>
  <c r="W31" i="1"/>
  <c r="BK100" i="2" l="1"/>
  <c r="J100" i="2"/>
  <c r="J30" i="3"/>
  <c r="AG56" i="1"/>
  <c r="AN56" i="1"/>
  <c r="W30" i="1"/>
  <c r="J30" i="2"/>
  <c r="AG55" i="1"/>
  <c r="AN55" i="1"/>
  <c r="AT54" i="1"/>
  <c r="J39" i="2" l="1"/>
  <c r="J39" i="3"/>
  <c r="J59" i="2"/>
  <c r="AG54" i="1"/>
  <c r="AK26" i="1"/>
  <c r="AK35" i="1"/>
  <c r="AN54" i="1" l="1"/>
</calcChain>
</file>

<file path=xl/sharedStrings.xml><?xml version="1.0" encoding="utf-8"?>
<sst xmlns="http://schemas.openxmlformats.org/spreadsheetml/2006/main" count="6735" uniqueCount="1383">
  <si>
    <t>Export Komplet</t>
  </si>
  <si>
    <t>VZ</t>
  </si>
  <si>
    <t>2.0</t>
  </si>
  <si>
    <t>ZAMOK</t>
  </si>
  <si>
    <t>False</t>
  </si>
  <si>
    <t>{1b2ffc57-909e-4e09-b0c7-283b3b5c4d16}</t>
  </si>
  <si>
    <t>0,1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</si>
  <si>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</si>
  <si>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</si>
  <si>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</si>
  <si>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</si>
  <si>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</si>
  <si>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</si>
  <si>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</si>
  <si>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MALSOVICE2604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</si>
  <si>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</si>
  <si>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</si>
  <si>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REKONSTRUKCE KOUPELNY NA BEZBARIÉROVOU -  BYT CHORATICE Č.P. 44</t>
  </si>
  <si>
    <t>KSO:</t>
  </si>
  <si>
    <t/>
  </si>
  <si>
    <t>CC-CZ:</t>
  </si>
  <si>
    <t>Místo:</t>
  </si>
  <si>
    <t>CHORATICE</t>
  </si>
  <si>
    <t>Datum:</t>
  </si>
  <si>
    <t>7. 7. 2026</t>
  </si>
  <si>
    <t>Zadavatel:</t>
  </si>
  <si>
    <t>IČ:</t>
  </si>
  <si>
    <t>OBEC MALŠOVICE</t>
  </si>
  <si>
    <t>DIČ:</t>
  </si>
  <si>
    <t>Účastník:</t>
  </si>
  <si>
    <t>Vyplň údaj</t>
  </si>
  <si>
    <t>Projektant:</t>
  </si>
  <si>
    <t>bez PD</t>
  </si>
  <si>
    <t>True</t>
  </si>
  <si>
    <t>Zpracovatel:</t>
  </si>
  <si>
    <t>Nina Blavková Děčín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</si>
  <si>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</si>
  <si>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</si>
  <si>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</si>
  <si>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</si>
  <si>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</si>
  <si>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</si>
  <si>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</si>
  <si>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</si>
  <si>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</si>
  <si>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</si>
  <si>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</si>
  <si>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</si>
  <si>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</si>
  <si>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</si>
  <si>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</si>
  <si>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</si>
  <si>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</si>
  <si>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</si>
  <si>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</si>
  <si>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</si>
  <si>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</si>
  <si>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</si>
  <si>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</si>
  <si>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</si>
  <si>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</si>
  <si>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</si>
  <si>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</si>
  <si>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</si>
  <si>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</si>
  <si>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</si>
  <si>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</si>
  <si>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</si>
  <si>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</si>
  <si>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</si>
  <si>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</si>
  <si>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</si>
  <si>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</si>
  <si>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</si>
  <si>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</si>
  <si>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</si>
  <si>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</si>
  <si>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</si>
  <si>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STAVEBNÍ ČÁST</t>
  </si>
  <si>
    <t>STA</t>
  </si>
  <si>
    <t>1</t>
  </si>
  <si>
    <t>{d999c85d-2369-4563-84b1-dcf38876c5fa}</t>
  </si>
  <si>
    <t>02</t>
  </si>
  <si>
    <t>ZDRAVOTECHNICKÉ INSTALACE, VYTÁPĚNÍ, ELEKTROINSTALCE</t>
  </si>
  <si>
    <t>{2d21599a-808f-4121-86ee-cdc9a6ec629d}</t>
  </si>
  <si>
    <t>03</t>
  </si>
  <si>
    <t>VEDLEJŠÍ ROZPOČTOVÉ NÁKLADY</t>
  </si>
  <si>
    <t>VON</t>
  </si>
  <si>
    <t>{c3240469-ab11-4058-9edc-dddb086d7f6d}</t>
  </si>
  <si>
    <t>KRYCÍ LIST SOUPISU PRACÍ</t>
  </si>
  <si>
    <t>Objekt:</t>
  </si>
  <si>
    <t>01 - STAVEBNÍ ČÁST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</si>
  <si>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</si>
  <si>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</si>
  <si>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</si>
  <si>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</si>
  <si>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</si>
  <si>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3 - Svislé a kompletní konstrukce</t>
  </si>
  <si>
    <t xml:space="preserve">      31 - Zdi pozemních staveb</t>
  </si>
  <si>
    <t xml:space="preserve">      34 - Stěny a příčky</t>
  </si>
  <si>
    <t xml:space="preserve">    6 - Úpravy povrchů, podlahy a osazování výplní</t>
  </si>
  <si>
    <t xml:space="preserve">      61 - Úprava povrchů vnitřních</t>
  </si>
  <si>
    <t xml:space="preserve">      63 - Podlahy a podlahové konstrukce</t>
  </si>
  <si>
    <t xml:space="preserve">      64 - Osazování výplní otvorů</t>
  </si>
  <si>
    <t xml:space="preserve">    9 - Ostatní konstrukce a práce, bourání</t>
  </si>
  <si>
    <t xml:space="preserve">      94 - Lešení a stavební výtahy</t>
  </si>
  <si>
    <t xml:space="preserve">      951 - Ostatní konstrukce a práce  </t>
  </si>
  <si>
    <t xml:space="preserve">      961 - Bourání a demontáže konstrukcí</t>
  </si>
  <si>
    <t xml:space="preserve">    997 - Doprava suti a vybouraných hmot</t>
  </si>
  <si>
    <t xml:space="preserve">    998 - Přesun hmot</t>
  </si>
  <si>
    <t>PSV - Práce a dodávky PSV</t>
  </si>
  <si>
    <t xml:space="preserve">    766 - Konstrukce truhlářské</t>
  </si>
  <si>
    <t xml:space="preserve">    771 - Podlahy z dlaždic</t>
  </si>
  <si>
    <t xml:space="preserve">    781 - Dokončovací práce - obklady</t>
  </si>
  <si>
    <t xml:space="preserve">    783 - Dokončovací práce - nátěry</t>
  </si>
  <si>
    <t xml:space="preserve">    784 - Dokončovací práce - malby </t>
  </si>
  <si>
    <t>HZS - Hodinové zúčtovací sazby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</si>
  <si>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</si>
  <si>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</si>
  <si>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</si>
  <si>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</si>
  <si>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</si>
  <si>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</si>
  <si>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</si>
  <si>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</si>
  <si>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</si>
  <si>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</si>
  <si>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</si>
  <si>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</si>
  <si>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</si>
  <si>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</si>
  <si>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</si>
  <si>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</si>
  <si>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3</t>
  </si>
  <si>
    <t>Svislé a kompletní konstrukce</t>
  </si>
  <si>
    <t>31</t>
  </si>
  <si>
    <t>Zdi pozemních staveb</t>
  </si>
  <si>
    <t>2</t>
  </si>
  <si>
    <t>K</t>
  </si>
  <si>
    <t>310236241</t>
  </si>
  <si>
    <t>Zazdívka otvorů ve zdivu nadzákladovém cihlami pálenými plochy přes 0,0225 m2 do 0,09 m2, ve zdi tl. do 300 mm</t>
  </si>
  <si>
    <t>kus</t>
  </si>
  <si>
    <t>CS ÚRS 2026 02</t>
  </si>
  <si>
    <t>4</t>
  </si>
  <si>
    <t>-856701044</t>
  </si>
  <si>
    <t>Online PSC</t>
  </si>
  <si>
    <t>https://podminky.urs.cz/item/CS_URS_2026_02/310236241</t>
  </si>
  <si>
    <t>VV</t>
  </si>
  <si>
    <t>1   "dozdívka na zárubní"</t>
  </si>
  <si>
    <t>310235241</t>
  </si>
  <si>
    <t>Zazdívka otvorů ve zdivu nadzákladovém cihlami pálenými plochy do 0,0225 m2, ve zdi tl. do 300 mm</t>
  </si>
  <si>
    <t>1057766548</t>
  </si>
  <si>
    <t>https://podminky.urs.cz/item/CS_URS_2026_02/310235241</t>
  </si>
  <si>
    <t>311231117</t>
  </si>
  <si>
    <t>Zdivo z cihel pálených nosné z cihel plných dl. 290 mm P 7 až 15, na maltu ze suché směsi 10 MPa</t>
  </si>
  <si>
    <t>m3</t>
  </si>
  <si>
    <t>-231082575</t>
  </si>
  <si>
    <t>https://podminky.urs.cz/item/CS_URS_2026_02/311231117</t>
  </si>
  <si>
    <t>"VYZDĚNÍ SEDÁTKA"</t>
  </si>
  <si>
    <t>0,55*(0,40*0,70+0,25*0,20)</t>
  </si>
  <si>
    <t>34</t>
  </si>
  <si>
    <t>Stěny a příčky</t>
  </si>
  <si>
    <t>346272266</t>
  </si>
  <si>
    <t>Přizdívky z pórobetonových tvárnic objemová hmotnost do 500 kg/m3, na tenké maltové lože, tloušťka přizdívky 200 mm</t>
  </si>
  <si>
    <t>m2</t>
  </si>
  <si>
    <t>-769589875</t>
  </si>
  <si>
    <t>https://podminky.urs.cz/item/CS_URS_2026_02/346272266</t>
  </si>
  <si>
    <t>1,20*0,80   "zazdívka konstrukce závěsného WC - koupelna"</t>
  </si>
  <si>
    <t>5</t>
  </si>
  <si>
    <t>346272256</t>
  </si>
  <si>
    <t>Přizdívky z pórobetonových tvárnic objemová hmotnost do 500 kg/m3, na tenké maltové lože, tloušťka přizdívky 150 mm</t>
  </si>
  <si>
    <t>1334648987</t>
  </si>
  <si>
    <t>https://podminky.urs.cz/item/CS_URS_2026_02/346272256</t>
  </si>
  <si>
    <t>1,20*1,05   "zazdívka konstrukce závěsného WC - samostatná místnost WC"</t>
  </si>
  <si>
    <t>6</t>
  </si>
  <si>
    <t>349231811</t>
  </si>
  <si>
    <t>Přizdívka z cihel ostění s ozubem ve vybouraných otvorech, s vysekáním kapes pro zavázaní přes 80 do 150 mm</t>
  </si>
  <si>
    <t>-536940661</t>
  </si>
  <si>
    <t>https://podminky.urs.cz/item/CS_URS_2026_02/349231811</t>
  </si>
  <si>
    <t>0,20*2,00*2   "dveře do koupelny"</t>
  </si>
  <si>
    <t>Úpravy povrchů, podlahy a osazování výplní</t>
  </si>
  <si>
    <t>61</t>
  </si>
  <si>
    <t>Úprava povrchů vnitřních</t>
  </si>
  <si>
    <t>7</t>
  </si>
  <si>
    <t>612325412</t>
  </si>
  <si>
    <t>Oprava vápenocementové omítky vnitřních ploch hladké, tl. do 20 mm stěn, v rozsahu opravované plochy přes 10 do 30%</t>
  </si>
  <si>
    <t>-1852647876</t>
  </si>
  <si>
    <t>https://podminky.urs.cz/item/CS_URS_2026_02/612325412</t>
  </si>
  <si>
    <t>3,40*(3,60*2+3,00*2+0,20*2)</t>
  </si>
  <si>
    <t>-0,80*1,97</t>
  </si>
  <si>
    <t>Mezisoučet   koupelna</t>
  </si>
  <si>
    <t>3,40*(1,05*2+1,90*2)</t>
  </si>
  <si>
    <t>(1,15+2,10*2)*0,15</t>
  </si>
  <si>
    <t>Mezisoučet   WC</t>
  </si>
  <si>
    <t>Součet</t>
  </si>
  <si>
    <t>8</t>
  </si>
  <si>
    <t>612131121</t>
  </si>
  <si>
    <t>Podkladní a spojovací vrstva vnitřních omítaných ploch penetrace disperzní nanášená ručně stěn</t>
  </si>
  <si>
    <t>308089942</t>
  </si>
  <si>
    <t>https://podminky.urs.cz/item/CS_URS_2026_02/612131121</t>
  </si>
  <si>
    <t>1,40*(3,60*2+3,00*2+0,20*2)   "koupelna - nad obkladem"</t>
  </si>
  <si>
    <t>1,40*(1,90*2+1,05*2)   "WC - nad obkladem"</t>
  </si>
  <si>
    <t>9</t>
  </si>
  <si>
    <t>612321131</t>
  </si>
  <si>
    <t>Vápenocementový štuk vnitřních ploch tloušťky do 3 mm svislých konstrukcí stěn</t>
  </si>
  <si>
    <t>1926322493</t>
  </si>
  <si>
    <t>https://podminky.urs.cz/item/CS_URS_2026_02/612321131</t>
  </si>
  <si>
    <t>10</t>
  </si>
  <si>
    <t>619995001</t>
  </si>
  <si>
    <t>Začištění omítek (s dodáním hmot) kolem oken, dveří, podlah, obkladů apod.</t>
  </si>
  <si>
    <t>m</t>
  </si>
  <si>
    <t>479962145</t>
  </si>
  <si>
    <t>https://podminky.urs.cz/item/CS_URS_2026_02/619995001</t>
  </si>
  <si>
    <t>0,80+2,00*2   "dveře do koupelny"</t>
  </si>
  <si>
    <t>11</t>
  </si>
  <si>
    <t>612325225</t>
  </si>
  <si>
    <t>Vápenocementová omítka jednotlivých malých ploch štuková dvouvrstvá na stěnách, plochy jednotlivě přes 1,0 do 4 m2</t>
  </si>
  <si>
    <t>-818078254</t>
  </si>
  <si>
    <t>https://podminky.urs.cz/item/CS_URS_2026_02/612325225</t>
  </si>
  <si>
    <t>1   "chodba - kolem nových zárubní"</t>
  </si>
  <si>
    <t>63</t>
  </si>
  <si>
    <t>Podlahy a podlahové konstrukce</t>
  </si>
  <si>
    <t>965046111</t>
  </si>
  <si>
    <t>Broušení stávajících betonových podlah úběr do 3 mm</t>
  </si>
  <si>
    <t>-425763375</t>
  </si>
  <si>
    <t>https://podminky.urs.cz/item/CS_URS_2026_02/965046111</t>
  </si>
  <si>
    <t>1,75*2,20+3,00*1,40+0,30*0,90</t>
  </si>
  <si>
    <t>-0,40*0,95</t>
  </si>
  <si>
    <t>1,05*1,90+0,15*1,15+0,20*0,90</t>
  </si>
  <si>
    <t>13</t>
  </si>
  <si>
    <t>965046119</t>
  </si>
  <si>
    <t>Broušení stávajících betonových podlah Příplatek k ceně za každý další 1 mm úběru</t>
  </si>
  <si>
    <t>380395083</t>
  </si>
  <si>
    <t>https://podminky.urs.cz/item/CS_URS_2026_02/965046119</t>
  </si>
  <si>
    <t>10,288*2</t>
  </si>
  <si>
    <t>14</t>
  </si>
  <si>
    <t>631312121</t>
  </si>
  <si>
    <t>Doplnění dosavadních mazanin prostým betonem s dodáním hmot, bez potěru, plochy jednotlivě přes 1 m2 do 4 m2 a tl. do 80 mm</t>
  </si>
  <si>
    <t>-414932698</t>
  </si>
  <si>
    <t>https://podminky.urs.cz/item/CS_URS_2026_02/631312121</t>
  </si>
  <si>
    <t>"POD VYBOURANOU VANOU - BUDE UPŘESNĚNO PŘI REAIZACI"</t>
  </si>
  <si>
    <t>"BETON VYSPÁDOVAT K ODTOKOVÉMU ŽLÁBKU"</t>
  </si>
  <si>
    <t>(1,70*0,70+1,50*0,25)*0,06</t>
  </si>
  <si>
    <t>64</t>
  </si>
  <si>
    <t>Osazování výplní otvorů</t>
  </si>
  <si>
    <t>15</t>
  </si>
  <si>
    <t>642944121</t>
  </si>
  <si>
    <t>Osazení ocelových dveřních zárubní lisovaných nebo z úhelníků dodatečně s vybetonováním prahu, plochy do 2,5 m2</t>
  </si>
  <si>
    <t>-714593001</t>
  </si>
  <si>
    <t>https://podminky.urs.cz/item/CS_URS_2026_02/642944121</t>
  </si>
  <si>
    <t>16</t>
  </si>
  <si>
    <t>M</t>
  </si>
  <si>
    <t>55331492</t>
  </si>
  <si>
    <t>zárubeň jednokřídlá ocelová pro zdění tl stěny 160-200mm rozměru 800/1970, 2100mm</t>
  </si>
  <si>
    <t>-844162737</t>
  </si>
  <si>
    <t>Ostatní konstrukce a práce, bourání</t>
  </si>
  <si>
    <t>94</t>
  </si>
  <si>
    <t>Lešení a stavební výtahy</t>
  </si>
  <si>
    <t>17</t>
  </si>
  <si>
    <t>949121113</t>
  </si>
  <si>
    <t>Lešení lehké kozové dílcové o výšce lešeňové podlahy přes 1,9 do 2,5 m montáž</t>
  </si>
  <si>
    <t>sada</t>
  </si>
  <si>
    <t>-33764477</t>
  </si>
  <si>
    <t>https://podminky.urs.cz/item/CS_URS_2026_02/949121113</t>
  </si>
  <si>
    <t>18</t>
  </si>
  <si>
    <t>949121213</t>
  </si>
  <si>
    <t>Lešení lehké kozové dílcové o výšce lešeňové podlahy přes 1,9 do 2,5 m každý den použití</t>
  </si>
  <si>
    <t>sadaden</t>
  </si>
  <si>
    <t>-480520507</t>
  </si>
  <si>
    <t>https://podminky.urs.cz/item/CS_URS_2026_02/949121213</t>
  </si>
  <si>
    <t>1*21   "cca 3 týdny"</t>
  </si>
  <si>
    <t>19</t>
  </si>
  <si>
    <t>949121813</t>
  </si>
  <si>
    <t>Lešení lehké kozové dílcové o výšce lešeňové podlahy přes 1,9 do 2,5 m demontáž</t>
  </si>
  <si>
    <t>-1219701655</t>
  </si>
  <si>
    <t>https://podminky.urs.cz/item/CS_URS_2026_02/949121813</t>
  </si>
  <si>
    <t>951</t>
  </si>
  <si>
    <t xml:space="preserve">Ostatní konstrukce a práce  </t>
  </si>
  <si>
    <t>20</t>
  </si>
  <si>
    <t>619996151</t>
  </si>
  <si>
    <t>Ochrana stavebních konstrukcí a samostatných prvků včetně pozdějšího odstranění dveřmi fóliovými se zipem lepenými do otvoru dveří jednokřídlých</t>
  </si>
  <si>
    <t>-1541364038</t>
  </si>
  <si>
    <t>https://podminky.urs.cz/item/CS_URS_2026_02/619996151</t>
  </si>
  <si>
    <t>619991005</t>
  </si>
  <si>
    <t>Zakrytí vnitřních ploch před znečištěním PE fólií včetně pozdějšího odkrytí stěn nebo svislých ploch</t>
  </si>
  <si>
    <t>141512251</t>
  </si>
  <si>
    <t>https://podminky.urs.cz/item/CS_URS_2026_02/619991005</t>
  </si>
  <si>
    <t>1,00*1,00 *3   "okna"</t>
  </si>
  <si>
    <t>22</t>
  </si>
  <si>
    <t>952901111</t>
  </si>
  <si>
    <t>Vyčištění budov nebo objektů před předáním do užívání budov bytové nebo občanské výstavby, světlé výšky podlaží do 4 m</t>
  </si>
  <si>
    <t>-1370783416</t>
  </si>
  <si>
    <t>https://podminky.urs.cz/item/CS_URS_2026_02/952901111</t>
  </si>
  <si>
    <t>961</t>
  </si>
  <si>
    <t>Bourání a demontáže konstrukcí</t>
  </si>
  <si>
    <t>23</t>
  </si>
  <si>
    <t>725110814</t>
  </si>
  <si>
    <t>Demontáž klozetů kombi</t>
  </si>
  <si>
    <t>soubor</t>
  </si>
  <si>
    <t>1210900815</t>
  </si>
  <si>
    <t>https://podminky.urs.cz/item/CS_URS_2026_02/725110814</t>
  </si>
  <si>
    <t>24</t>
  </si>
  <si>
    <t>725210821</t>
  </si>
  <si>
    <t>Demontáž umyvadel bez výtokových armatur umyvadel</t>
  </si>
  <si>
    <t>-1498340484</t>
  </si>
  <si>
    <t>https://podminky.urs.cz/item/CS_URS_2026_02/725210821</t>
  </si>
  <si>
    <t>25</t>
  </si>
  <si>
    <t>725210826</t>
  </si>
  <si>
    <t>Demontáž umyvadel bez výtokových armatur umývátek</t>
  </si>
  <si>
    <t>-1685304089</t>
  </si>
  <si>
    <t>https://podminky.urs.cz/item/CS_URS_2026_02/725210826</t>
  </si>
  <si>
    <t>26</t>
  </si>
  <si>
    <t>725220851</t>
  </si>
  <si>
    <t>Demontáž van akrylátových</t>
  </si>
  <si>
    <t>-1690662329</t>
  </si>
  <si>
    <t>https://podminky.urs.cz/item/CS_URS_2026_02/725220851</t>
  </si>
  <si>
    <t>27</t>
  </si>
  <si>
    <t>725820802</t>
  </si>
  <si>
    <t>Demontáž baterií stojánkových do 1 otvoru</t>
  </si>
  <si>
    <t>1420531290</t>
  </si>
  <si>
    <t>https://podminky.urs.cz/item/CS_URS_2026_02/725820802</t>
  </si>
  <si>
    <t>28</t>
  </si>
  <si>
    <t>725840850</t>
  </si>
  <si>
    <t>Demontáž baterií sprchových diferenciálních do G 3/4 x 1</t>
  </si>
  <si>
    <t>-316359964</t>
  </si>
  <si>
    <t>https://podminky.urs.cz/item/CS_URS_2026_02/725840850</t>
  </si>
  <si>
    <t>29</t>
  </si>
  <si>
    <t>735151832</t>
  </si>
  <si>
    <t>Demontáž otopných těles panelových třířadých stavební délky přes 1500 do 2820 mm</t>
  </si>
  <si>
    <t>365048160</t>
  </si>
  <si>
    <t>https://podminky.urs.cz/item/CS_URS_2026_02/735151832</t>
  </si>
  <si>
    <t>178</t>
  </si>
  <si>
    <t>733120815</t>
  </si>
  <si>
    <t>Demontáž potrubí z trubek ocelových hladkých Ø do 38</t>
  </si>
  <si>
    <t>411743066</t>
  </si>
  <si>
    <t>https://podminky.urs.cz/item/CS_URS_2026_02/733120815</t>
  </si>
  <si>
    <t>4,50   "vytápění"</t>
  </si>
  <si>
    <t>30</t>
  </si>
  <si>
    <t>725860811</t>
  </si>
  <si>
    <t>Demontáž zápachových uzávěrek pro zařizovací předměty jednoduchých</t>
  </si>
  <si>
    <t>870560604</t>
  </si>
  <si>
    <t>https://podminky.urs.cz/item/CS_URS_2026_02/725860811</t>
  </si>
  <si>
    <t>725810811</t>
  </si>
  <si>
    <t>Demontáž výtokových ventilů nástěnných</t>
  </si>
  <si>
    <t>2009199981</t>
  </si>
  <si>
    <t>https://podminky.urs.cz/item/CS_URS_2026_02/725810811</t>
  </si>
  <si>
    <t>32</t>
  </si>
  <si>
    <t>725850800</t>
  </si>
  <si>
    <t>Demontáž odpadních ventilů všech připojovacích dimenzí</t>
  </si>
  <si>
    <t>431374491</t>
  </si>
  <si>
    <t>https://podminky.urs.cz/item/CS_URS_2026_02/725850800</t>
  </si>
  <si>
    <t>33</t>
  </si>
  <si>
    <t>781473810</t>
  </si>
  <si>
    <t>Demontáž obkladů z dlaždic keramických lepených</t>
  </si>
  <si>
    <t>1562190826</t>
  </si>
  <si>
    <t>https://podminky.urs.cz/item/CS_URS_2026_02/781473810</t>
  </si>
  <si>
    <t>2,00*(2,00+0,70+0,20+0,25)</t>
  </si>
  <si>
    <t>1,50*(0,20+0,80+2,20+1,25+1,40+3,00+1,60+0,15*2)</t>
  </si>
  <si>
    <t>-0,70*1,50*2</t>
  </si>
  <si>
    <t>1,50*(1,90*2+1,05*2+0,15*2)</t>
  </si>
  <si>
    <t>-0,70*1,50</t>
  </si>
  <si>
    <t>78147381.R01</t>
  </si>
  <si>
    <t xml:space="preserve">Odstranění lepidla broušením, po demontáž obkladů z obkladaček keramických </t>
  </si>
  <si>
    <t>-1486007551</t>
  </si>
  <si>
    <t>35</t>
  </si>
  <si>
    <t>781491811</t>
  </si>
  <si>
    <t>Odstranění obkladů - ostatní prvky profily rohové</t>
  </si>
  <si>
    <t>-338804934</t>
  </si>
  <si>
    <t>https://podminky.urs.cz/item/CS_URS_2026_02/781491811</t>
  </si>
  <si>
    <t>2,00+1,50*13+0,52*2     "svislé profily"</t>
  </si>
  <si>
    <t>3,60*2+3,00*2+0,15*2   "u podlahy"</t>
  </si>
  <si>
    <t>-(0,70*2)</t>
  </si>
  <si>
    <t>1,50*8   "svislé profily"</t>
  </si>
  <si>
    <t>1,90*2+1,05*2+0,15*2   "u podlahy"</t>
  </si>
  <si>
    <t>-0,80</t>
  </si>
  <si>
    <t>36</t>
  </si>
  <si>
    <t>781491815</t>
  </si>
  <si>
    <t>Odstranění obkladů - ostatní prvky profily ukončovací</t>
  </si>
  <si>
    <t>396644283</t>
  </si>
  <si>
    <t>https://podminky.urs.cz/item/CS_URS_2026_02/781491815</t>
  </si>
  <si>
    <t>3,60*2+3,00*2+0,15*2+1,50*4</t>
  </si>
  <si>
    <t>-0,70*2</t>
  </si>
  <si>
    <t>1,90*2+1,05*2+0,15*2+1,50*2</t>
  </si>
  <si>
    <t>37</t>
  </si>
  <si>
    <t>781491821</t>
  </si>
  <si>
    <t>Odstranění obkladů - ostatní prvky vanová dvířka plastová lepená uchycená na magnet</t>
  </si>
  <si>
    <t>2119199931</t>
  </si>
  <si>
    <t>https://podminky.urs.cz/item/CS_URS_2026_02/781491821</t>
  </si>
  <si>
    <t>38</t>
  </si>
  <si>
    <t>771573810</t>
  </si>
  <si>
    <t>Demontáž podlah z dlaždic keramických lepených</t>
  </si>
  <si>
    <t>-933750469</t>
  </si>
  <si>
    <t>https://podminky.urs.cz/item/CS_URS_2026_02/771573810</t>
  </si>
  <si>
    <t>2,20*1,75+3,00*1,40+0,80*0,15</t>
  </si>
  <si>
    <t>-(1,70*0,70+0,25*0,20)</t>
  </si>
  <si>
    <t>1,90*1,05+0,15*1,15+0,20*0,70</t>
  </si>
  <si>
    <t>39</t>
  </si>
  <si>
    <t>776221811</t>
  </si>
  <si>
    <t>Demontáž podlah z PVC do suti ručně lepených pásů</t>
  </si>
  <si>
    <t>-4920943</t>
  </si>
  <si>
    <t>https://podminky.urs.cz/item/CS_URS_2026_02/776221811</t>
  </si>
  <si>
    <t>0,18*0,70   "mezi dveřmi - vstup"</t>
  </si>
  <si>
    <t>40</t>
  </si>
  <si>
    <t>968072455</t>
  </si>
  <si>
    <t>Vybourání kovových rámů oken s křídly, dveřních zárubní, vrat, stěn, ostění nebo obkladů dveřních zárubní, plochy do 2 m2</t>
  </si>
  <si>
    <t>-374868395</t>
  </si>
  <si>
    <t>https://podminky.urs.cz/item/CS_URS_2026_02/968072455</t>
  </si>
  <si>
    <t>0,70*1,97*2</t>
  </si>
  <si>
    <t>41</t>
  </si>
  <si>
    <t>962086110</t>
  </si>
  <si>
    <t>Bourání příček nebo přizdívek z pórobetonových tvárnic, tloušťky do 100 mm</t>
  </si>
  <si>
    <t>-1075655060</t>
  </si>
  <si>
    <t>https://podminky.urs.cz/item/CS_URS_2026_02/962086110</t>
  </si>
  <si>
    <t>"TYP CIHEL BUDE UPŘESNĚN PO OTLUČENÍ OBKLADU"</t>
  </si>
  <si>
    <t>0,52*(0,70*2+1,70*2)   "vana"</t>
  </si>
  <si>
    <t>42</t>
  </si>
  <si>
    <t>967031732</t>
  </si>
  <si>
    <t>Přisekání (špicování) plošné nebo rovných ostění zdiva z cihel pálených plošné, na maltu vápennou nebo vápenocementovou, tl. na maltu vápennou nebo vápenocementovou, tl. do 100 mm</t>
  </si>
  <si>
    <t>-479741758</t>
  </si>
  <si>
    <t>https://podminky.urs.cz/item/CS_URS_2026_02/967031732</t>
  </si>
  <si>
    <t>2,00*0,20*2</t>
  </si>
  <si>
    <t>2,00*0,33*2</t>
  </si>
  <si>
    <t xml:space="preserve">Součet   rozšíření dveřních otvorů </t>
  </si>
  <si>
    <t>43</t>
  </si>
  <si>
    <t>965043321</t>
  </si>
  <si>
    <t>Bourání mazanin betonových s potěrem nebo teracem tl. do 100 mm, plochy do 1 m2</t>
  </si>
  <si>
    <t>-2119901657</t>
  </si>
  <si>
    <t>https://podminky.urs.cz/item/CS_URS_2026_02/965043321</t>
  </si>
  <si>
    <t>"před bouranou vanou - pro nový spádový beton sprchového koutu"</t>
  </si>
  <si>
    <t>1,50*0,25*0,06  "tl. bude upřesněna po rozkrytí"</t>
  </si>
  <si>
    <t>44</t>
  </si>
  <si>
    <t>976082131</t>
  </si>
  <si>
    <t>Vybourání drobných zámečnických a jiných konstrukcí objímek, držáků, věšáků, záclonových konzol, lustrových skob apod., ze zdiva cihelného</t>
  </si>
  <si>
    <t>-1191783760</t>
  </si>
  <si>
    <t>https://podminky.urs.cz/item/CS_URS_2026_02/976082131</t>
  </si>
  <si>
    <t>2   "háčky pro uchycení prádelních šňůr"</t>
  </si>
  <si>
    <t>45</t>
  </si>
  <si>
    <t>978013141</t>
  </si>
  <si>
    <t>Otlučení vápenných, vápenocementových nebo vápenosádrových omítek vnitřních ploch tloušťky do 25 mm stěn, včetně vyškrabání spar, v rozsahu přes 10 do 30 %</t>
  </si>
  <si>
    <t>-12075552</t>
  </si>
  <si>
    <t>https://podminky.urs.cz/item/CS_URS_2026_02/978013141</t>
  </si>
  <si>
    <t>3,40*(3,60*2+3,00*2)</t>
  </si>
  <si>
    <t>46</t>
  </si>
  <si>
    <t>784121001</t>
  </si>
  <si>
    <t>Oškrabání malby v místnostech výšky do 3,80 m</t>
  </si>
  <si>
    <t>-1056350143</t>
  </si>
  <si>
    <t>https://podminky.urs.cz/item/CS_URS_2026_02/784121001</t>
  </si>
  <si>
    <t>62,591*0,70   "cca 70%"</t>
  </si>
  <si>
    <t>997</t>
  </si>
  <si>
    <t>Doprava suti a vybouraných hmot</t>
  </si>
  <si>
    <t>47</t>
  </si>
  <si>
    <t>997013212</t>
  </si>
  <si>
    <t>Vnitrostaveništní doprava suti a vybouraných hmot vodorovně do 50 m s naložením ručně pro budovy a haly výšky přes 6 do 9 m</t>
  </si>
  <si>
    <t>t</t>
  </si>
  <si>
    <t>-1646867090</t>
  </si>
  <si>
    <t>https://podminky.urs.cz/item/CS_URS_2026_02/997013212</t>
  </si>
  <si>
    <t>48</t>
  </si>
  <si>
    <t>997013501</t>
  </si>
  <si>
    <t>Odvoz suti a vybouraných hmot na skládku nebo meziskládku se složením, na vzdálenost do 1 km</t>
  </si>
  <si>
    <t>1004835025</t>
  </si>
  <si>
    <t>https://podminky.urs.cz/item/CS_URS_2026_02/997013501</t>
  </si>
  <si>
    <t>49</t>
  </si>
  <si>
    <t>997013509</t>
  </si>
  <si>
    <t>Odvoz suti a vybouraných hmot na skládku nebo meziskládku se složením, na vzdálenost Příplatek k ceně za každý další započatý 1 km přes 1 km</t>
  </si>
  <si>
    <t>236539098</t>
  </si>
  <si>
    <t>https://podminky.urs.cz/item/CS_URS_2026_02/997013509</t>
  </si>
  <si>
    <t>3,307*3</t>
  </si>
  <si>
    <t>50</t>
  </si>
  <si>
    <t>94621003</t>
  </si>
  <si>
    <t>poplatek za předání stavebního odpadu keramického zatříděného kódem 17 01 03 recyklačnímu zařízení</t>
  </si>
  <si>
    <t>1241861682</t>
  </si>
  <si>
    <t>51</t>
  </si>
  <si>
    <t>94620190</t>
  </si>
  <si>
    <t>poplatek za uložení stavebního odpadu z plastických hmot zatříděného kódem 17 02 03</t>
  </si>
  <si>
    <t>-2117284790</t>
  </si>
  <si>
    <t>52</t>
  </si>
  <si>
    <t>94620250</t>
  </si>
  <si>
    <t>poplatek za uložení směsného stavebního a demoličního odpadu zatříděného kódem 17 09 04</t>
  </si>
  <si>
    <t>-610771778</t>
  </si>
  <si>
    <t>3,307</t>
  </si>
  <si>
    <t>-(1,103+0,041)</t>
  </si>
  <si>
    <t>-0,115   "odpočet kovového odpadu"</t>
  </si>
  <si>
    <t>998</t>
  </si>
  <si>
    <t>Přesun hmot</t>
  </si>
  <si>
    <t>53</t>
  </si>
  <si>
    <t>998018002</t>
  </si>
  <si>
    <t>Přesun hmot pro budovy občanské výstavby, bydlení, výrobu a služby ruční (bez užití mechanizace) vodorovná dopravní vzdálenost do 100 m pro budovy s jakoukoliv nosnou konstrukcí výšky přes 6 do 12 m</t>
  </si>
  <si>
    <t>82016012</t>
  </si>
  <si>
    <t>https://podminky.urs.cz/item/CS_URS_2026_02/998018002</t>
  </si>
  <si>
    <t>PSV</t>
  </si>
  <si>
    <t>Práce a dodávky PSV</t>
  </si>
  <si>
    <t>766</t>
  </si>
  <si>
    <t>Konstrukce truhlářské</t>
  </si>
  <si>
    <t>126</t>
  </si>
  <si>
    <t>766660001</t>
  </si>
  <si>
    <t>Montáž dveřních křídel dřevěných nebo plastových otevíravých do ocelové zárubně povrchově upravených jednokřídlových, šířky do 800 mm</t>
  </si>
  <si>
    <t>680242832</t>
  </si>
  <si>
    <t>https://podminky.urs.cz/item/CS_URS_2026_02/766660001</t>
  </si>
  <si>
    <t>127</t>
  </si>
  <si>
    <t>61162086</t>
  </si>
  <si>
    <t>dveře jednokřídlé dřevotřískové povrch laminátový plné 800x1970-2100mm</t>
  </si>
  <si>
    <t>-1819131374</t>
  </si>
  <si>
    <t>128</t>
  </si>
  <si>
    <t>766660751</t>
  </si>
  <si>
    <t>Montáž dveřních doplňků dveřního kování interiérového zámku</t>
  </si>
  <si>
    <t>-1091979789</t>
  </si>
  <si>
    <t>https://podminky.urs.cz/item/CS_URS_2026_02/766660751</t>
  </si>
  <si>
    <t>129</t>
  </si>
  <si>
    <t>54924007</t>
  </si>
  <si>
    <t>zámek zadlabací mezipokojový pravý s dozickým klíčem rozteč 72x55mm</t>
  </si>
  <si>
    <t>255105359</t>
  </si>
  <si>
    <t>130</t>
  </si>
  <si>
    <t>766660729</t>
  </si>
  <si>
    <t>Montáž dveřních doplňků dveřního kování interiérového štítku s klikou</t>
  </si>
  <si>
    <t>-2003200876</t>
  </si>
  <si>
    <t>https://podminky.urs.cz/item/CS_URS_2026_02/766660729</t>
  </si>
  <si>
    <t>131</t>
  </si>
  <si>
    <t>54914123</t>
  </si>
  <si>
    <t>dveřní kování interiérové rozetové klika/klika</t>
  </si>
  <si>
    <t>-1257942569</t>
  </si>
  <si>
    <t>132</t>
  </si>
  <si>
    <t>998766122</t>
  </si>
  <si>
    <t>Přesun hmot pro konstrukce truhlářské stanovený z hmotnosti přesunovaného materiálu vodorovná dopravní vzdálenost do 50 m ruční (bez užití mechanizace) v objektech výšky přes 6 do 12 m</t>
  </si>
  <si>
    <t>-1813546555</t>
  </si>
  <si>
    <t>https://podminky.urs.cz/item/CS_URS_2026_02/998766122</t>
  </si>
  <si>
    <t>771</t>
  </si>
  <si>
    <t>Podlahy z dlaždic</t>
  </si>
  <si>
    <t>133</t>
  </si>
  <si>
    <t>771111011</t>
  </si>
  <si>
    <t>Příprava podkladu před provedením dlažby vysátí podlah</t>
  </si>
  <si>
    <t>-654346916</t>
  </si>
  <si>
    <t>https://podminky.urs.cz/item/CS_URS_2026_02/771111011</t>
  </si>
  <si>
    <t>1,75*3,60+1,25*1,40+0,30*0,90</t>
  </si>
  <si>
    <t>-(0,40*0,95+0,20*0,80)</t>
  </si>
  <si>
    <t>1,90*1,05+0,15*1,15+0,20*0,90</t>
  </si>
  <si>
    <t>-0,15*1,05</t>
  </si>
  <si>
    <t>134</t>
  </si>
  <si>
    <t>771121011</t>
  </si>
  <si>
    <t>Příprava podkladu před provedením dlažby nátěr penetrační na podlahu</t>
  </si>
  <si>
    <t>-898694348</t>
  </si>
  <si>
    <t>https://podminky.urs.cz/item/CS_URS_2026_02/771121011</t>
  </si>
  <si>
    <t>135</t>
  </si>
  <si>
    <t>771151021</t>
  </si>
  <si>
    <t>Příprava podkladu před provedením dlažby samonivelační stěrka min. pevnosti 30 MPa, tloušťky do 3 mm</t>
  </si>
  <si>
    <t>1866980241</t>
  </si>
  <si>
    <t>https://podminky.urs.cz/item/CS_URS_2026_02/771151021</t>
  </si>
  <si>
    <t>136</t>
  </si>
  <si>
    <t>771591112</t>
  </si>
  <si>
    <t>Izolace podlahy pod dlažbu nátěrem nebo stěrkou ve dvou vrstvách</t>
  </si>
  <si>
    <t>1680521946</t>
  </si>
  <si>
    <t>https://podminky.urs.cz/item/CS_URS_2026_02/771591112</t>
  </si>
  <si>
    <t>0,30*(3,40*2+3,00*2+0,20*2+0,30*2)  "vytažení na stěnu"</t>
  </si>
  <si>
    <t>-0,30*(0,80*2)</t>
  </si>
  <si>
    <t>0,30*(1,75*2+1,05*2+0,15*2)  "vytažení na stěnu"</t>
  </si>
  <si>
    <t>-0,30*0,80</t>
  </si>
  <si>
    <t>137</t>
  </si>
  <si>
    <t>771591264</t>
  </si>
  <si>
    <t>Izolace podlahy pod dlažbu těsnícími izolačními pásy mezi podlahou a stěnu</t>
  </si>
  <si>
    <t>975397626</t>
  </si>
  <si>
    <t>https://podminky.urs.cz/item/CS_URS_2026_02/771591264</t>
  </si>
  <si>
    <t xml:space="preserve">(3,40*2+3,00*2+0,20*2+0,30*2)   </t>
  </si>
  <si>
    <t>-(0,80*2)</t>
  </si>
  <si>
    <t xml:space="preserve">(1,75*2+1,05*2+0,15*2)  </t>
  </si>
  <si>
    <t>138</t>
  </si>
  <si>
    <t>771591241</t>
  </si>
  <si>
    <t>Izolace podlahy pod dlažbu těsnícími izolačními pásy vnitřní kout</t>
  </si>
  <si>
    <t>-272851934</t>
  </si>
  <si>
    <t>https://podminky.urs.cz/item/CS_URS_2026_02/771591241</t>
  </si>
  <si>
    <t>139</t>
  </si>
  <si>
    <t>771591242</t>
  </si>
  <si>
    <t>Izolace podlahy pod dlažbu těsnícími izolačními pásy vnější roh</t>
  </si>
  <si>
    <t>1391310363</t>
  </si>
  <si>
    <t>https://podminky.urs.cz/item/CS_URS_2026_02/771591242</t>
  </si>
  <si>
    <t>140</t>
  </si>
  <si>
    <t>771574413</t>
  </si>
  <si>
    <t>Montáž podlah z dlaždic keramických lepených cementovým flexibilním lepidlem hladkých, tloušťky do 10 mm přes 2 do 4 ks/m2</t>
  </si>
  <si>
    <t>-1415085929</t>
  </si>
  <si>
    <t>https://podminky.urs.cz/item/CS_URS_2026_02/771574413</t>
  </si>
  <si>
    <t>141</t>
  </si>
  <si>
    <t>59761179</t>
  </si>
  <si>
    <t>dlažba keramická nemrazuvzdorná povrch hladký/matný tl do 10mm přes 2 do 4ks/m2</t>
  </si>
  <si>
    <t>1385746092</t>
  </si>
  <si>
    <t>9,97*1,15</t>
  </si>
  <si>
    <t>142</t>
  </si>
  <si>
    <t>771577211</t>
  </si>
  <si>
    <t>Montáž podlah z dlaždic keramických lepených cementovým flexibilním lepidlem Příplatek k cenám za plochu do 5 m2 jednotlivě</t>
  </si>
  <si>
    <t>-578920265</t>
  </si>
  <si>
    <t>https://podminky.urs.cz/item/CS_URS_2026_02/771577211</t>
  </si>
  <si>
    <t>143</t>
  </si>
  <si>
    <t>771591115</t>
  </si>
  <si>
    <t>Podlahy - dokončovací práce spárování silikonem</t>
  </si>
  <si>
    <t>1593524586</t>
  </si>
  <si>
    <t>https://podminky.urs.cz/item/CS_URS_2026_02/771591115</t>
  </si>
  <si>
    <t>1,20+0,95   "sprchový kout"</t>
  </si>
  <si>
    <t>144</t>
  </si>
  <si>
    <t>771591184</t>
  </si>
  <si>
    <t>Podlahy - dokončovací práce pracnější řezání dlaždic keramických rovné</t>
  </si>
  <si>
    <t>-118086223</t>
  </si>
  <si>
    <t>https://podminky.urs.cz/item/CS_URS_2026_02/771591184</t>
  </si>
  <si>
    <t>"cca"   15,00</t>
  </si>
  <si>
    <t>145</t>
  </si>
  <si>
    <t>771161021</t>
  </si>
  <si>
    <t>Příprava podkladu před provedením dlažby montáž profilu ukončujícího profilu pro plynulý přechod (dlažba-koberec apod.)</t>
  </si>
  <si>
    <t>1596377742</t>
  </si>
  <si>
    <t>https://podminky.urs.cz/item/CS_URS_2026_02/771161021</t>
  </si>
  <si>
    <t>0,80   "mezi koupelnou a předsíní"</t>
  </si>
  <si>
    <t>146</t>
  </si>
  <si>
    <t>59054101</t>
  </si>
  <si>
    <t>profil přechodový Al s pohyblivým ramenem 10x20mm</t>
  </si>
  <si>
    <t>1494697007</t>
  </si>
  <si>
    <t>0,80*1,1</t>
  </si>
  <si>
    <t>147</t>
  </si>
  <si>
    <t>998771122</t>
  </si>
  <si>
    <t>Přesun hmot pro podlahy z dlaždic stanovený z hmotnosti přesunovaného materiálu vodorovná dopravní vzdálenost do 50 m ruční (bez užití mechanizace) v objektech výšky přes 6 do 12 m</t>
  </si>
  <si>
    <t>1906450637</t>
  </si>
  <si>
    <t>https://podminky.urs.cz/item/CS_URS_2026_02/998771122</t>
  </si>
  <si>
    <t>781</t>
  </si>
  <si>
    <t>Dokončovací práce - obklady</t>
  </si>
  <si>
    <t>148</t>
  </si>
  <si>
    <t>781111011</t>
  </si>
  <si>
    <t>Příprava podkladu před provedením obkladu oprášení (ometení) stěny</t>
  </si>
  <si>
    <t>-934139176</t>
  </si>
  <si>
    <t>https://podminky.urs.cz/item/CS_URS_2026_02/781111011</t>
  </si>
  <si>
    <t>2,00*(3,60*2+3,00*2)</t>
  </si>
  <si>
    <t>1,50*0,20</t>
  </si>
  <si>
    <t>-0,80*1,97*2</t>
  </si>
  <si>
    <t>0,40*0,70+0,20*0,25   "vodorovná plocha - sedátko"</t>
  </si>
  <si>
    <t>Mezisoučet   koupena</t>
  </si>
  <si>
    <t>2,00*(1,05*2+1,90*2+0,15*2)</t>
  </si>
  <si>
    <t>149</t>
  </si>
  <si>
    <t>781121011</t>
  </si>
  <si>
    <t>Příprava podkladu před provedením obkladu nátěr penetrační na stěnu</t>
  </si>
  <si>
    <t>260770134</t>
  </si>
  <si>
    <t>https://podminky.urs.cz/item/CS_URS_2026_02/781121011</t>
  </si>
  <si>
    <t>150</t>
  </si>
  <si>
    <t>781131112</t>
  </si>
  <si>
    <t>Izolace stěny pod obklad izolace nátěrem nebo stěrkou ve dvou vrstvách</t>
  </si>
  <si>
    <t>1608090906</t>
  </si>
  <si>
    <t>https://podminky.urs.cz/item/CS_URS_2026_02/781131112</t>
  </si>
  <si>
    <t>1,70*(2,00+0,95)</t>
  </si>
  <si>
    <t>Součet   sprchový kout-do výšky obkladu + 60cm před hranu zástěny</t>
  </si>
  <si>
    <t>151</t>
  </si>
  <si>
    <t>781131232</t>
  </si>
  <si>
    <t>Izolace stěny pod obklad izolace těsnícími izolačními pásy pro styčné nebo dilatační spáry</t>
  </si>
  <si>
    <t>2106012116</t>
  </si>
  <si>
    <t>https://podminky.urs.cz/item/CS_URS_2026_02/781131232</t>
  </si>
  <si>
    <t>2,00*2+1,50*2+0,95+0,20+0,40   "sprchový kout"</t>
  </si>
  <si>
    <t>152</t>
  </si>
  <si>
    <t>781472234</t>
  </si>
  <si>
    <t>Montáž keramických obkladů stěn lepených cementovým flexibilním lepidlem reliéfních nebo z dekorů přes 4 do 6 ks/m2</t>
  </si>
  <si>
    <t>-1174790515</t>
  </si>
  <si>
    <t>https://podminky.urs.cz/item/CS_URS_2026_02/781472234</t>
  </si>
  <si>
    <t>153</t>
  </si>
  <si>
    <t>59761728</t>
  </si>
  <si>
    <t>obklad keramický nemrazuvzdorný povrch reliéfní/matný tl do 10mm přes 4 do 6ks/m2</t>
  </si>
  <si>
    <t>-569180943</t>
  </si>
  <si>
    <t>34,702*1,15</t>
  </si>
  <si>
    <t>154</t>
  </si>
  <si>
    <t>781674112</t>
  </si>
  <si>
    <t>Montáž keramických obkladů parapetů lepených flexibilním lepidlem, šířky parapetu přes 100 do 150 mm</t>
  </si>
  <si>
    <t>-446122120</t>
  </si>
  <si>
    <t>https://podminky.urs.cz/item/CS_URS_2026_02/781674112</t>
  </si>
  <si>
    <t>1,05   "WC - přizdívka"</t>
  </si>
  <si>
    <t>155</t>
  </si>
  <si>
    <t>781674113</t>
  </si>
  <si>
    <t>Montáž keramických obkladů parapetů lepených flexibilním lepidlem, šířky parapetu přes 150 do 200 mm</t>
  </si>
  <si>
    <t>-1784671353</t>
  </si>
  <si>
    <t>https://podminky.urs.cz/item/CS_URS_2026_02/781674113</t>
  </si>
  <si>
    <t>0,80   "koupelna přizdívka"</t>
  </si>
  <si>
    <t>156</t>
  </si>
  <si>
    <t>-185336760</t>
  </si>
  <si>
    <t>1,05*0,15*1,25</t>
  </si>
  <si>
    <t>0,80*0,20*1,25</t>
  </si>
  <si>
    <t>157</t>
  </si>
  <si>
    <t>781495115</t>
  </si>
  <si>
    <t>Obklad - dokončující práce ostatní práce spárování silikonem</t>
  </si>
  <si>
    <t>-937220367</t>
  </si>
  <si>
    <t>https://podminky.urs.cz/item/CS_URS_2026_02/781495115</t>
  </si>
  <si>
    <t>158</t>
  </si>
  <si>
    <t>781495184</t>
  </si>
  <si>
    <t>Obklad - dokončující práce pracnější řezání obkladaček rovné</t>
  </si>
  <si>
    <t>906430670</t>
  </si>
  <si>
    <t>https://podminky.urs.cz/item/CS_URS_2026_02/781495184</t>
  </si>
  <si>
    <t>"cca"   30,00</t>
  </si>
  <si>
    <t>159</t>
  </si>
  <si>
    <t>781495213</t>
  </si>
  <si>
    <t>Obklad - dokončující práce pracnější řezání obkladaček kamenického rohu (jolly hrana) klasický střep obkladu maloformátového</t>
  </si>
  <si>
    <t>-770435408</t>
  </si>
  <si>
    <t>https://podminky.urs.cz/item/CS_URS_2026_02/781495213</t>
  </si>
  <si>
    <t>0,50+1,50+0,80+2,00</t>
  </si>
  <si>
    <t>Mezisoučet   koupelna - vnější rohy</t>
  </si>
  <si>
    <t>2,00*2+1,05</t>
  </si>
  <si>
    <t>Mezisoučet   WC - vnější rohy</t>
  </si>
  <si>
    <t>160</t>
  </si>
  <si>
    <t>781495141</t>
  </si>
  <si>
    <t>Obklad - dokončující práce průnik obkladem kruhový, bez izolace do DN 30</t>
  </si>
  <si>
    <t>1792464039</t>
  </si>
  <si>
    <t>https://podminky.urs.cz/item/CS_URS_2026_02/781495141</t>
  </si>
  <si>
    <t>6+2+2+4</t>
  </si>
  <si>
    <t>161</t>
  </si>
  <si>
    <t>781495142</t>
  </si>
  <si>
    <t>Obklad - dokončující práce průnik obkladem kruhový, bez izolace přes DN 30 do DN 90</t>
  </si>
  <si>
    <t>-247268965</t>
  </si>
  <si>
    <t>https://podminky.urs.cz/item/CS_URS_2026_02/781495142</t>
  </si>
  <si>
    <t>2+2</t>
  </si>
  <si>
    <t>162</t>
  </si>
  <si>
    <t>781495152</t>
  </si>
  <si>
    <t>Obklad - dokončující práce průnik obkladem hranatý, bez izolace, o delší straně přes 30 do 90 mm</t>
  </si>
  <si>
    <t>1002382431</t>
  </si>
  <si>
    <t>https://podminky.urs.cz/item/CS_URS_2026_02/781495152</t>
  </si>
  <si>
    <t>163</t>
  </si>
  <si>
    <t>781495153</t>
  </si>
  <si>
    <t>Obklad - dokončující práce průnik obkladem hranatý, bez izolace, o delší straně přes 90 mm</t>
  </si>
  <si>
    <t>1082686733</t>
  </si>
  <si>
    <t>https://podminky.urs.cz/item/CS_URS_2026_02/781495153</t>
  </si>
  <si>
    <t>164</t>
  </si>
  <si>
    <t>998781122</t>
  </si>
  <si>
    <t>Přesun hmot pro obklady keramické stanovený z hmotnosti přesunovaného materiálu vodorovná dopravní vzdálenost do 50 m ruční (bez užití mechanizace) v objektech výšky přes 6 do 12 m</t>
  </si>
  <si>
    <t>-947525845</t>
  </si>
  <si>
    <t>https://podminky.urs.cz/item/CS_URS_2026_02/998781122</t>
  </si>
  <si>
    <t>783</t>
  </si>
  <si>
    <t>Dokončovací práce - nátěry</t>
  </si>
  <si>
    <t>165</t>
  </si>
  <si>
    <t>783301311</t>
  </si>
  <si>
    <t>Příprava podkladu zámečnických konstrukcí před provedením nátěru odmaštění odmašťovačem vodou ředitelným</t>
  </si>
  <si>
    <t>-233059926</t>
  </si>
  <si>
    <t>https://podminky.urs.cz/item/CS_URS_2026_02/783301311</t>
  </si>
  <si>
    <t>(0,80+1,97*2)*0,30*2   "nové zárubně"</t>
  </si>
  <si>
    <t>166</t>
  </si>
  <si>
    <t>783314101</t>
  </si>
  <si>
    <t>Základní nátěr zámečnických konstrukcí jednonásobný syntetický</t>
  </si>
  <si>
    <t>-1145646067</t>
  </si>
  <si>
    <t>https://podminky.urs.cz/item/CS_URS_2026_02/783314101</t>
  </si>
  <si>
    <t>167</t>
  </si>
  <si>
    <t>783325101</t>
  </si>
  <si>
    <t>Mezinátěr zámečnických konstrukcí jednonásobný akrylátový</t>
  </si>
  <si>
    <t>1844383588</t>
  </si>
  <si>
    <t>https://podminky.urs.cz/item/CS_URS_2026_02/783325101</t>
  </si>
  <si>
    <t>168</t>
  </si>
  <si>
    <t>783317101</t>
  </si>
  <si>
    <t>Krycí nátěr (email) zámečnických konstrukcí jednonásobný syntetický standardní</t>
  </si>
  <si>
    <t>2075029679</t>
  </si>
  <si>
    <t>https://podminky.urs.cz/item/CS_URS_2026_02/783317101</t>
  </si>
  <si>
    <t>784</t>
  </si>
  <si>
    <t xml:space="preserve">Dokončovací práce - malby </t>
  </si>
  <si>
    <t>169</t>
  </si>
  <si>
    <t>784161001</t>
  </si>
  <si>
    <t>Tmelení spar a rohů, šířky do 3 mm akrylátovým tmelem v místnostech výšky do 3,80 m</t>
  </si>
  <si>
    <t>-1750047366</t>
  </si>
  <si>
    <t>https://podminky.urs.cz/item/CS_URS_2026_02/784161001</t>
  </si>
  <si>
    <t>(3,60*2+3,00*2)*2   "koupelna"</t>
  </si>
  <si>
    <t>(1,90*2+1,05*2)*2   "WC"</t>
  </si>
  <si>
    <t>Součet   lišta podhledu stropu</t>
  </si>
  <si>
    <t>170</t>
  </si>
  <si>
    <t>784181121</t>
  </si>
  <si>
    <t>Penetrace podkladu jednonásobná hloubková akrylátová bezbarvá v místnostech výšky do 3,80 m</t>
  </si>
  <si>
    <t>-1764967800</t>
  </si>
  <si>
    <t>https://podminky.urs.cz/item/CS_URS_2026_02/784181121</t>
  </si>
  <si>
    <t>2,00   "v chodbě - po osazení zárubně"</t>
  </si>
  <si>
    <t>171</t>
  </si>
  <si>
    <t>763131714</t>
  </si>
  <si>
    <t>Podhled ze sádrokartonových desek ostatní práce a konstrukce na podhledech ze sádrokartonových desek základní penetrační nátěr</t>
  </si>
  <si>
    <t>-794550473</t>
  </si>
  <si>
    <t>https://podminky.urs.cz/item/CS_URS_2026_02/763131714</t>
  </si>
  <si>
    <t xml:space="preserve">1,75*3,60+1,25*1,40 </t>
  </si>
  <si>
    <t xml:space="preserve">1,90*1,05 </t>
  </si>
  <si>
    <t>172</t>
  </si>
  <si>
    <t>784211121</t>
  </si>
  <si>
    <t>Malby z malířských směsí oděruvzdorných za mokra dvojnásobné, bílé za mokra oděruvzdorné středně v místnostech výšky do 3,80 m</t>
  </si>
  <si>
    <t>-1696447790</t>
  </si>
  <si>
    <t>https://podminky.urs.cz/item/CS_URS_2026_02/784211121</t>
  </si>
  <si>
    <t>1,75*3,60+1,25*1,40  "koupelna"</t>
  </si>
  <si>
    <t>1,90*1,05   "WC"</t>
  </si>
  <si>
    <t>Mezisoučet   STROP</t>
  </si>
  <si>
    <t>Mezisoučet   STĚNY</t>
  </si>
  <si>
    <t>Mezisoučet</t>
  </si>
  <si>
    <t>173</t>
  </si>
  <si>
    <t>784171101</t>
  </si>
  <si>
    <t>Zakrytí nemalovaných ploch (materiál ve specifikaci) včetně pozdějšího odkrytí podlah</t>
  </si>
  <si>
    <t>-503052839</t>
  </si>
  <si>
    <t>https://podminky.urs.cz/item/CS_URS_2026_02/784171101</t>
  </si>
  <si>
    <t>174</t>
  </si>
  <si>
    <t>28323157</t>
  </si>
  <si>
    <t>fólie pro malířské potřeby zakrývací tl 14µ 4x5m</t>
  </si>
  <si>
    <t>837333294</t>
  </si>
  <si>
    <t>11,00*1,05</t>
  </si>
  <si>
    <t>175</t>
  </si>
  <si>
    <t>784171001</t>
  </si>
  <si>
    <t>Olepování vnitřních ploch (materiál ve specifikaci) včetně pozdějšího odlepení páskou nebo fólií v místnostech výšky do 3,80 m</t>
  </si>
  <si>
    <t>-2132332325</t>
  </si>
  <si>
    <t>https://podminky.urs.cz/item/CS_URS_2026_02/784171001</t>
  </si>
  <si>
    <t>(0,80+2,00*2)*3   "zárubně"</t>
  </si>
  <si>
    <t>1,00*4*3    "okna"</t>
  </si>
  <si>
    <t>176</t>
  </si>
  <si>
    <t>58124838</t>
  </si>
  <si>
    <t>páska maskovací krepová pro malířské potřeby š 50mm</t>
  </si>
  <si>
    <t>127775207</t>
  </si>
  <si>
    <t>26,40*1,05</t>
  </si>
  <si>
    <t>HZS</t>
  </si>
  <si>
    <t>Hodinové zúčtovací sazby</t>
  </si>
  <si>
    <t>177</t>
  </si>
  <si>
    <t>HZS2491</t>
  </si>
  <si>
    <t>Hodinové zúčtovací sazby profesí PSV zednické výpomoci a pomocné práce PSV dělník zednických výpomocí</t>
  </si>
  <si>
    <t>hod</t>
  </si>
  <si>
    <t>512</t>
  </si>
  <si>
    <t>-991792299</t>
  </si>
  <si>
    <t>https://podminky.urs.cz/item/CS_URS_2026_02/HZS2491</t>
  </si>
  <si>
    <t>"VYKLIZENÍ KOUPELNY A WC"   2</t>
  </si>
  <si>
    <t>02 - ZDRAVOTECHNICKÉ INSTALACE, VYTÁPĚNÍ, ELEKTROINSTALCE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</si>
  <si>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</si>
  <si>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</si>
  <si>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</si>
  <si>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735 - Ústřední vytápění - otopná tělesa</t>
  </si>
  <si>
    <t xml:space="preserve">    741 - Elektroinstalace </t>
  </si>
  <si>
    <t>721</t>
  </si>
  <si>
    <t>Zdravotechnika - vnitřní kanalizace</t>
  </si>
  <si>
    <t>721219128</t>
  </si>
  <si>
    <t>Odtokové sprchové žlaby montáž odtokových sprchových žlabů ostatních typů délky do 1050 mm</t>
  </si>
  <si>
    <t>1384054051</t>
  </si>
  <si>
    <t>https://podminky.urs.cz/item/CS_URS_2026_02/721219128</t>
  </si>
  <si>
    <t>5523320.R01</t>
  </si>
  <si>
    <t xml:space="preserve">žlab sprchového koutu se zápachovou uzávěrkou, dl. 900mm, z nerezové oceli k zabudování ke stěně, bez krytu žlabu, PPvodorovný odtok DN50 s kulovým kloubem </t>
  </si>
  <si>
    <t>1779847732</t>
  </si>
  <si>
    <t>5523320.R02</t>
  </si>
  <si>
    <t>kryt žlabu vhodný pro žlaby délky 900mm, z nerezové oceli 1.4301 s matnou kartáčovanou 3 mm silnou deskou z nerezové oceli, třída zatížení K3 (300kg)</t>
  </si>
  <si>
    <t>-1086877742</t>
  </si>
  <si>
    <t>5523320.R03</t>
  </si>
  <si>
    <t>zvukově izolační podložka 500x250mm pro sprchový žlab</t>
  </si>
  <si>
    <t>-936195857</t>
  </si>
  <si>
    <t>721171905</t>
  </si>
  <si>
    <t>Opravy odpadního potrubí plastového vsazení odbočky do potrubí DN 110</t>
  </si>
  <si>
    <t>1567643277</t>
  </si>
  <si>
    <t>https://podminky.urs.cz/item/CS_URS_2026_02/721171905</t>
  </si>
  <si>
    <t>721171915</t>
  </si>
  <si>
    <t>Opravy odpadního potrubí plastového propojení dosavadního potrubí DN 110</t>
  </si>
  <si>
    <t>1406212935</t>
  </si>
  <si>
    <t>https://podminky.urs.cz/item/CS_URS_2026_02/721171915</t>
  </si>
  <si>
    <t>721171913</t>
  </si>
  <si>
    <t>Opravy odpadního potrubí plastového propojení dosavadního potrubí DN 50</t>
  </si>
  <si>
    <t>-275520814</t>
  </si>
  <si>
    <t>https://podminky.urs.cz/item/CS_URS_2026_02/721171913</t>
  </si>
  <si>
    <t>721171912</t>
  </si>
  <si>
    <t>Opravy odpadního potrubí plastového propojení dosavadního potrubí DN 40</t>
  </si>
  <si>
    <t>1840889675</t>
  </si>
  <si>
    <t>https://podminky.urs.cz/item/CS_URS_2026_02/721171912</t>
  </si>
  <si>
    <t>721174043</t>
  </si>
  <si>
    <t>Potrubí z trub polypropylenových připojovací DN 50</t>
  </si>
  <si>
    <t>1731972604</t>
  </si>
  <si>
    <t>https://podminky.urs.cz/item/CS_URS_2026_02/721174043</t>
  </si>
  <si>
    <t>"NUTNO UPŘESNIT PODLE SKUTEČNOSTI"</t>
  </si>
  <si>
    <t>1,50</t>
  </si>
  <si>
    <t>721174042</t>
  </si>
  <si>
    <t>Potrubí z trub polypropylenových připojovací DN 40</t>
  </si>
  <si>
    <t>1825259134</t>
  </si>
  <si>
    <t>https://podminky.urs.cz/item/CS_URS_2026_02/721174042</t>
  </si>
  <si>
    <t>8,00</t>
  </si>
  <si>
    <t>721174045</t>
  </si>
  <si>
    <t>Potrubí z trub polypropylenových připojovací DN 110</t>
  </si>
  <si>
    <t>695510362</t>
  </si>
  <si>
    <t>https://podminky.urs.cz/item/CS_URS_2026_02/721174045</t>
  </si>
  <si>
    <t>2,50</t>
  </si>
  <si>
    <t>721194104</t>
  </si>
  <si>
    <t>Vyměření přípojek na potrubí vyvedení a upevnění odpadních výpustek DN 40</t>
  </si>
  <si>
    <t>-1265843881</t>
  </si>
  <si>
    <t>https://podminky.urs.cz/item/CS_URS_2026_02/721194104</t>
  </si>
  <si>
    <t>721194105</t>
  </si>
  <si>
    <t>Vyměření přípojek na potrubí vyvedení a upevnění odpadních výpustek DN 50</t>
  </si>
  <si>
    <t>-16186320</t>
  </si>
  <si>
    <t>https://podminky.urs.cz/item/CS_URS_2026_02/721194105</t>
  </si>
  <si>
    <t>721194109</t>
  </si>
  <si>
    <t>Vyměření přípojek na potrubí vyvedení a upevnění odpadních výpustek DN 110</t>
  </si>
  <si>
    <t>1701474295</t>
  </si>
  <si>
    <t>https://podminky.urs.cz/item/CS_URS_2026_02/721194109</t>
  </si>
  <si>
    <t>721226513</t>
  </si>
  <si>
    <t>Zápachové uzávěrky podomítkové (Pe) s krycí deskou pro pračku a myčku DN 40/50 s přípojem vody a elektřiny</t>
  </si>
  <si>
    <t>-1595866334</t>
  </si>
  <si>
    <t>https://podminky.urs.cz/item/CS_URS_2026_02/721226513</t>
  </si>
  <si>
    <t>721290111</t>
  </si>
  <si>
    <t>Zkouška těsnosti kanalizace v objektech vodou do DN 125</t>
  </si>
  <si>
    <t>-832086393</t>
  </si>
  <si>
    <t>https://podminky.urs.cz/item/CS_URS_2026_02/721290111</t>
  </si>
  <si>
    <t>998721122</t>
  </si>
  <si>
    <t>Přesun hmot pro vnitřní kanalizaci stanovený z hmotnosti přesunovaného materiálu vodorovná dopravní vzdálenost do 50 m ruční (bez užití mechanizace) v objektech výšky přes 6 do 12 m</t>
  </si>
  <si>
    <t>307064585</t>
  </si>
  <si>
    <t>https://podminky.urs.cz/item/CS_URS_2026_02/998721122</t>
  </si>
  <si>
    <t>72199990.R01</t>
  </si>
  <si>
    <t>Výpomocné práce pro vnitřní kanalizaci - sekání, průrazy, záhozy, zazdívky, začištění</t>
  </si>
  <si>
    <t>%</t>
  </si>
  <si>
    <t>297252620</t>
  </si>
  <si>
    <t>72199990.R02</t>
  </si>
  <si>
    <t>Demontáž a likvidace kanalizačního potrubí - rozsah bude upřesněn při realizaci</t>
  </si>
  <si>
    <t>Kč</t>
  </si>
  <si>
    <t>-1416580253</t>
  </si>
  <si>
    <t>722</t>
  </si>
  <si>
    <t>Zdravotechnika - vnitřní vodovod</t>
  </si>
  <si>
    <t>722174002</t>
  </si>
  <si>
    <t>Potrubí z trubek polypropylenových spojovaných svařováním z jednovrstvého PP-R S3,2 (PN 16) D 20/2,8</t>
  </si>
  <si>
    <t>1363634999</t>
  </si>
  <si>
    <t>https://podminky.urs.cz/item/CS_URS_2026_02/722174002</t>
  </si>
  <si>
    <t>30,00</t>
  </si>
  <si>
    <t>722181231</t>
  </si>
  <si>
    <t>Ochrana potrubí termoizolačními trubicemi z pěnového polyetylenu PE přilepenými v příčných a podélných spojích, tloušťky izolace přes 9 do 13 mm, vnitřního průměru izolace DN do 22 mm</t>
  </si>
  <si>
    <t>-231786779</t>
  </si>
  <si>
    <t>https://podminky.urs.cz/item/CS_URS_2026_02/722181231</t>
  </si>
  <si>
    <t>722190401</t>
  </si>
  <si>
    <t>Zřízení přípojek na potrubí vyvedení a upevnění výpustek do DN 25</t>
  </si>
  <si>
    <t>582230519</t>
  </si>
  <si>
    <t>https://podminky.urs.cz/item/CS_URS_2026_02/722190401</t>
  </si>
  <si>
    <t>722232062</t>
  </si>
  <si>
    <t>Armatury se dvěma závity kulové kohouty PN 42 do 185 °C přímé vnitřní závit s vypouštěním G 3/4"</t>
  </si>
  <si>
    <t>-2030220248</t>
  </si>
  <si>
    <t>https://podminky.urs.cz/item/CS_URS_2026_02/722232062</t>
  </si>
  <si>
    <t>72217094.R01</t>
  </si>
  <si>
    <t>Napojení na stávající vodovodní potrubí</t>
  </si>
  <si>
    <t>-1947807608</t>
  </si>
  <si>
    <t>722290246</t>
  </si>
  <si>
    <t>Zkoušky, proplach a desinfekce vodovodního potrubí zkoušky těsnosti vodovodního potrubí plastového do DN 40</t>
  </si>
  <si>
    <t>-1436745121</t>
  </si>
  <si>
    <t>https://podminky.urs.cz/item/CS_URS_2026_02/722290246</t>
  </si>
  <si>
    <t>722290234</t>
  </si>
  <si>
    <t>Zkoušky, proplach a desinfekce vodovodního potrubí proplach a desinfekce vodovodního potrubí do DN 80</t>
  </si>
  <si>
    <t>931967002</t>
  </si>
  <si>
    <t>https://podminky.urs.cz/item/CS_URS_2026_02/722290234</t>
  </si>
  <si>
    <t>722190901</t>
  </si>
  <si>
    <t>Opravy ostatní uzavření nebo otevření vodovodního potrubí při opravách včetně vypuštění a napuštění</t>
  </si>
  <si>
    <t>-1737092966</t>
  </si>
  <si>
    <t>https://podminky.urs.cz/item/CS_URS_2026_02/722190901</t>
  </si>
  <si>
    <t>998722122</t>
  </si>
  <si>
    <t>Přesun hmot pro vnitřní vodovod stanovený z hmotnosti přesunovaného materiálu vodorovná dopravní vzdálenost do 50 m ruční (bez užití mechanizace) v objektech výšky přes 6 do 12 m</t>
  </si>
  <si>
    <t>1048050131</t>
  </si>
  <si>
    <t>https://podminky.urs.cz/item/CS_URS_2026_02/998722122</t>
  </si>
  <si>
    <t>72299990.R01</t>
  </si>
  <si>
    <t>Výpomocné práce pro vnitřní vodovod - sekání, průrazy, záhozy, zazdívky, začištění</t>
  </si>
  <si>
    <t>295025838</t>
  </si>
  <si>
    <t>72299990.R012</t>
  </si>
  <si>
    <t>Demontáž a likvidace vodovodního potrubí - rozsah bude upřesněn při realizaci</t>
  </si>
  <si>
    <t>582892663</t>
  </si>
  <si>
    <t>725</t>
  </si>
  <si>
    <t>Zdravotechnika - zařizovací předměty</t>
  </si>
  <si>
    <t>725119125</t>
  </si>
  <si>
    <t>Zařízení záchodů montáž klozetových mís závěsných na nosné stěny včetně dod a mtz odpadního kolena, soupravy pro tlumení hluku, šroubů a tmele</t>
  </si>
  <si>
    <t>358087263</t>
  </si>
  <si>
    <t>https://podminky.urs.cz/item/CS_URS_2026_02/725119125</t>
  </si>
  <si>
    <t>64236051</t>
  </si>
  <si>
    <t>klozet keramický bílý závěsný hluboké splachování pro handicapované</t>
  </si>
  <si>
    <t>-1004582327</t>
  </si>
  <si>
    <t>64236021</t>
  </si>
  <si>
    <t>klozet keramický bílý závěsný hluboké splachování 490x360x350mm</t>
  </si>
  <si>
    <t>1603890887</t>
  </si>
  <si>
    <t>725119131</t>
  </si>
  <si>
    <t>Zařízení záchodů montáž klozetových sedátek standardních</t>
  </si>
  <si>
    <t>-1576884988</t>
  </si>
  <si>
    <t>https://podminky.urs.cz/item/CS_URS_2026_02/725119131</t>
  </si>
  <si>
    <t>55167390</t>
  </si>
  <si>
    <t>sedátko klozetové duroplastové pro handicapované</t>
  </si>
  <si>
    <t>1597602153</t>
  </si>
  <si>
    <t>55167394</t>
  </si>
  <si>
    <t>sedátko klozetové duroplastové bílé antibakteriální</t>
  </si>
  <si>
    <t>367512918</t>
  </si>
  <si>
    <t>726111031</t>
  </si>
  <si>
    <t>Předstěnové instalační systémy pro zazdění do masivních zděných konstrukcí pro závěsné klozety ovládání zepředu, stavební výšky 1080 mm</t>
  </si>
  <si>
    <t>190497269</t>
  </si>
  <si>
    <t>https://podminky.urs.cz/item/CS_URS_2026_02/726111031</t>
  </si>
  <si>
    <t>2  "včetně tlačítka ovládání WC"</t>
  </si>
  <si>
    <t>725219102</t>
  </si>
  <si>
    <t>Umyvadla montáž umyvadel ostatních typů na šrouby včetně dod a mtz zápachové uzávěrky,ventilu odpadního,kohoutů rohových, manžety,prodloužení,šroubů,pásky a maziva</t>
  </si>
  <si>
    <t>-400619925</t>
  </si>
  <si>
    <t>https://podminky.urs.cz/item/CS_URS_2026_02/725219102</t>
  </si>
  <si>
    <t>64211023</t>
  </si>
  <si>
    <t>umyvadlo keramické závěsné bezbariérové bílé 640x550mm</t>
  </si>
  <si>
    <t>-1101761300</t>
  </si>
  <si>
    <t>64221042</t>
  </si>
  <si>
    <t>umývátko keramické závěsné s otvorem bílé 450x370mm</t>
  </si>
  <si>
    <t>1163962508</t>
  </si>
  <si>
    <t>725244905</t>
  </si>
  <si>
    <t>Sprchové dveře a zástěny montáž sprchové zástěny bezdveřové (pevná stěna)</t>
  </si>
  <si>
    <t>196448119</t>
  </si>
  <si>
    <t>https://podminky.urs.cz/item/CS_URS_2026_02/725244905</t>
  </si>
  <si>
    <t>5549508.R01</t>
  </si>
  <si>
    <t>zástěna sprchová pevná skleněná samostatně stojící š 1200mm s profily a zavětrováním, výplň je z neprůhledného a mléčného skla</t>
  </si>
  <si>
    <t>-254872584</t>
  </si>
  <si>
    <t>725291673</t>
  </si>
  <si>
    <t>Montáž doplňků zařízení koupelen a záchodů madla podpěrného do zdi</t>
  </si>
  <si>
    <t>1448537367</t>
  </si>
  <si>
    <t>https://podminky.urs.cz/item/CS_URS_2026_02/725291673</t>
  </si>
  <si>
    <t>55147173</t>
  </si>
  <si>
    <t>madlo podpěrné do zdi pravé/levé nerez mat 340x813mm</t>
  </si>
  <si>
    <t>-1136206649</t>
  </si>
  <si>
    <t>725829131</t>
  </si>
  <si>
    <t>Baterie umyvadlové montáž ostatních typů stojánkových G 1/2"</t>
  </si>
  <si>
    <t>-304448222</t>
  </si>
  <si>
    <t>https://podminky.urs.cz/item/CS_URS_2026_02/725829131</t>
  </si>
  <si>
    <t>5514400.R01</t>
  </si>
  <si>
    <t>baterie umyvadlová stojánková s lékařskou pákou pro handicepované</t>
  </si>
  <si>
    <t>-1672847188</t>
  </si>
  <si>
    <t>55144006</t>
  </si>
  <si>
    <t>baterie umyvadlová stojánková páková nízkotlaká otáčivé ústí</t>
  </si>
  <si>
    <t>505601059</t>
  </si>
  <si>
    <t>725849411</t>
  </si>
  <si>
    <t>Baterie sprchové montáž nástěnných baterií s nastavitelnou výškou sprchy</t>
  </si>
  <si>
    <t>-831806805</t>
  </si>
  <si>
    <t>https://podminky.urs.cz/item/CS_URS_2026_02/725849411</t>
  </si>
  <si>
    <t>55145590</t>
  </si>
  <si>
    <t>baterie sprchová páková včetně sprchové soupravy 150mm chrom (baterie, ruční sprcha, hlavová sprcha, sprchová hadice)</t>
  </si>
  <si>
    <t>-1809404802</t>
  </si>
  <si>
    <t>725819402</t>
  </si>
  <si>
    <t>Ventily montáž ventilů ostatních typů rohových bez připojovací trubičky G 1/2"</t>
  </si>
  <si>
    <t>2081717989</t>
  </si>
  <si>
    <t>https://podminky.urs.cz/item/CS_URS_2026_02/725819402</t>
  </si>
  <si>
    <t>55111982</t>
  </si>
  <si>
    <t>ventil rohový pračkový 1/2"x3/4"</t>
  </si>
  <si>
    <t>2100030417</t>
  </si>
  <si>
    <t>725980122</t>
  </si>
  <si>
    <t>Dvířka 15/20</t>
  </si>
  <si>
    <t>-1386582025</t>
  </si>
  <si>
    <t>https://podminky.urs.cz/item/CS_URS_2026_02/725980122</t>
  </si>
  <si>
    <t>725530823</t>
  </si>
  <si>
    <t>Demontáž elektrických zásobníkových ohřívačů vody tlakových od 50 do 200 l</t>
  </si>
  <si>
    <t>285399506</t>
  </si>
  <si>
    <t>https://podminky.urs.cz/item/CS_URS_2026_02/725530823</t>
  </si>
  <si>
    <t>1   "PRO ZPĚTNÉ OSAZENÍ"</t>
  </si>
  <si>
    <t>54</t>
  </si>
  <si>
    <t>725539206</t>
  </si>
  <si>
    <t>Elektrické ohřívače zásobníkové montáž tlakových ohřívačů závěsných (svislých nebo vodorovných) přes 160 do 200 l</t>
  </si>
  <si>
    <t>-1057706539</t>
  </si>
  <si>
    <t>https://podminky.urs.cz/item/CS_URS_2026_02/725539206</t>
  </si>
  <si>
    <t>1   "ZPĚTNÉ OSAZENÍ"</t>
  </si>
  <si>
    <t>55</t>
  </si>
  <si>
    <t>725535922</t>
  </si>
  <si>
    <t>Opravy elektrických zásobníků pojistných armatur G 3/4</t>
  </si>
  <si>
    <t>-1057053251</t>
  </si>
  <si>
    <t>https://podminky.urs.cz/item/CS_URS_2026_02/725535922</t>
  </si>
  <si>
    <t>56</t>
  </si>
  <si>
    <t>998725122</t>
  </si>
  <si>
    <t>Přesun hmot pro zařizovací předměty stanovený z hmotnosti přesunovaného materiálu vodorovná dopravní vzdálenost do 50 m ruční (bez užití mechanizace) v objektech výšky přes 6 do 12 m</t>
  </si>
  <si>
    <t>914683334</t>
  </si>
  <si>
    <t>https://podminky.urs.cz/item/CS_URS_2026_02/998725122</t>
  </si>
  <si>
    <t>57</t>
  </si>
  <si>
    <t>72599900.R01</t>
  </si>
  <si>
    <t>Výpomocné práce pro zařizovací předměty - sekání, průrazy, záhozy, zazdívky, začištění</t>
  </si>
  <si>
    <t>296731227</t>
  </si>
  <si>
    <t>735</t>
  </si>
  <si>
    <t>Ústřední vytápění - otopná tělesa</t>
  </si>
  <si>
    <t>58</t>
  </si>
  <si>
    <t>735159331</t>
  </si>
  <si>
    <t>Montáž otopných těles panelových třídeskových, stavební délky přes 1600 do 2300 mm</t>
  </si>
  <si>
    <t>813528436</t>
  </si>
  <si>
    <t>https://podminky.urs.cz/item/CS_URS_2026_02/735159331</t>
  </si>
  <si>
    <t>1   "koupelna"</t>
  </si>
  <si>
    <t>59</t>
  </si>
  <si>
    <t>48457495</t>
  </si>
  <si>
    <t>těleso otopné panelové 3 desková VK 3 přídavné přestupní plochy v 600mm dl 1800mm</t>
  </si>
  <si>
    <t>1492605112</t>
  </si>
  <si>
    <t>60</t>
  </si>
  <si>
    <t>735164511</t>
  </si>
  <si>
    <t>Otopná tělesa trubková montáž těles na stěnu výšky tělesa do 1500 mm</t>
  </si>
  <si>
    <t>1121326846</t>
  </si>
  <si>
    <t>https://podminky.urs.cz/item/CS_URS_2026_02/735164511</t>
  </si>
  <si>
    <t>1   "WC"</t>
  </si>
  <si>
    <t>54153064</t>
  </si>
  <si>
    <t>těleso trubkové přímotopné elektrické 1220x750mm</t>
  </si>
  <si>
    <t>-1893789112</t>
  </si>
  <si>
    <t>62</t>
  </si>
  <si>
    <t>734261403</t>
  </si>
  <si>
    <t>Šroubení připojovací armatury radiátorů VK PN 10 do 110°C, regulační uzavíratelné rohové G 3/4 x 18</t>
  </si>
  <si>
    <t>1710835257</t>
  </si>
  <si>
    <t>https://podminky.urs.cz/item/CS_URS_2026_02/734261403</t>
  </si>
  <si>
    <t>734221533</t>
  </si>
  <si>
    <t>Ventily regulační závitové termostatické bez hlavice ovládání PN 16 do 110°C rohové jednoregulační G 3/4</t>
  </si>
  <si>
    <t>-2006843971</t>
  </si>
  <si>
    <t>https://podminky.urs.cz/item/CS_URS_2026_02/734221533</t>
  </si>
  <si>
    <t>734221682</t>
  </si>
  <si>
    <t>Ventily regulační závitové hlavice termostatické pro ovládání ventilů PN 10 do 110°C kapalinové otopných těles VK</t>
  </si>
  <si>
    <t>-1252446218</t>
  </si>
  <si>
    <t>https://podminky.urs.cz/item/CS_URS_2026_02/734221682</t>
  </si>
  <si>
    <t>65</t>
  </si>
  <si>
    <t>734222803</t>
  </si>
  <si>
    <t>Ventily regulační závitové termostatické s hlavicí ručního ovládání PN 16 do 110°C rohové chromované G 3/4</t>
  </si>
  <si>
    <t>-1746401957</t>
  </si>
  <si>
    <t>https://podminky.urs.cz/item/CS_URS_2026_02/734222803</t>
  </si>
  <si>
    <t>66</t>
  </si>
  <si>
    <t>733221103</t>
  </si>
  <si>
    <t>Potrubí z trubek měděných měkkých spojovaných měkkým pájením Ø 18/1</t>
  </si>
  <si>
    <t>81835501</t>
  </si>
  <si>
    <t>https://podminky.urs.cz/item/CS_URS_2026_02/733221103</t>
  </si>
  <si>
    <t>67</t>
  </si>
  <si>
    <t>733811231</t>
  </si>
  <si>
    <t>CS ÚRS 2025 01</t>
  </si>
  <si>
    <t>224013028</t>
  </si>
  <si>
    <t>https://podminky.urs.cz/item/CS_URS_2025_01/733811231</t>
  </si>
  <si>
    <t>68</t>
  </si>
  <si>
    <t>733291101</t>
  </si>
  <si>
    <t>Zkoušky těsnosti potrubí z trubek měděných Ø do 35/1,5</t>
  </si>
  <si>
    <t>1785729645</t>
  </si>
  <si>
    <t>https://podminky.urs.cz/item/CS_URS_2026_02/733291101</t>
  </si>
  <si>
    <t>69</t>
  </si>
  <si>
    <t>733291903</t>
  </si>
  <si>
    <t>Opravy rozvodů potrubí z trubek měděných propojení potrubí Ø 18/1</t>
  </si>
  <si>
    <t>-57434763</t>
  </si>
  <si>
    <t>https://podminky.urs.cz/item/CS_URS_2026_02/733291903</t>
  </si>
  <si>
    <t>70</t>
  </si>
  <si>
    <t>735191905</t>
  </si>
  <si>
    <t>Ostatní opravy otopných těles odvzdušnění tělesa</t>
  </si>
  <si>
    <t>-79600812</t>
  </si>
  <si>
    <t>https://podminky.urs.cz/item/CS_URS_2026_02/735191905</t>
  </si>
  <si>
    <t>71</t>
  </si>
  <si>
    <t>73519191.R01</t>
  </si>
  <si>
    <t>Napuštění a vypuštění vody z topného systému</t>
  </si>
  <si>
    <t>-1207120686</t>
  </si>
  <si>
    <t>72</t>
  </si>
  <si>
    <t>998735122</t>
  </si>
  <si>
    <t>Přesun hmot pro otopná tělesa stanovený z hmotnosti přesunovaného materiálu vodorovná dopravní vzdálenost do 50 m ruční (bez užití mechanizace) v objektech výšky přes 6 do 12 m</t>
  </si>
  <si>
    <t>-1113364316</t>
  </si>
  <si>
    <t>https://podminky.urs.cz/item/CS_URS_2026_02/998735122</t>
  </si>
  <si>
    <t>73</t>
  </si>
  <si>
    <t>73199990.R02</t>
  </si>
  <si>
    <t>Výpomocné práce pro vytápění - sekání, průrazy, záhozy, zazdívky, začištění</t>
  </si>
  <si>
    <t>1039068673</t>
  </si>
  <si>
    <t>741</t>
  </si>
  <si>
    <t xml:space="preserve">Elektroinstalace </t>
  </si>
  <si>
    <t>74</t>
  </si>
  <si>
    <t>741374845</t>
  </si>
  <si>
    <t>Demontáž svítidel se zachováním funkčnosti interiérových se standardní paticí (E27, T5, GU10) nebo integrovaným zdrojem LED přisazených, ploše nástěnných přes 0,09 do 0,36 m2</t>
  </si>
  <si>
    <t>-212989324</t>
  </si>
  <si>
    <t>https://podminky.urs.cz/item/CS_URS_2026_02/741374845</t>
  </si>
  <si>
    <t>4   "KE ZPĚTNÉMU OSAZENÍ"</t>
  </si>
  <si>
    <t>75</t>
  </si>
  <si>
    <t>741371031</t>
  </si>
  <si>
    <t>Montáž svítidel zářivkových se zapojením vodičů bytových nebo společenských místností nástěnných přisazených 1 zdroj</t>
  </si>
  <si>
    <t>-1228287911</t>
  </si>
  <si>
    <t>https://podminky.urs.cz/item/CS_URS_2026_02/741371031</t>
  </si>
  <si>
    <t>4   "ZPĚTNÉ OSAZENÍ"</t>
  </si>
  <si>
    <t>76</t>
  </si>
  <si>
    <t>741311813</t>
  </si>
  <si>
    <t>Demontáž spínačů bez zachování funkčnosti (do suti) nástěnných, pro prostředí normální do 10 A, připojení šroubové do 2 svorek</t>
  </si>
  <si>
    <t>576520046</t>
  </si>
  <si>
    <t>https://podminky.urs.cz/item/CS_URS_2026_02/741311813</t>
  </si>
  <si>
    <t>77</t>
  </si>
  <si>
    <t>741310001</t>
  </si>
  <si>
    <t>Montáž spínačů jedno nebo dvoupólových nástěnných se zapojením vodičů, pro prostředí normální spínačů, řazení 1-jednopólových</t>
  </si>
  <si>
    <t>679455598</t>
  </si>
  <si>
    <t>https://podminky.urs.cz/item/CS_URS_2026_02/741310001</t>
  </si>
  <si>
    <t>78</t>
  </si>
  <si>
    <t>34535000</t>
  </si>
  <si>
    <t>spínač kompletní, zapuštěný, jednopólový, řazení 1, šroubové svorky</t>
  </si>
  <si>
    <t>2083078272</t>
  </si>
  <si>
    <t>79</t>
  </si>
  <si>
    <t>741315823</t>
  </si>
  <si>
    <t>Demontáž zásuvek bez zachování funkčnosti (do suti) domovních polozapuštěných nebo zapuštěných, pro prostředí normální do 16 A, připojení šroubové 2P+PE</t>
  </si>
  <si>
    <t>-322385179</t>
  </si>
  <si>
    <t>https://podminky.urs.cz/item/CS_URS_2026_02/741315823</t>
  </si>
  <si>
    <t>80</t>
  </si>
  <si>
    <t>741313043</t>
  </si>
  <si>
    <t>Montáž zásuvek domovních se zapojením vodičů šroubové připojení polozapuštěných nebo zapuštěných 10/16 A, provedení 2x (2P + PE) dvojnásobné</t>
  </si>
  <si>
    <t>1239843367</t>
  </si>
  <si>
    <t>https://podminky.urs.cz/item/CS_URS_2026_02/741313043</t>
  </si>
  <si>
    <t>81</t>
  </si>
  <si>
    <t>34555243</t>
  </si>
  <si>
    <t>zásuvka zapuštěná dvojnásobná, šikmá, s clonkami, šroubové svorky</t>
  </si>
  <si>
    <t>1920310935</t>
  </si>
  <si>
    <t>82</t>
  </si>
  <si>
    <t>741313041</t>
  </si>
  <si>
    <t>Montáž zásuvek domovních se zapojením vodičů šroubové připojení polozapuštěných nebo zapuštěných 10/16 A, provedení 2P + PE</t>
  </si>
  <si>
    <t>976096526</t>
  </si>
  <si>
    <t>https://podminky.urs.cz/item/CS_URS_2026_02/741313041</t>
  </si>
  <si>
    <t>83</t>
  </si>
  <si>
    <t>34555202</t>
  </si>
  <si>
    <t>zásuvka zapuštěná jednonásobná chráněná, šroubové svorky</t>
  </si>
  <si>
    <t>-1576244704</t>
  </si>
  <si>
    <t>84</t>
  </si>
  <si>
    <t>74180000.R01</t>
  </si>
  <si>
    <t>Úprava elektroinstalace při rekonstrukci sociálního zařízení - BUDE UPŘESNĚNO PODLE SKUTEČNOSTI</t>
  </si>
  <si>
    <t>925570528</t>
  </si>
  <si>
    <t>85</t>
  </si>
  <si>
    <t>74180000.R02</t>
  </si>
  <si>
    <t>Výpomocné práce pro elektroinstalaci - sekání, průrazy, záhozy</t>
  </si>
  <si>
    <t>-1531292613</t>
  </si>
  <si>
    <t>86</t>
  </si>
  <si>
    <t>998741312</t>
  </si>
  <si>
    <t>Přesun hmot pro silnoproud stanovený procentní sazbou (%) z ceny vodorovná dopravní vzdálenost do 50 m ruční (bez užití mechanizace) v objektech výšky přes 6 do 12 m</t>
  </si>
  <si>
    <t>1141376197</t>
  </si>
  <si>
    <t>https://podminky.urs.cz/item/CS_URS_2026_02/998741312</t>
  </si>
  <si>
    <t>87</t>
  </si>
  <si>
    <t>741810001</t>
  </si>
  <si>
    <t>Zkoušky a prohlídky elektrických rozvodů a zařízení celková prohlídka a vyhotovení revizní zprávy pro objem montážních prací do 100 tis. Kč</t>
  </si>
  <si>
    <t>1123889269</t>
  </si>
  <si>
    <t>https://podminky.urs.cz/item/CS_URS_2026_02/741810001</t>
  </si>
  <si>
    <t>03 - VEDLEJŠÍ ROZPOČTOVÉ NÁKLADY</t>
  </si>
  <si>
    <t>VRN - Vedlejší rozpočtové náklady</t>
  </si>
  <si>
    <t>VRN</t>
  </si>
  <si>
    <t>Vedlejší rozpočtové náklady</t>
  </si>
  <si>
    <t>030001000</t>
  </si>
  <si>
    <t>Zařízení staveniště</t>
  </si>
  <si>
    <t>1024</t>
  </si>
  <si>
    <t>-482762620</t>
  </si>
  <si>
    <t>https://podminky.urs.cz/item/CS_URS_2026_02/030001000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</si>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</sst>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charset val="238"/>
    </font>
    <font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4" borderId="8" xfId="0" applyFill="1" applyBorder="1" applyAlignment="1">
      <alignment vertical="center"/>
    </xf>
    <xf numFmtId="0" fontId="22" fillId="4" borderId="9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5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5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166" fontId="29" fillId="0" borderId="21" xfId="0" applyNumberFormat="1" applyFont="1" applyBorder="1" applyAlignment="1">
      <alignment vertical="center"/>
    </xf>
    <xf numFmtId="4" fontId="29" fillId="0" borderId="22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2" fillId="0" borderId="13" xfId="0" applyNumberFormat="1" applyFont="1" applyBorder="1"/>
    <xf numFmtId="166" fontId="32" fillId="0" borderId="14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2" fillId="0" borderId="23" xfId="0" applyFont="1" applyBorder="1" applyAlignment="1">
      <alignment horizontal="center" vertical="center"/>
    </xf>
    <xf numFmtId="49" fontId="22" fillId="0" borderId="23" xfId="0" applyNumberFormat="1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center" vertical="center" wrapText="1"/>
    </xf>
    <xf numFmtId="167" fontId="22" fillId="0" borderId="23" xfId="0" applyNumberFormat="1" applyFont="1" applyBorder="1" applyAlignment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6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37" fillId="0" borderId="23" xfId="0" applyFont="1" applyBorder="1" applyAlignment="1">
      <alignment horizontal="center" vertical="center"/>
    </xf>
    <xf numFmtId="49" fontId="37" fillId="0" borderId="23" xfId="0" applyNumberFormat="1" applyFont="1" applyBorder="1" applyAlignment="1">
      <alignment horizontal="left" vertical="center" wrapText="1"/>
    </xf>
    <xf numFmtId="0" fontId="37" fillId="0" borderId="23" xfId="0" applyFont="1" applyBorder="1" applyAlignment="1">
      <alignment horizontal="left" vertical="center" wrapText="1"/>
    </xf>
    <xf numFmtId="0" fontId="37" fillId="0" borderId="23" xfId="0" applyFont="1" applyBorder="1" applyAlignment="1">
      <alignment horizontal="center" vertical="center" wrapText="1"/>
    </xf>
    <xf numFmtId="167" fontId="37" fillId="0" borderId="23" xfId="0" applyNumberFormat="1" applyFont="1" applyBorder="1" applyAlignment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167" fontId="22" fillId="2" borderId="23" xfId="0" applyNumberFormat="1" applyFont="1" applyFill="1" applyBorder="1" applyAlignment="1" applyProtection="1">
      <alignment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48" fillId="0" borderId="27" xfId="0" applyFont="1" applyBorder="1" applyAlignment="1">
      <alignment horizontal="left" vertical="center"/>
    </xf>
    <xf numFmtId="0" fontId="49" fillId="0" borderId="1" xfId="0" applyFont="1" applyBorder="1" applyAlignment="1">
      <alignment vertical="top"/>
    </xf>
    <xf numFmtId="0" fontId="49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center" vertical="center"/>
    </xf>
    <xf numFmtId="49" fontId="49" fillId="0" borderId="1" xfId="0" applyNumberFormat="1" applyFont="1" applyBorder="1" applyAlignment="1">
      <alignment horizontal="left" vertical="center"/>
    </xf>
    <xf numFmtId="0" fontId="48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0" fillId="3" borderId="8" xfId="0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righ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42" fillId="0" borderId="1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left" wrapText="1"/>
    </xf>
    <xf numFmtId="0" fontId="40" fillId="0" borderId="1" xfId="0" applyFont="1" applyBorder="1" applyAlignment="1">
      <alignment horizontal="center" vertical="center" wrapText="1"/>
    </xf>
    <xf numFmtId="49" fontId="42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29" xfId="0" applyFont="1" applyBorder="1" applyAlignment="1">
      <alignment horizontal="left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top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podminky.urs.cz/item/CS_URS_2026_02/725820802" TargetMode="External"/><Relationship Id="rId21" Type="http://schemas.openxmlformats.org/officeDocument/2006/relationships/hyperlink" Target="https://podminky.urs.cz/item/CS_URS_2026_02/952901111" TargetMode="External"/><Relationship Id="rId42" Type="http://schemas.openxmlformats.org/officeDocument/2006/relationships/hyperlink" Target="https://podminky.urs.cz/item/CS_URS_2026_02/965043321" TargetMode="External"/><Relationship Id="rId47" Type="http://schemas.openxmlformats.org/officeDocument/2006/relationships/hyperlink" Target="https://podminky.urs.cz/item/CS_URS_2026_02/997013501" TargetMode="External"/><Relationship Id="rId63" Type="http://schemas.openxmlformats.org/officeDocument/2006/relationships/hyperlink" Target="https://podminky.urs.cz/item/CS_URS_2026_02/771591115" TargetMode="External"/><Relationship Id="rId68" Type="http://schemas.openxmlformats.org/officeDocument/2006/relationships/hyperlink" Target="https://podminky.urs.cz/item/CS_URS_2026_02/781121011" TargetMode="External"/><Relationship Id="rId84" Type="http://schemas.openxmlformats.org/officeDocument/2006/relationships/hyperlink" Target="https://podminky.urs.cz/item/CS_URS_2026_02/783325101" TargetMode="External"/><Relationship Id="rId89" Type="http://schemas.openxmlformats.org/officeDocument/2006/relationships/hyperlink" Target="https://podminky.urs.cz/item/CS_URS_2026_02/784211121" TargetMode="External"/><Relationship Id="rId16" Type="http://schemas.openxmlformats.org/officeDocument/2006/relationships/hyperlink" Target="https://podminky.urs.cz/item/CS_URS_2026_02/949121113" TargetMode="External"/><Relationship Id="rId11" Type="http://schemas.openxmlformats.org/officeDocument/2006/relationships/hyperlink" Target="https://podminky.urs.cz/item/CS_URS_2026_02/612325225" TargetMode="External"/><Relationship Id="rId32" Type="http://schemas.openxmlformats.org/officeDocument/2006/relationships/hyperlink" Target="https://podminky.urs.cz/item/CS_URS_2026_02/725850800" TargetMode="External"/><Relationship Id="rId37" Type="http://schemas.openxmlformats.org/officeDocument/2006/relationships/hyperlink" Target="https://podminky.urs.cz/item/CS_URS_2026_02/771573810" TargetMode="External"/><Relationship Id="rId53" Type="http://schemas.openxmlformats.org/officeDocument/2006/relationships/hyperlink" Target="https://podminky.urs.cz/item/CS_URS_2026_02/998766122" TargetMode="External"/><Relationship Id="rId58" Type="http://schemas.openxmlformats.org/officeDocument/2006/relationships/hyperlink" Target="https://podminky.urs.cz/item/CS_URS_2026_02/771591264" TargetMode="External"/><Relationship Id="rId74" Type="http://schemas.openxmlformats.org/officeDocument/2006/relationships/hyperlink" Target="https://podminky.urs.cz/item/CS_URS_2026_02/781495115" TargetMode="External"/><Relationship Id="rId79" Type="http://schemas.openxmlformats.org/officeDocument/2006/relationships/hyperlink" Target="https://podminky.urs.cz/item/CS_URS_2026_02/781495152" TargetMode="External"/><Relationship Id="rId5" Type="http://schemas.openxmlformats.org/officeDocument/2006/relationships/hyperlink" Target="https://podminky.urs.cz/item/CS_URS_2026_02/346272256" TargetMode="External"/><Relationship Id="rId90" Type="http://schemas.openxmlformats.org/officeDocument/2006/relationships/hyperlink" Target="https://podminky.urs.cz/item/CS_URS_2026_02/784171101" TargetMode="External"/><Relationship Id="rId22" Type="http://schemas.openxmlformats.org/officeDocument/2006/relationships/hyperlink" Target="https://podminky.urs.cz/item/CS_URS_2026_02/725110814" TargetMode="External"/><Relationship Id="rId27" Type="http://schemas.openxmlformats.org/officeDocument/2006/relationships/hyperlink" Target="https://podminky.urs.cz/item/CS_URS_2026_02/725840850" TargetMode="External"/><Relationship Id="rId43" Type="http://schemas.openxmlformats.org/officeDocument/2006/relationships/hyperlink" Target="https://podminky.urs.cz/item/CS_URS_2026_02/976082131" TargetMode="External"/><Relationship Id="rId48" Type="http://schemas.openxmlformats.org/officeDocument/2006/relationships/hyperlink" Target="https://podminky.urs.cz/item/CS_URS_2026_02/997013509" TargetMode="External"/><Relationship Id="rId64" Type="http://schemas.openxmlformats.org/officeDocument/2006/relationships/hyperlink" Target="https://podminky.urs.cz/item/CS_URS_2026_02/771591184" TargetMode="External"/><Relationship Id="rId69" Type="http://schemas.openxmlformats.org/officeDocument/2006/relationships/hyperlink" Target="https://podminky.urs.cz/item/CS_URS_2026_02/781131112" TargetMode="External"/><Relationship Id="rId8" Type="http://schemas.openxmlformats.org/officeDocument/2006/relationships/hyperlink" Target="https://podminky.urs.cz/item/CS_URS_2026_02/612131121" TargetMode="External"/><Relationship Id="rId51" Type="http://schemas.openxmlformats.org/officeDocument/2006/relationships/hyperlink" Target="https://podminky.urs.cz/item/CS_URS_2026_02/766660751" TargetMode="External"/><Relationship Id="rId72" Type="http://schemas.openxmlformats.org/officeDocument/2006/relationships/hyperlink" Target="https://podminky.urs.cz/item/CS_URS_2026_02/781674112" TargetMode="External"/><Relationship Id="rId80" Type="http://schemas.openxmlformats.org/officeDocument/2006/relationships/hyperlink" Target="https://podminky.urs.cz/item/CS_URS_2026_02/781495153" TargetMode="External"/><Relationship Id="rId85" Type="http://schemas.openxmlformats.org/officeDocument/2006/relationships/hyperlink" Target="https://podminky.urs.cz/item/CS_URS_2026_02/783317101" TargetMode="External"/><Relationship Id="rId93" Type="http://schemas.openxmlformats.org/officeDocument/2006/relationships/drawing" Target="../drawings/drawing2.xml"/><Relationship Id="rId3" Type="http://schemas.openxmlformats.org/officeDocument/2006/relationships/hyperlink" Target="https://podminky.urs.cz/item/CS_URS_2026_02/311231117" TargetMode="External"/><Relationship Id="rId12" Type="http://schemas.openxmlformats.org/officeDocument/2006/relationships/hyperlink" Target="https://podminky.urs.cz/item/CS_URS_2026_02/965046111" TargetMode="External"/><Relationship Id="rId17" Type="http://schemas.openxmlformats.org/officeDocument/2006/relationships/hyperlink" Target="https://podminky.urs.cz/item/CS_URS_2026_02/949121213" TargetMode="External"/><Relationship Id="rId25" Type="http://schemas.openxmlformats.org/officeDocument/2006/relationships/hyperlink" Target="https://podminky.urs.cz/item/CS_URS_2026_02/725220851" TargetMode="External"/><Relationship Id="rId33" Type="http://schemas.openxmlformats.org/officeDocument/2006/relationships/hyperlink" Target="https://podminky.urs.cz/item/CS_URS_2026_02/781473810" TargetMode="External"/><Relationship Id="rId38" Type="http://schemas.openxmlformats.org/officeDocument/2006/relationships/hyperlink" Target="https://podminky.urs.cz/item/CS_URS_2026_02/776221811" TargetMode="External"/><Relationship Id="rId46" Type="http://schemas.openxmlformats.org/officeDocument/2006/relationships/hyperlink" Target="https://podminky.urs.cz/item/CS_URS_2026_02/997013212" TargetMode="External"/><Relationship Id="rId59" Type="http://schemas.openxmlformats.org/officeDocument/2006/relationships/hyperlink" Target="https://podminky.urs.cz/item/CS_URS_2026_02/771591241" TargetMode="External"/><Relationship Id="rId67" Type="http://schemas.openxmlformats.org/officeDocument/2006/relationships/hyperlink" Target="https://podminky.urs.cz/item/CS_URS_2026_02/781111011" TargetMode="External"/><Relationship Id="rId20" Type="http://schemas.openxmlformats.org/officeDocument/2006/relationships/hyperlink" Target="https://podminky.urs.cz/item/CS_URS_2026_02/619991005" TargetMode="External"/><Relationship Id="rId41" Type="http://schemas.openxmlformats.org/officeDocument/2006/relationships/hyperlink" Target="https://podminky.urs.cz/item/CS_URS_2026_02/967031732" TargetMode="External"/><Relationship Id="rId54" Type="http://schemas.openxmlformats.org/officeDocument/2006/relationships/hyperlink" Target="https://podminky.urs.cz/item/CS_URS_2026_02/771111011" TargetMode="External"/><Relationship Id="rId62" Type="http://schemas.openxmlformats.org/officeDocument/2006/relationships/hyperlink" Target="https://podminky.urs.cz/item/CS_URS_2026_02/771577211" TargetMode="External"/><Relationship Id="rId70" Type="http://schemas.openxmlformats.org/officeDocument/2006/relationships/hyperlink" Target="https://podminky.urs.cz/item/CS_URS_2026_02/781131232" TargetMode="External"/><Relationship Id="rId75" Type="http://schemas.openxmlformats.org/officeDocument/2006/relationships/hyperlink" Target="https://podminky.urs.cz/item/CS_URS_2026_02/781495184" TargetMode="External"/><Relationship Id="rId83" Type="http://schemas.openxmlformats.org/officeDocument/2006/relationships/hyperlink" Target="https://podminky.urs.cz/item/CS_URS_2026_02/783314101" TargetMode="External"/><Relationship Id="rId88" Type="http://schemas.openxmlformats.org/officeDocument/2006/relationships/hyperlink" Target="https://podminky.urs.cz/item/CS_URS_2026_02/763131714" TargetMode="External"/><Relationship Id="rId91" Type="http://schemas.openxmlformats.org/officeDocument/2006/relationships/hyperlink" Target="https://podminky.urs.cz/item/CS_URS_2026_02/784171001" TargetMode="External"/><Relationship Id="rId1" Type="http://schemas.openxmlformats.org/officeDocument/2006/relationships/hyperlink" Target="https://podminky.urs.cz/item/CS_URS_2026_02/310236241" TargetMode="External"/><Relationship Id="rId6" Type="http://schemas.openxmlformats.org/officeDocument/2006/relationships/hyperlink" Target="https://podminky.urs.cz/item/CS_URS_2026_02/349231811" TargetMode="External"/><Relationship Id="rId15" Type="http://schemas.openxmlformats.org/officeDocument/2006/relationships/hyperlink" Target="https://podminky.urs.cz/item/CS_URS_2026_02/642944121" TargetMode="External"/><Relationship Id="rId23" Type="http://schemas.openxmlformats.org/officeDocument/2006/relationships/hyperlink" Target="https://podminky.urs.cz/item/CS_URS_2026_02/725210821" TargetMode="External"/><Relationship Id="rId28" Type="http://schemas.openxmlformats.org/officeDocument/2006/relationships/hyperlink" Target="https://podminky.urs.cz/item/CS_URS_2026_02/735151832" TargetMode="External"/><Relationship Id="rId36" Type="http://schemas.openxmlformats.org/officeDocument/2006/relationships/hyperlink" Target="https://podminky.urs.cz/item/CS_URS_2026_02/781491821" TargetMode="External"/><Relationship Id="rId49" Type="http://schemas.openxmlformats.org/officeDocument/2006/relationships/hyperlink" Target="https://podminky.urs.cz/item/CS_URS_2026_02/998018002" TargetMode="External"/><Relationship Id="rId57" Type="http://schemas.openxmlformats.org/officeDocument/2006/relationships/hyperlink" Target="https://podminky.urs.cz/item/CS_URS_2026_02/771591112" TargetMode="External"/><Relationship Id="rId10" Type="http://schemas.openxmlformats.org/officeDocument/2006/relationships/hyperlink" Target="https://podminky.urs.cz/item/CS_URS_2026_02/619995001" TargetMode="External"/><Relationship Id="rId31" Type="http://schemas.openxmlformats.org/officeDocument/2006/relationships/hyperlink" Target="https://podminky.urs.cz/item/CS_URS_2026_02/725810811" TargetMode="External"/><Relationship Id="rId44" Type="http://schemas.openxmlformats.org/officeDocument/2006/relationships/hyperlink" Target="https://podminky.urs.cz/item/CS_URS_2026_02/978013141" TargetMode="External"/><Relationship Id="rId52" Type="http://schemas.openxmlformats.org/officeDocument/2006/relationships/hyperlink" Target="https://podminky.urs.cz/item/CS_URS_2026_02/766660729" TargetMode="External"/><Relationship Id="rId60" Type="http://schemas.openxmlformats.org/officeDocument/2006/relationships/hyperlink" Target="https://podminky.urs.cz/item/CS_URS_2026_02/771591242" TargetMode="External"/><Relationship Id="rId65" Type="http://schemas.openxmlformats.org/officeDocument/2006/relationships/hyperlink" Target="https://podminky.urs.cz/item/CS_URS_2026_02/771161021" TargetMode="External"/><Relationship Id="rId73" Type="http://schemas.openxmlformats.org/officeDocument/2006/relationships/hyperlink" Target="https://podminky.urs.cz/item/CS_URS_2026_02/781674113" TargetMode="External"/><Relationship Id="rId78" Type="http://schemas.openxmlformats.org/officeDocument/2006/relationships/hyperlink" Target="https://podminky.urs.cz/item/CS_URS_2026_02/781495142" TargetMode="External"/><Relationship Id="rId81" Type="http://schemas.openxmlformats.org/officeDocument/2006/relationships/hyperlink" Target="https://podminky.urs.cz/item/CS_URS_2026_02/998781122" TargetMode="External"/><Relationship Id="rId86" Type="http://schemas.openxmlformats.org/officeDocument/2006/relationships/hyperlink" Target="https://podminky.urs.cz/item/CS_URS_2026_02/784161001" TargetMode="External"/><Relationship Id="rId4" Type="http://schemas.openxmlformats.org/officeDocument/2006/relationships/hyperlink" Target="https://podminky.urs.cz/item/CS_URS_2026_02/346272266" TargetMode="External"/><Relationship Id="rId9" Type="http://schemas.openxmlformats.org/officeDocument/2006/relationships/hyperlink" Target="https://podminky.urs.cz/item/CS_URS_2026_02/612321131" TargetMode="External"/><Relationship Id="rId13" Type="http://schemas.openxmlformats.org/officeDocument/2006/relationships/hyperlink" Target="https://podminky.urs.cz/item/CS_URS_2026_02/965046119" TargetMode="External"/><Relationship Id="rId18" Type="http://schemas.openxmlformats.org/officeDocument/2006/relationships/hyperlink" Target="https://podminky.urs.cz/item/CS_URS_2026_02/949121813" TargetMode="External"/><Relationship Id="rId39" Type="http://schemas.openxmlformats.org/officeDocument/2006/relationships/hyperlink" Target="https://podminky.urs.cz/item/CS_URS_2026_02/968072455" TargetMode="External"/><Relationship Id="rId34" Type="http://schemas.openxmlformats.org/officeDocument/2006/relationships/hyperlink" Target="https://podminky.urs.cz/item/CS_URS_2026_02/781491811" TargetMode="External"/><Relationship Id="rId50" Type="http://schemas.openxmlformats.org/officeDocument/2006/relationships/hyperlink" Target="https://podminky.urs.cz/item/CS_URS_2026_02/766660001" TargetMode="External"/><Relationship Id="rId55" Type="http://schemas.openxmlformats.org/officeDocument/2006/relationships/hyperlink" Target="https://podminky.urs.cz/item/CS_URS_2026_02/771121011" TargetMode="External"/><Relationship Id="rId76" Type="http://schemas.openxmlformats.org/officeDocument/2006/relationships/hyperlink" Target="https://podminky.urs.cz/item/CS_URS_2026_02/781495213" TargetMode="External"/><Relationship Id="rId7" Type="http://schemas.openxmlformats.org/officeDocument/2006/relationships/hyperlink" Target="https://podminky.urs.cz/item/CS_URS_2026_02/612325412" TargetMode="External"/><Relationship Id="rId71" Type="http://schemas.openxmlformats.org/officeDocument/2006/relationships/hyperlink" Target="https://podminky.urs.cz/item/CS_URS_2026_02/781472234" TargetMode="External"/><Relationship Id="rId92" Type="http://schemas.openxmlformats.org/officeDocument/2006/relationships/hyperlink" Target="https://podminky.urs.cz/item/CS_URS_2026_02/HZS2491" TargetMode="External"/><Relationship Id="rId2" Type="http://schemas.openxmlformats.org/officeDocument/2006/relationships/hyperlink" Target="https://podminky.urs.cz/item/CS_URS_2026_02/310235241" TargetMode="External"/><Relationship Id="rId29" Type="http://schemas.openxmlformats.org/officeDocument/2006/relationships/hyperlink" Target="https://podminky.urs.cz/item/CS_URS_2026_02/733120815" TargetMode="External"/><Relationship Id="rId24" Type="http://schemas.openxmlformats.org/officeDocument/2006/relationships/hyperlink" Target="https://podminky.urs.cz/item/CS_URS_2026_02/725210826" TargetMode="External"/><Relationship Id="rId40" Type="http://schemas.openxmlformats.org/officeDocument/2006/relationships/hyperlink" Target="https://podminky.urs.cz/item/CS_URS_2026_02/962086110" TargetMode="External"/><Relationship Id="rId45" Type="http://schemas.openxmlformats.org/officeDocument/2006/relationships/hyperlink" Target="https://podminky.urs.cz/item/CS_URS_2026_02/784121001" TargetMode="External"/><Relationship Id="rId66" Type="http://schemas.openxmlformats.org/officeDocument/2006/relationships/hyperlink" Target="https://podminky.urs.cz/item/CS_URS_2026_02/998771122" TargetMode="External"/><Relationship Id="rId87" Type="http://schemas.openxmlformats.org/officeDocument/2006/relationships/hyperlink" Target="https://podminky.urs.cz/item/CS_URS_2026_02/784181121" TargetMode="External"/><Relationship Id="rId61" Type="http://schemas.openxmlformats.org/officeDocument/2006/relationships/hyperlink" Target="https://podminky.urs.cz/item/CS_URS_2026_02/771574413" TargetMode="External"/><Relationship Id="rId82" Type="http://schemas.openxmlformats.org/officeDocument/2006/relationships/hyperlink" Target="https://podminky.urs.cz/item/CS_URS_2026_02/783301311" TargetMode="External"/><Relationship Id="rId19" Type="http://schemas.openxmlformats.org/officeDocument/2006/relationships/hyperlink" Target="https://podminky.urs.cz/item/CS_URS_2026_02/619996151" TargetMode="External"/><Relationship Id="rId14" Type="http://schemas.openxmlformats.org/officeDocument/2006/relationships/hyperlink" Target="https://podminky.urs.cz/item/CS_URS_2026_02/631312121" TargetMode="External"/><Relationship Id="rId30" Type="http://schemas.openxmlformats.org/officeDocument/2006/relationships/hyperlink" Target="https://podminky.urs.cz/item/CS_URS_2026_02/725860811" TargetMode="External"/><Relationship Id="rId35" Type="http://schemas.openxmlformats.org/officeDocument/2006/relationships/hyperlink" Target="https://podminky.urs.cz/item/CS_URS_2026_02/781491815" TargetMode="External"/><Relationship Id="rId56" Type="http://schemas.openxmlformats.org/officeDocument/2006/relationships/hyperlink" Target="https://podminky.urs.cz/item/CS_URS_2026_02/771151021" TargetMode="External"/><Relationship Id="rId77" Type="http://schemas.openxmlformats.org/officeDocument/2006/relationships/hyperlink" Target="https://podminky.urs.cz/item/CS_URS_2026_02/781495141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6_02/721290111" TargetMode="External"/><Relationship Id="rId18" Type="http://schemas.openxmlformats.org/officeDocument/2006/relationships/hyperlink" Target="https://podminky.urs.cz/item/CS_URS_2026_02/722232062" TargetMode="External"/><Relationship Id="rId26" Type="http://schemas.openxmlformats.org/officeDocument/2006/relationships/hyperlink" Target="https://podminky.urs.cz/item/CS_URS_2026_02/725219102" TargetMode="External"/><Relationship Id="rId39" Type="http://schemas.openxmlformats.org/officeDocument/2006/relationships/hyperlink" Target="https://podminky.urs.cz/item/CS_URS_2026_02/734261403" TargetMode="External"/><Relationship Id="rId21" Type="http://schemas.openxmlformats.org/officeDocument/2006/relationships/hyperlink" Target="https://podminky.urs.cz/item/CS_URS_2026_02/722190901" TargetMode="External"/><Relationship Id="rId34" Type="http://schemas.openxmlformats.org/officeDocument/2006/relationships/hyperlink" Target="https://podminky.urs.cz/item/CS_URS_2026_02/725539206" TargetMode="External"/><Relationship Id="rId42" Type="http://schemas.openxmlformats.org/officeDocument/2006/relationships/hyperlink" Target="https://podminky.urs.cz/item/CS_URS_2026_02/734222803" TargetMode="External"/><Relationship Id="rId47" Type="http://schemas.openxmlformats.org/officeDocument/2006/relationships/hyperlink" Target="https://podminky.urs.cz/item/CS_URS_2026_02/735191905" TargetMode="External"/><Relationship Id="rId50" Type="http://schemas.openxmlformats.org/officeDocument/2006/relationships/hyperlink" Target="https://podminky.urs.cz/item/CS_URS_2026_02/741371031" TargetMode="External"/><Relationship Id="rId55" Type="http://schemas.openxmlformats.org/officeDocument/2006/relationships/hyperlink" Target="https://podminky.urs.cz/item/CS_URS_2026_02/741313041" TargetMode="External"/><Relationship Id="rId7" Type="http://schemas.openxmlformats.org/officeDocument/2006/relationships/hyperlink" Target="https://podminky.urs.cz/item/CS_URS_2026_02/721174042" TargetMode="External"/><Relationship Id="rId2" Type="http://schemas.openxmlformats.org/officeDocument/2006/relationships/hyperlink" Target="https://podminky.urs.cz/item/CS_URS_2026_02/721171905" TargetMode="External"/><Relationship Id="rId16" Type="http://schemas.openxmlformats.org/officeDocument/2006/relationships/hyperlink" Target="https://podminky.urs.cz/item/CS_URS_2026_02/722181231" TargetMode="External"/><Relationship Id="rId29" Type="http://schemas.openxmlformats.org/officeDocument/2006/relationships/hyperlink" Target="https://podminky.urs.cz/item/CS_URS_2026_02/725829131" TargetMode="External"/><Relationship Id="rId11" Type="http://schemas.openxmlformats.org/officeDocument/2006/relationships/hyperlink" Target="https://podminky.urs.cz/item/CS_URS_2026_02/721194109" TargetMode="External"/><Relationship Id="rId24" Type="http://schemas.openxmlformats.org/officeDocument/2006/relationships/hyperlink" Target="https://podminky.urs.cz/item/CS_URS_2026_02/725119131" TargetMode="External"/><Relationship Id="rId32" Type="http://schemas.openxmlformats.org/officeDocument/2006/relationships/hyperlink" Target="https://podminky.urs.cz/item/CS_URS_2026_02/725980122" TargetMode="External"/><Relationship Id="rId37" Type="http://schemas.openxmlformats.org/officeDocument/2006/relationships/hyperlink" Target="https://podminky.urs.cz/item/CS_URS_2026_02/735159331" TargetMode="External"/><Relationship Id="rId40" Type="http://schemas.openxmlformats.org/officeDocument/2006/relationships/hyperlink" Target="https://podminky.urs.cz/item/CS_URS_2026_02/734221533" TargetMode="External"/><Relationship Id="rId45" Type="http://schemas.openxmlformats.org/officeDocument/2006/relationships/hyperlink" Target="https://podminky.urs.cz/item/CS_URS_2026_02/733291101" TargetMode="External"/><Relationship Id="rId53" Type="http://schemas.openxmlformats.org/officeDocument/2006/relationships/hyperlink" Target="https://podminky.urs.cz/item/CS_URS_2026_02/741315823" TargetMode="External"/><Relationship Id="rId58" Type="http://schemas.openxmlformats.org/officeDocument/2006/relationships/drawing" Target="../drawings/drawing3.xml"/><Relationship Id="rId5" Type="http://schemas.openxmlformats.org/officeDocument/2006/relationships/hyperlink" Target="https://podminky.urs.cz/item/CS_URS_2026_02/721171912" TargetMode="External"/><Relationship Id="rId19" Type="http://schemas.openxmlformats.org/officeDocument/2006/relationships/hyperlink" Target="https://podminky.urs.cz/item/CS_URS_2026_02/722290246" TargetMode="External"/><Relationship Id="rId4" Type="http://schemas.openxmlformats.org/officeDocument/2006/relationships/hyperlink" Target="https://podminky.urs.cz/item/CS_URS_2026_02/721171913" TargetMode="External"/><Relationship Id="rId9" Type="http://schemas.openxmlformats.org/officeDocument/2006/relationships/hyperlink" Target="https://podminky.urs.cz/item/CS_URS_2026_02/721194104" TargetMode="External"/><Relationship Id="rId14" Type="http://schemas.openxmlformats.org/officeDocument/2006/relationships/hyperlink" Target="https://podminky.urs.cz/item/CS_URS_2026_02/998721122" TargetMode="External"/><Relationship Id="rId22" Type="http://schemas.openxmlformats.org/officeDocument/2006/relationships/hyperlink" Target="https://podminky.urs.cz/item/CS_URS_2026_02/998722122" TargetMode="External"/><Relationship Id="rId27" Type="http://schemas.openxmlformats.org/officeDocument/2006/relationships/hyperlink" Target="https://podminky.urs.cz/item/CS_URS_2026_02/725244905" TargetMode="External"/><Relationship Id="rId30" Type="http://schemas.openxmlformats.org/officeDocument/2006/relationships/hyperlink" Target="https://podminky.urs.cz/item/CS_URS_2026_02/725849411" TargetMode="External"/><Relationship Id="rId35" Type="http://schemas.openxmlformats.org/officeDocument/2006/relationships/hyperlink" Target="https://podminky.urs.cz/item/CS_URS_2026_02/725535922" TargetMode="External"/><Relationship Id="rId43" Type="http://schemas.openxmlformats.org/officeDocument/2006/relationships/hyperlink" Target="https://podminky.urs.cz/item/CS_URS_2026_02/733221103" TargetMode="External"/><Relationship Id="rId48" Type="http://schemas.openxmlformats.org/officeDocument/2006/relationships/hyperlink" Target="https://podminky.urs.cz/item/CS_URS_2026_02/998735122" TargetMode="External"/><Relationship Id="rId56" Type="http://schemas.openxmlformats.org/officeDocument/2006/relationships/hyperlink" Target="https://podminky.urs.cz/item/CS_URS_2026_02/998741312" TargetMode="External"/><Relationship Id="rId8" Type="http://schemas.openxmlformats.org/officeDocument/2006/relationships/hyperlink" Target="https://podminky.urs.cz/item/CS_URS_2026_02/721174045" TargetMode="External"/><Relationship Id="rId51" Type="http://schemas.openxmlformats.org/officeDocument/2006/relationships/hyperlink" Target="https://podminky.urs.cz/item/CS_URS_2026_02/741311813" TargetMode="External"/><Relationship Id="rId3" Type="http://schemas.openxmlformats.org/officeDocument/2006/relationships/hyperlink" Target="https://podminky.urs.cz/item/CS_URS_2026_02/721171915" TargetMode="External"/><Relationship Id="rId12" Type="http://schemas.openxmlformats.org/officeDocument/2006/relationships/hyperlink" Target="https://podminky.urs.cz/item/CS_URS_2026_02/721226513" TargetMode="External"/><Relationship Id="rId17" Type="http://schemas.openxmlformats.org/officeDocument/2006/relationships/hyperlink" Target="https://podminky.urs.cz/item/CS_URS_2026_02/722190401" TargetMode="External"/><Relationship Id="rId25" Type="http://schemas.openxmlformats.org/officeDocument/2006/relationships/hyperlink" Target="https://podminky.urs.cz/item/CS_URS_2026_02/726111031" TargetMode="External"/><Relationship Id="rId33" Type="http://schemas.openxmlformats.org/officeDocument/2006/relationships/hyperlink" Target="https://podminky.urs.cz/item/CS_URS_2026_02/725530823" TargetMode="External"/><Relationship Id="rId38" Type="http://schemas.openxmlformats.org/officeDocument/2006/relationships/hyperlink" Target="https://podminky.urs.cz/item/CS_URS_2026_02/735164511" TargetMode="External"/><Relationship Id="rId46" Type="http://schemas.openxmlformats.org/officeDocument/2006/relationships/hyperlink" Target="https://podminky.urs.cz/item/CS_URS_2026_02/733291903" TargetMode="External"/><Relationship Id="rId20" Type="http://schemas.openxmlformats.org/officeDocument/2006/relationships/hyperlink" Target="https://podminky.urs.cz/item/CS_URS_2026_02/722290234" TargetMode="External"/><Relationship Id="rId41" Type="http://schemas.openxmlformats.org/officeDocument/2006/relationships/hyperlink" Target="https://podminky.urs.cz/item/CS_URS_2026_02/734221682" TargetMode="External"/><Relationship Id="rId54" Type="http://schemas.openxmlformats.org/officeDocument/2006/relationships/hyperlink" Target="https://podminky.urs.cz/item/CS_URS_2026_02/741313043" TargetMode="External"/><Relationship Id="rId1" Type="http://schemas.openxmlformats.org/officeDocument/2006/relationships/hyperlink" Target="https://podminky.urs.cz/item/CS_URS_2026_02/721219128" TargetMode="External"/><Relationship Id="rId6" Type="http://schemas.openxmlformats.org/officeDocument/2006/relationships/hyperlink" Target="https://podminky.urs.cz/item/CS_URS_2026_02/721174043" TargetMode="External"/><Relationship Id="rId15" Type="http://schemas.openxmlformats.org/officeDocument/2006/relationships/hyperlink" Target="https://podminky.urs.cz/item/CS_URS_2026_02/722174002" TargetMode="External"/><Relationship Id="rId23" Type="http://schemas.openxmlformats.org/officeDocument/2006/relationships/hyperlink" Target="https://podminky.urs.cz/item/CS_URS_2026_02/725119125" TargetMode="External"/><Relationship Id="rId28" Type="http://schemas.openxmlformats.org/officeDocument/2006/relationships/hyperlink" Target="https://podminky.urs.cz/item/CS_URS_2026_02/725291673" TargetMode="External"/><Relationship Id="rId36" Type="http://schemas.openxmlformats.org/officeDocument/2006/relationships/hyperlink" Target="https://podminky.urs.cz/item/CS_URS_2026_02/998725122" TargetMode="External"/><Relationship Id="rId49" Type="http://schemas.openxmlformats.org/officeDocument/2006/relationships/hyperlink" Target="https://podminky.urs.cz/item/CS_URS_2026_02/741374845" TargetMode="External"/><Relationship Id="rId57" Type="http://schemas.openxmlformats.org/officeDocument/2006/relationships/hyperlink" Target="https://podminky.urs.cz/item/CS_URS_2026_02/741810001" TargetMode="External"/><Relationship Id="rId10" Type="http://schemas.openxmlformats.org/officeDocument/2006/relationships/hyperlink" Target="https://podminky.urs.cz/item/CS_URS_2026_02/721194105" TargetMode="External"/><Relationship Id="rId31" Type="http://schemas.openxmlformats.org/officeDocument/2006/relationships/hyperlink" Target="https://podminky.urs.cz/item/CS_URS_2026_02/725819402" TargetMode="External"/><Relationship Id="rId44" Type="http://schemas.openxmlformats.org/officeDocument/2006/relationships/hyperlink" Target="https://podminky.urs.cz/item/CS_URS_2025_01/733811231" TargetMode="External"/><Relationship Id="rId52" Type="http://schemas.openxmlformats.org/officeDocument/2006/relationships/hyperlink" Target="https://podminky.urs.cz/item/CS_URS_2026_02/7413100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podminky.urs.cz/item/CS_URS_2026_02/03000100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59"/>
  <sheetViews>
    <sheetView showGridLines="0" tabSelected="1" topLeftCell="A25" workbookViewId="0">
      <selection activeCell="J56" sqref="J56:AF56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1" width="2.6640625" customWidth="1"/>
    <col min="32" max="32" width="21.6640625" customWidth="1"/>
    <col min="33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50000000000003" customHeight="1">
      <c r="AR2" s="279"/>
      <c r="AS2" s="279"/>
      <c r="AT2" s="279"/>
      <c r="AU2" s="279"/>
      <c r="AV2" s="279"/>
      <c r="AW2" s="279"/>
      <c r="AX2" s="279"/>
      <c r="AY2" s="279"/>
      <c r="AZ2" s="279"/>
      <c r="BA2" s="279"/>
      <c r="BB2" s="279"/>
      <c r="BC2" s="279"/>
      <c r="BD2" s="279"/>
      <c r="BE2" s="279"/>
      <c r="BS2" s="18" t="s">
        <v>6</v>
      </c>
      <c r="BT2" s="18" t="s">
        <v>7</v>
      </c>
    </row>
    <row r="3" spans="1:74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pans="1:74" ht="24.95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pans="1:74" ht="12" customHeight="1">
      <c r="B5" s="21"/>
      <c r="D5" s="25" t="s">
        <v>13</v>
      </c>
      <c r="K5" s="278" t="s">
        <v>14</v>
      </c>
      <c r="L5" s="279"/>
      <c r="M5" s="279"/>
      <c r="N5" s="279"/>
      <c r="O5" s="279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279"/>
      <c r="AR5" s="21"/>
      <c r="BE5" s="275" t="s">
        <v>15</v>
      </c>
      <c r="BS5" s="18" t="s">
        <v>6</v>
      </c>
    </row>
    <row r="6" spans="1:74" ht="36.950000000000003" customHeight="1">
      <c r="B6" s="21"/>
      <c r="D6" s="27" t="s">
        <v>16</v>
      </c>
      <c r="K6" s="280" t="s">
        <v>17</v>
      </c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  <c r="AD6" s="279"/>
      <c r="AE6" s="279"/>
      <c r="AF6" s="279"/>
      <c r="AG6" s="279"/>
      <c r="AH6" s="279"/>
      <c r="AI6" s="279"/>
      <c r="AJ6" s="279"/>
      <c r="AK6" s="279"/>
      <c r="AL6" s="279"/>
      <c r="AM6" s="279"/>
      <c r="AN6" s="279"/>
      <c r="AO6" s="279"/>
      <c r="AR6" s="21"/>
      <c r="BE6" s="276"/>
      <c r="BS6" s="18" t="s">
        <v>6</v>
      </c>
    </row>
    <row r="7" spans="1:74" ht="12" customHeight="1">
      <c r="B7" s="21"/>
      <c r="D7" s="28" t="s">
        <v>18</v>
      </c>
      <c r="K7" s="26" t="s">
        <v>19</v>
      </c>
      <c r="AK7" s="28" t="s">
        <v>20</v>
      </c>
      <c r="AN7" s="26" t="s">
        <v>19</v>
      </c>
      <c r="AR7" s="21"/>
      <c r="BE7" s="276"/>
      <c r="BS7" s="18" t="s">
        <v>6</v>
      </c>
    </row>
    <row r="8" spans="1:74" ht="12" customHeight="1">
      <c r="B8" s="21"/>
      <c r="D8" s="28" t="s">
        <v>21</v>
      </c>
      <c r="K8" s="26" t="s">
        <v>22</v>
      </c>
      <c r="AK8" s="28" t="s">
        <v>23</v>
      </c>
      <c r="AN8" s="29" t="s">
        <v>24</v>
      </c>
      <c r="AR8" s="21"/>
      <c r="BE8" s="276"/>
      <c r="BS8" s="18" t="s">
        <v>6</v>
      </c>
    </row>
    <row r="9" spans="1:74" ht="14.45" customHeight="1">
      <c r="B9" s="21"/>
      <c r="AR9" s="21"/>
      <c r="BE9" s="276"/>
      <c r="BS9" s="18" t="s">
        <v>6</v>
      </c>
    </row>
    <row r="10" spans="1:74" ht="12" customHeight="1">
      <c r="B10" s="21"/>
      <c r="D10" s="28" t="s">
        <v>25</v>
      </c>
      <c r="AK10" s="28" t="s">
        <v>26</v>
      </c>
      <c r="AN10" s="26" t="s">
        <v>19</v>
      </c>
      <c r="AR10" s="21"/>
      <c r="BE10" s="276"/>
      <c r="BS10" s="18" t="s">
        <v>6</v>
      </c>
    </row>
    <row r="11" spans="1:74" ht="18.399999999999999" customHeight="1">
      <c r="B11" s="21"/>
      <c r="E11" s="26" t="s">
        <v>27</v>
      </c>
      <c r="AK11" s="28" t="s">
        <v>28</v>
      </c>
      <c r="AN11" s="26" t="s">
        <v>19</v>
      </c>
      <c r="AR11" s="21"/>
      <c r="BE11" s="276"/>
      <c r="BS11" s="18" t="s">
        <v>6</v>
      </c>
    </row>
    <row r="12" spans="1:74" ht="6.95" customHeight="1">
      <c r="B12" s="21"/>
      <c r="AR12" s="21"/>
      <c r="BE12" s="276"/>
      <c r="BS12" s="18" t="s">
        <v>6</v>
      </c>
    </row>
    <row r="13" spans="1:74" ht="12" customHeight="1">
      <c r="B13" s="21"/>
      <c r="D13" s="28" t="s">
        <v>29</v>
      </c>
      <c r="AK13" s="28" t="s">
        <v>26</v>
      </c>
      <c r="AN13" s="30" t="s">
        <v>30</v>
      </c>
      <c r="AR13" s="21"/>
      <c r="BE13" s="276"/>
      <c r="BS13" s="18" t="s">
        <v>6</v>
      </c>
    </row>
    <row r="14" spans="1:74" ht="12.75">
      <c r="B14" s="21"/>
      <c r="E14" s="281" t="s">
        <v>30</v>
      </c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" t="s">
        <v>28</v>
      </c>
      <c r="AN14" s="30" t="s">
        <v>30</v>
      </c>
      <c r="AR14" s="21"/>
      <c r="BE14" s="276"/>
      <c r="BS14" s="18" t="s">
        <v>6</v>
      </c>
    </row>
    <row r="15" spans="1:74" ht="6.95" customHeight="1">
      <c r="B15" s="21"/>
      <c r="AR15" s="21"/>
      <c r="BE15" s="276"/>
      <c r="BS15" s="18" t="s">
        <v>4</v>
      </c>
    </row>
    <row r="16" spans="1:74" ht="12" customHeight="1">
      <c r="B16" s="21"/>
      <c r="D16" s="28" t="s">
        <v>31</v>
      </c>
      <c r="AK16" s="28" t="s">
        <v>26</v>
      </c>
      <c r="AN16" s="26" t="s">
        <v>19</v>
      </c>
      <c r="AR16" s="21"/>
      <c r="BE16" s="276"/>
      <c r="BS16" s="18" t="s">
        <v>4</v>
      </c>
    </row>
    <row r="17" spans="2:71" ht="18.399999999999999" customHeight="1">
      <c r="B17" s="21"/>
      <c r="E17" s="26" t="s">
        <v>32</v>
      </c>
      <c r="AK17" s="28" t="s">
        <v>28</v>
      </c>
      <c r="AN17" s="26" t="s">
        <v>19</v>
      </c>
      <c r="AR17" s="21"/>
      <c r="BE17" s="276"/>
      <c r="BS17" s="18" t="s">
        <v>33</v>
      </c>
    </row>
    <row r="18" spans="2:71" ht="6.95" customHeight="1">
      <c r="B18" s="21"/>
      <c r="AR18" s="21"/>
      <c r="BE18" s="276"/>
      <c r="BS18" s="18" t="s">
        <v>6</v>
      </c>
    </row>
    <row r="19" spans="2:71" ht="12" customHeight="1">
      <c r="B19" s="21"/>
      <c r="D19" s="28" t="s">
        <v>34</v>
      </c>
      <c r="AK19" s="28" t="s">
        <v>26</v>
      </c>
      <c r="AN19" s="26" t="s">
        <v>19</v>
      </c>
      <c r="AR19" s="21"/>
      <c r="BE19" s="276"/>
      <c r="BS19" s="18" t="s">
        <v>6</v>
      </c>
    </row>
    <row r="20" spans="2:71" ht="18.399999999999999" customHeight="1">
      <c r="B20" s="21"/>
      <c r="E20" s="26" t="s">
        <v>35</v>
      </c>
      <c r="AK20" s="28" t="s">
        <v>28</v>
      </c>
      <c r="AN20" s="26" t="s">
        <v>19</v>
      </c>
      <c r="AR20" s="21"/>
      <c r="BE20" s="276"/>
      <c r="BS20" s="18" t="s">
        <v>4</v>
      </c>
    </row>
    <row r="21" spans="2:71" ht="6.95" customHeight="1">
      <c r="B21" s="21"/>
      <c r="AR21" s="21"/>
      <c r="BE21" s="276"/>
    </row>
    <row r="22" spans="2:71" ht="12" customHeight="1">
      <c r="B22" s="21"/>
      <c r="D22" s="28" t="s">
        <v>36</v>
      </c>
      <c r="AR22" s="21"/>
      <c r="BE22" s="276"/>
    </row>
    <row r="23" spans="2:71" ht="47.25" customHeight="1">
      <c r="B23" s="21"/>
      <c r="E23" s="283" t="s">
        <v>37</v>
      </c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R23" s="21"/>
      <c r="BE23" s="276"/>
    </row>
    <row r="24" spans="2:71" ht="6.95" customHeight="1">
      <c r="B24" s="21"/>
      <c r="AR24" s="21"/>
      <c r="BE24" s="276"/>
    </row>
    <row r="25" spans="2:71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76"/>
    </row>
    <row r="26" spans="2:71" s="1" customFormat="1" ht="25.9" customHeight="1">
      <c r="B26" s="33"/>
      <c r="D26" s="34" t="s">
        <v>38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84">
        <f>ROUND(AG54,1)</f>
        <v>0</v>
      </c>
      <c r="AL26" s="285"/>
      <c r="AM26" s="285"/>
      <c r="AN26" s="285"/>
      <c r="AO26" s="285"/>
      <c r="AR26" s="33"/>
      <c r="BE26" s="276"/>
    </row>
    <row r="27" spans="2:71" s="1" customFormat="1" ht="6.95" customHeight="1">
      <c r="B27" s="33"/>
      <c r="AR27" s="33"/>
      <c r="BE27" s="276"/>
    </row>
    <row r="28" spans="2:71" s="1" customFormat="1" ht="12.75">
      <c r="B28" s="33"/>
      <c r="L28" s="286" t="s">
        <v>39</v>
      </c>
      <c r="M28" s="286"/>
      <c r="N28" s="286"/>
      <c r="O28" s="286"/>
      <c r="P28" s="286"/>
      <c r="W28" s="286" t="s">
        <v>40</v>
      </c>
      <c r="X28" s="286"/>
      <c r="Y28" s="286"/>
      <c r="Z28" s="286"/>
      <c r="AA28" s="286"/>
      <c r="AB28" s="286"/>
      <c r="AC28" s="286"/>
      <c r="AD28" s="286"/>
      <c r="AE28" s="286"/>
      <c r="AK28" s="286" t="s">
        <v>41</v>
      </c>
      <c r="AL28" s="286"/>
      <c r="AM28" s="286"/>
      <c r="AN28" s="286"/>
      <c r="AO28" s="286"/>
      <c r="AR28" s="33"/>
      <c r="BE28" s="276"/>
    </row>
    <row r="29" spans="2:71" s="2" customFormat="1" ht="14.45" customHeight="1">
      <c r="B29" s="37"/>
      <c r="D29" s="28" t="s">
        <v>42</v>
      </c>
      <c r="F29" s="28" t="s">
        <v>43</v>
      </c>
      <c r="L29" s="289">
        <v>0.21</v>
      </c>
      <c r="M29" s="288"/>
      <c r="N29" s="288"/>
      <c r="O29" s="288"/>
      <c r="P29" s="288"/>
      <c r="W29" s="287">
        <f>ROUND(AZ54, 1)</f>
        <v>0</v>
      </c>
      <c r="X29" s="288"/>
      <c r="Y29" s="288"/>
      <c r="Z29" s="288"/>
      <c r="AA29" s="288"/>
      <c r="AB29" s="288"/>
      <c r="AC29" s="288"/>
      <c r="AD29" s="288"/>
      <c r="AE29" s="288"/>
      <c r="AK29" s="287">
        <f>ROUND(AV54, 1)</f>
        <v>0</v>
      </c>
      <c r="AL29" s="288"/>
      <c r="AM29" s="288"/>
      <c r="AN29" s="288"/>
      <c r="AO29" s="288"/>
      <c r="AR29" s="37"/>
      <c r="BE29" s="277"/>
    </row>
    <row r="30" spans="2:71" s="2" customFormat="1" ht="14.45" customHeight="1">
      <c r="B30" s="37"/>
      <c r="F30" s="28" t="s">
        <v>44</v>
      </c>
      <c r="L30" s="289">
        <v>0.12</v>
      </c>
      <c r="M30" s="288"/>
      <c r="N30" s="288"/>
      <c r="O30" s="288"/>
      <c r="P30" s="288"/>
      <c r="W30" s="287">
        <f>ROUND(BA54, 1)</f>
        <v>0</v>
      </c>
      <c r="X30" s="288"/>
      <c r="Y30" s="288"/>
      <c r="Z30" s="288"/>
      <c r="AA30" s="288"/>
      <c r="AB30" s="288"/>
      <c r="AC30" s="288"/>
      <c r="AD30" s="288"/>
      <c r="AE30" s="288"/>
      <c r="AK30" s="287">
        <f>ROUND(AW54, 1)</f>
        <v>0</v>
      </c>
      <c r="AL30" s="288"/>
      <c r="AM30" s="288"/>
      <c r="AN30" s="288"/>
      <c r="AO30" s="288"/>
      <c r="AR30" s="37"/>
      <c r="BE30" s="277"/>
    </row>
    <row r="31" spans="2:71" s="2" customFormat="1" ht="14.45" hidden="1" customHeight="1">
      <c r="B31" s="37"/>
      <c r="F31" s="28" t="s">
        <v>45</v>
      </c>
      <c r="L31" s="289">
        <v>0.21</v>
      </c>
      <c r="M31" s="288"/>
      <c r="N31" s="288"/>
      <c r="O31" s="288"/>
      <c r="P31" s="288"/>
      <c r="W31" s="287">
        <f>ROUND(BB54, 1)</f>
        <v>0</v>
      </c>
      <c r="X31" s="288"/>
      <c r="Y31" s="288"/>
      <c r="Z31" s="288"/>
      <c r="AA31" s="288"/>
      <c r="AB31" s="288"/>
      <c r="AC31" s="288"/>
      <c r="AD31" s="288"/>
      <c r="AE31" s="288"/>
      <c r="AK31" s="287">
        <v>0</v>
      </c>
      <c r="AL31" s="288"/>
      <c r="AM31" s="288"/>
      <c r="AN31" s="288"/>
      <c r="AO31" s="288"/>
      <c r="AR31" s="37"/>
      <c r="BE31" s="277"/>
    </row>
    <row r="32" spans="2:71" s="2" customFormat="1" ht="14.45" hidden="1" customHeight="1">
      <c r="B32" s="37"/>
      <c r="F32" s="28" t="s">
        <v>46</v>
      </c>
      <c r="L32" s="289">
        <v>0.12</v>
      </c>
      <c r="M32" s="288"/>
      <c r="N32" s="288"/>
      <c r="O32" s="288"/>
      <c r="P32" s="288"/>
      <c r="W32" s="287">
        <f>ROUND(BC54, 1)</f>
        <v>0</v>
      </c>
      <c r="X32" s="288"/>
      <c r="Y32" s="288"/>
      <c r="Z32" s="288"/>
      <c r="AA32" s="288"/>
      <c r="AB32" s="288"/>
      <c r="AC32" s="288"/>
      <c r="AD32" s="288"/>
      <c r="AE32" s="288"/>
      <c r="AK32" s="287">
        <v>0</v>
      </c>
      <c r="AL32" s="288"/>
      <c r="AM32" s="288"/>
      <c r="AN32" s="288"/>
      <c r="AO32" s="288"/>
      <c r="AR32" s="37"/>
      <c r="BE32" s="277"/>
    </row>
    <row r="33" spans="2:44" s="2" customFormat="1" ht="14.45" hidden="1" customHeight="1">
      <c r="B33" s="37"/>
      <c r="F33" s="28" t="s">
        <v>47</v>
      </c>
      <c r="L33" s="289">
        <v>0</v>
      </c>
      <c r="M33" s="288"/>
      <c r="N33" s="288"/>
      <c r="O33" s="288"/>
      <c r="P33" s="288"/>
      <c r="W33" s="287">
        <f>ROUND(BD54, 1)</f>
        <v>0</v>
      </c>
      <c r="X33" s="288"/>
      <c r="Y33" s="288"/>
      <c r="Z33" s="288"/>
      <c r="AA33" s="288"/>
      <c r="AB33" s="288"/>
      <c r="AC33" s="288"/>
      <c r="AD33" s="288"/>
      <c r="AE33" s="288"/>
      <c r="AK33" s="287">
        <v>0</v>
      </c>
      <c r="AL33" s="288"/>
      <c r="AM33" s="288"/>
      <c r="AN33" s="288"/>
      <c r="AO33" s="288"/>
      <c r="AR33" s="37"/>
    </row>
    <row r="34" spans="2:44" s="1" customFormat="1" ht="6.95" customHeight="1">
      <c r="B34" s="33"/>
      <c r="AR34" s="33"/>
    </row>
    <row r="35" spans="2:44" s="1" customFormat="1" ht="25.9" customHeight="1">
      <c r="B35" s="33"/>
      <c r="C35" s="38"/>
      <c r="D35" s="39" t="s">
        <v>48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49</v>
      </c>
      <c r="U35" s="40"/>
      <c r="V35" s="40"/>
      <c r="W35" s="40"/>
      <c r="X35" s="290" t="s">
        <v>50</v>
      </c>
      <c r="Y35" s="291"/>
      <c r="Z35" s="291"/>
      <c r="AA35" s="291"/>
      <c r="AB35" s="291"/>
      <c r="AC35" s="40"/>
      <c r="AD35" s="40"/>
      <c r="AE35" s="40"/>
      <c r="AF35" s="40"/>
      <c r="AG35" s="40"/>
      <c r="AH35" s="40"/>
      <c r="AI35" s="40"/>
      <c r="AJ35" s="40"/>
      <c r="AK35" s="292">
        <f>SUM(AK26:AK33)</f>
        <v>0</v>
      </c>
      <c r="AL35" s="291"/>
      <c r="AM35" s="291"/>
      <c r="AN35" s="291"/>
      <c r="AO35" s="293"/>
      <c r="AP35" s="38"/>
      <c r="AQ35" s="38"/>
      <c r="AR35" s="33"/>
    </row>
    <row r="36" spans="2:44" s="1" customFormat="1" ht="6.95" customHeight="1">
      <c r="B36" s="33"/>
      <c r="AR36" s="33"/>
    </row>
    <row r="37" spans="2:44" s="1" customFormat="1" ht="6.95" customHeight="1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33"/>
    </row>
    <row r="41" spans="2:44" s="1" customFormat="1" ht="6.95" customHeight="1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33"/>
    </row>
    <row r="42" spans="2:44" s="1" customFormat="1" ht="24.95" customHeight="1">
      <c r="B42" s="33"/>
      <c r="C42" s="22" t="s">
        <v>51</v>
      </c>
      <c r="AR42" s="33"/>
    </row>
    <row r="43" spans="2:44" s="1" customFormat="1" ht="6.95" customHeight="1">
      <c r="B43" s="33"/>
      <c r="AR43" s="33"/>
    </row>
    <row r="44" spans="2:44" s="3" customFormat="1" ht="12" customHeight="1">
      <c r="B44" s="46"/>
      <c r="C44" s="28" t="s">
        <v>13</v>
      </c>
      <c r="L44" s="3" t="str">
        <f>K5</f>
        <v>MALSOVICE2604</v>
      </c>
      <c r="AR44" s="46"/>
    </row>
    <row r="45" spans="2:44" s="4" customFormat="1" ht="36.950000000000003" customHeight="1">
      <c r="B45" s="47"/>
      <c r="C45" s="48" t="s">
        <v>16</v>
      </c>
      <c r="L45" s="294" t="str">
        <f>K6</f>
        <v>REKONSTRUKCE KOUPELNY NA BEZBARIÉROVOU -  BYT CHORATICE Č.P. 44</v>
      </c>
      <c r="M45" s="295"/>
      <c r="N45" s="295"/>
      <c r="O45" s="295"/>
      <c r="P45" s="295"/>
      <c r="Q45" s="295"/>
      <c r="R45" s="295"/>
      <c r="S45" s="295"/>
      <c r="T45" s="295"/>
      <c r="U45" s="295"/>
      <c r="V45" s="295"/>
      <c r="W45" s="295"/>
      <c r="X45" s="295"/>
      <c r="Y45" s="295"/>
      <c r="Z45" s="295"/>
      <c r="AA45" s="295"/>
      <c r="AB45" s="295"/>
      <c r="AC45" s="295"/>
      <c r="AD45" s="295"/>
      <c r="AE45" s="295"/>
      <c r="AF45" s="295"/>
      <c r="AG45" s="295"/>
      <c r="AH45" s="295"/>
      <c r="AI45" s="295"/>
      <c r="AJ45" s="295"/>
      <c r="AK45" s="295"/>
      <c r="AL45" s="295"/>
      <c r="AM45" s="295"/>
      <c r="AN45" s="295"/>
      <c r="AO45" s="295"/>
      <c r="AR45" s="47"/>
    </row>
    <row r="46" spans="2:44" s="1" customFormat="1" ht="6.95" customHeight="1">
      <c r="B46" s="33"/>
      <c r="AR46" s="33"/>
    </row>
    <row r="47" spans="2:44" s="1" customFormat="1" ht="12" customHeight="1">
      <c r="B47" s="33"/>
      <c r="C47" s="28" t="s">
        <v>21</v>
      </c>
      <c r="L47" s="49" t="str">
        <f>IF(K8="","",K8)</f>
        <v>CHORATICE</v>
      </c>
      <c r="AI47" s="28" t="s">
        <v>23</v>
      </c>
      <c r="AM47" s="296" t="str">
        <f>IF(AN8= "","",AN8)</f>
        <v>7. 7. 2026</v>
      </c>
      <c r="AN47" s="296"/>
      <c r="AR47" s="33"/>
    </row>
    <row r="48" spans="2:44" s="1" customFormat="1" ht="6.95" customHeight="1">
      <c r="B48" s="33"/>
      <c r="AR48" s="33"/>
    </row>
    <row r="49" spans="1:91" s="1" customFormat="1" ht="15.2" customHeight="1">
      <c r="B49" s="33"/>
      <c r="C49" s="28" t="s">
        <v>25</v>
      </c>
      <c r="L49" s="3" t="str">
        <f>IF(E11= "","",E11)</f>
        <v>OBEC MALŠOVICE</v>
      </c>
      <c r="AI49" s="28" t="s">
        <v>31</v>
      </c>
      <c r="AM49" s="297" t="str">
        <f>IF(E17="","",E17)</f>
        <v>bez PD</v>
      </c>
      <c r="AN49" s="298"/>
      <c r="AO49" s="298"/>
      <c r="AP49" s="298"/>
      <c r="AR49" s="33"/>
      <c r="AS49" s="299" t="s">
        <v>52</v>
      </c>
      <c r="AT49" s="300"/>
      <c r="AU49" s="51"/>
      <c r="AV49" s="51"/>
      <c r="AW49" s="51"/>
      <c r="AX49" s="51"/>
      <c r="AY49" s="51"/>
      <c r="AZ49" s="51"/>
      <c r="BA49" s="51"/>
      <c r="BB49" s="51"/>
      <c r="BC49" s="51"/>
      <c r="BD49" s="52"/>
    </row>
    <row r="50" spans="1:91" s="1" customFormat="1" ht="15.2" customHeight="1">
      <c r="B50" s="33"/>
      <c r="C50" s="28" t="s">
        <v>29</v>
      </c>
      <c r="L50" s="3" t="str">
        <f>IF(E14= "Vyplň údaj","",E14)</f>
        <v/>
      </c>
      <c r="AI50" s="28" t="s">
        <v>34</v>
      </c>
      <c r="AM50" s="297" t="str">
        <f>IF(E20="","",E20)</f>
        <v>Nina Blavková Děčín</v>
      </c>
      <c r="AN50" s="298"/>
      <c r="AO50" s="298"/>
      <c r="AP50" s="298"/>
      <c r="AR50" s="33"/>
      <c r="AS50" s="301"/>
      <c r="AT50" s="302"/>
      <c r="BD50" s="54"/>
    </row>
    <row r="51" spans="1:91" s="1" customFormat="1" ht="10.9" customHeight="1">
      <c r="B51" s="33"/>
      <c r="AR51" s="33"/>
      <c r="AS51" s="301"/>
      <c r="AT51" s="302"/>
      <c r="BD51" s="54"/>
    </row>
    <row r="52" spans="1:91" s="1" customFormat="1" ht="29.25" customHeight="1">
      <c r="B52" s="33"/>
      <c r="C52" s="303" t="s">
        <v>53</v>
      </c>
      <c r="D52" s="304"/>
      <c r="E52" s="304"/>
      <c r="F52" s="304"/>
      <c r="G52" s="304"/>
      <c r="H52" s="55"/>
      <c r="I52" s="305" t="s">
        <v>54</v>
      </c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  <c r="W52" s="304"/>
      <c r="X52" s="304"/>
      <c r="Y52" s="304"/>
      <c r="Z52" s="304"/>
      <c r="AA52" s="304"/>
      <c r="AB52" s="304"/>
      <c r="AC52" s="304"/>
      <c r="AD52" s="304"/>
      <c r="AE52" s="304"/>
      <c r="AF52" s="304"/>
      <c r="AG52" s="306" t="s">
        <v>55</v>
      </c>
      <c r="AH52" s="304"/>
      <c r="AI52" s="304"/>
      <c r="AJ52" s="304"/>
      <c r="AK52" s="304"/>
      <c r="AL52" s="304"/>
      <c r="AM52" s="304"/>
      <c r="AN52" s="305" t="s">
        <v>56</v>
      </c>
      <c r="AO52" s="304"/>
      <c r="AP52" s="304"/>
      <c r="AQ52" s="56" t="s">
        <v>57</v>
      </c>
      <c r="AR52" s="33"/>
      <c r="AS52" s="57" t="s">
        <v>58</v>
      </c>
      <c r="AT52" s="58" t="s">
        <v>59</v>
      </c>
      <c r="AU52" s="58" t="s">
        <v>60</v>
      </c>
      <c r="AV52" s="58" t="s">
        <v>61</v>
      </c>
      <c r="AW52" s="58" t="s">
        <v>62</v>
      </c>
      <c r="AX52" s="58" t="s">
        <v>63</v>
      </c>
      <c r="AY52" s="58" t="s">
        <v>64</v>
      </c>
      <c r="AZ52" s="58" t="s">
        <v>65</v>
      </c>
      <c r="BA52" s="58" t="s">
        <v>66</v>
      </c>
      <c r="BB52" s="58" t="s">
        <v>67</v>
      </c>
      <c r="BC52" s="58" t="s">
        <v>68</v>
      </c>
      <c r="BD52" s="59" t="s">
        <v>69</v>
      </c>
    </row>
    <row r="53" spans="1:91" s="1" customFormat="1" ht="10.9" customHeight="1">
      <c r="B53" s="33"/>
      <c r="AR53" s="33"/>
      <c r="AS53" s="60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2"/>
    </row>
    <row r="54" spans="1:91" s="5" customFormat="1" ht="32.450000000000003" customHeight="1">
      <c r="B54" s="61"/>
      <c r="C54" s="62" t="s">
        <v>70</v>
      </c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310">
        <f>ROUND(SUM(AG55:AG57),1)</f>
        <v>0</v>
      </c>
      <c r="AH54" s="310"/>
      <c r="AI54" s="310"/>
      <c r="AJ54" s="310"/>
      <c r="AK54" s="310"/>
      <c r="AL54" s="310"/>
      <c r="AM54" s="310"/>
      <c r="AN54" s="311">
        <f>SUM(AG54,AT54)</f>
        <v>0</v>
      </c>
      <c r="AO54" s="311"/>
      <c r="AP54" s="311"/>
      <c r="AQ54" s="65" t="s">
        <v>19</v>
      </c>
      <c r="AR54" s="61"/>
      <c r="AS54" s="66">
        <f>ROUND(SUM(AS55:AS57),1)</f>
        <v>0</v>
      </c>
      <c r="AT54" s="67">
        <f>ROUND(SUM(AV54:AW54),1)</f>
        <v>0</v>
      </c>
      <c r="AU54" s="68">
        <f>ROUND(SUM(AU55:AU57),5)</f>
        <v>0</v>
      </c>
      <c r="AV54" s="67">
        <f>ROUND(AZ54*L29,1)</f>
        <v>0</v>
      </c>
      <c r="AW54" s="67">
        <f>ROUND(BA54*L30,1)</f>
        <v>0</v>
      </c>
      <c r="AX54" s="67">
        <f>ROUND(BB54*L29,1)</f>
        <v>0</v>
      </c>
      <c r="AY54" s="67">
        <f>ROUND(BC54*L30,1)</f>
        <v>0</v>
      </c>
      <c r="AZ54" s="67">
        <f>ROUND(SUM(AZ55:AZ57),1)</f>
        <v>0</v>
      </c>
      <c r="BA54" s="67">
        <f>ROUND(SUM(BA55:BA57),1)</f>
        <v>0</v>
      </c>
      <c r="BB54" s="67">
        <f>ROUND(SUM(BB55:BB57),1)</f>
        <v>0</v>
      </c>
      <c r="BC54" s="67">
        <f>ROUND(SUM(BC55:BC57),1)</f>
        <v>0</v>
      </c>
      <c r="BD54" s="69">
        <f>ROUND(SUM(BD55:BD57),1)</f>
        <v>0</v>
      </c>
      <c r="BS54" s="70" t="s">
        <v>71</v>
      </c>
      <c r="BT54" s="70" t="s">
        <v>72</v>
      </c>
      <c r="BU54" s="71" t="s">
        <v>73</v>
      </c>
      <c r="BV54" s="70" t="s">
        <v>74</v>
      </c>
      <c r="BW54" s="70" t="s">
        <v>5</v>
      </c>
      <c r="BX54" s="70" t="s">
        <v>75</v>
      </c>
      <c r="CL54" s="70" t="s">
        <v>19</v>
      </c>
    </row>
    <row r="55" spans="1:91" s="6" customFormat="1" ht="16.5" customHeight="1">
      <c r="A55" s="72" t="s">
        <v>76</v>
      </c>
      <c r="B55" s="73"/>
      <c r="C55" s="74"/>
      <c r="D55" s="309" t="s">
        <v>77</v>
      </c>
      <c r="E55" s="309"/>
      <c r="F55" s="309"/>
      <c r="G55" s="309"/>
      <c r="H55" s="309"/>
      <c r="I55" s="75"/>
      <c r="J55" s="309" t="s">
        <v>78</v>
      </c>
      <c r="K55" s="309"/>
      <c r="L55" s="309"/>
      <c r="M55" s="309"/>
      <c r="N55" s="309"/>
      <c r="O55" s="309"/>
      <c r="P55" s="309"/>
      <c r="Q55" s="309"/>
      <c r="R55" s="309"/>
      <c r="S55" s="309"/>
      <c r="T55" s="309"/>
      <c r="U55" s="309"/>
      <c r="V55" s="309"/>
      <c r="W55" s="309"/>
      <c r="X55" s="309"/>
      <c r="Y55" s="309"/>
      <c r="Z55" s="309"/>
      <c r="AA55" s="309"/>
      <c r="AB55" s="309"/>
      <c r="AC55" s="309"/>
      <c r="AD55" s="309"/>
      <c r="AE55" s="309"/>
      <c r="AF55" s="309"/>
      <c r="AG55" s="307">
        <f>'01 - STAVEBNÍ ČÁST'!J30</f>
        <v>0</v>
      </c>
      <c r="AH55" s="308"/>
      <c r="AI55" s="308"/>
      <c r="AJ55" s="308"/>
      <c r="AK55" s="308"/>
      <c r="AL55" s="308"/>
      <c r="AM55" s="308"/>
      <c r="AN55" s="307">
        <f>SUM(AG55,AT55)</f>
        <v>0</v>
      </c>
      <c r="AO55" s="308"/>
      <c r="AP55" s="308"/>
      <c r="AQ55" s="76" t="s">
        <v>79</v>
      </c>
      <c r="AR55" s="73"/>
      <c r="AS55" s="77">
        <v>0</v>
      </c>
      <c r="AT55" s="78">
        <f>ROUND(SUM(AV55:AW55),1)</f>
        <v>0</v>
      </c>
      <c r="AU55" s="79">
        <f>'01 - STAVEBNÍ ČÁST'!P100</f>
        <v>0</v>
      </c>
      <c r="AV55" s="78">
        <f>'01 - STAVEBNÍ ČÁST'!J33</f>
        <v>0</v>
      </c>
      <c r="AW55" s="78">
        <f>'01 - STAVEBNÍ ČÁST'!J34</f>
        <v>0</v>
      </c>
      <c r="AX55" s="78">
        <f>'01 - STAVEBNÍ ČÁST'!J35</f>
        <v>0</v>
      </c>
      <c r="AY55" s="78">
        <f>'01 - STAVEBNÍ ČÁST'!J36</f>
        <v>0</v>
      </c>
      <c r="AZ55" s="78">
        <f>'01 - STAVEBNÍ ČÁST'!F33</f>
        <v>0</v>
      </c>
      <c r="BA55" s="78">
        <f>'01 - STAVEBNÍ ČÁST'!F34</f>
        <v>0</v>
      </c>
      <c r="BB55" s="78">
        <f>'01 - STAVEBNÍ ČÁST'!F35</f>
        <v>0</v>
      </c>
      <c r="BC55" s="78">
        <f>'01 - STAVEBNÍ ČÁST'!F36</f>
        <v>0</v>
      </c>
      <c r="BD55" s="80">
        <f>'01 - STAVEBNÍ ČÁST'!F37</f>
        <v>0</v>
      </c>
      <c r="BT55" s="81" t="s">
        <v>80</v>
      </c>
      <c r="BV55" s="81" t="s">
        <v>74</v>
      </c>
      <c r="BW55" s="81" t="s">
        <v>81</v>
      </c>
      <c r="BX55" s="81" t="s">
        <v>5</v>
      </c>
      <c r="CL55" s="81" t="s">
        <v>19</v>
      </c>
      <c r="CM55" s="81" t="s">
        <v>80</v>
      </c>
    </row>
    <row r="56" spans="1:91" s="6" customFormat="1" ht="24.75" customHeight="1">
      <c r="A56" s="72" t="s">
        <v>76</v>
      </c>
      <c r="B56" s="73"/>
      <c r="C56" s="74"/>
      <c r="D56" s="309" t="s">
        <v>82</v>
      </c>
      <c r="E56" s="309"/>
      <c r="F56" s="309"/>
      <c r="G56" s="309"/>
      <c r="H56" s="309"/>
      <c r="I56" s="75"/>
      <c r="J56" s="309" t="s">
        <v>83</v>
      </c>
      <c r="K56" s="309"/>
      <c r="L56" s="309"/>
      <c r="M56" s="309"/>
      <c r="N56" s="309"/>
      <c r="O56" s="309"/>
      <c r="P56" s="309"/>
      <c r="Q56" s="309"/>
      <c r="R56" s="309"/>
      <c r="S56" s="309"/>
      <c r="T56" s="309"/>
      <c r="U56" s="309"/>
      <c r="V56" s="309"/>
      <c r="W56" s="309"/>
      <c r="X56" s="309"/>
      <c r="Y56" s="309"/>
      <c r="Z56" s="309"/>
      <c r="AA56" s="309"/>
      <c r="AB56" s="309"/>
      <c r="AC56" s="309"/>
      <c r="AD56" s="309"/>
      <c r="AE56" s="309"/>
      <c r="AF56" s="309"/>
      <c r="AG56" s="307">
        <f>'02 - ZDRAVOTECHNICKÉ INST...'!J30</f>
        <v>0</v>
      </c>
      <c r="AH56" s="308"/>
      <c r="AI56" s="308"/>
      <c r="AJ56" s="308"/>
      <c r="AK56" s="308"/>
      <c r="AL56" s="308"/>
      <c r="AM56" s="308"/>
      <c r="AN56" s="307">
        <f>SUM(AG56,AT56)</f>
        <v>0</v>
      </c>
      <c r="AO56" s="308"/>
      <c r="AP56" s="308"/>
      <c r="AQ56" s="76" t="s">
        <v>79</v>
      </c>
      <c r="AR56" s="73"/>
      <c r="AS56" s="77">
        <v>0</v>
      </c>
      <c r="AT56" s="78">
        <f>ROUND(SUM(AV56:AW56),1)</f>
        <v>0</v>
      </c>
      <c r="AU56" s="79">
        <f>'02 - ZDRAVOTECHNICKÉ INST...'!P85</f>
        <v>0</v>
      </c>
      <c r="AV56" s="78">
        <f>'02 - ZDRAVOTECHNICKÉ INST...'!J33</f>
        <v>0</v>
      </c>
      <c r="AW56" s="78">
        <f>'02 - ZDRAVOTECHNICKÉ INST...'!J34</f>
        <v>0</v>
      </c>
      <c r="AX56" s="78">
        <f>'02 - ZDRAVOTECHNICKÉ INST...'!J35</f>
        <v>0</v>
      </c>
      <c r="AY56" s="78">
        <f>'02 - ZDRAVOTECHNICKÉ INST...'!J36</f>
        <v>0</v>
      </c>
      <c r="AZ56" s="78">
        <f>'02 - ZDRAVOTECHNICKÉ INST...'!F33</f>
        <v>0</v>
      </c>
      <c r="BA56" s="78">
        <f>'02 - ZDRAVOTECHNICKÉ INST...'!F34</f>
        <v>0</v>
      </c>
      <c r="BB56" s="78">
        <f>'02 - ZDRAVOTECHNICKÉ INST...'!F35</f>
        <v>0</v>
      </c>
      <c r="BC56" s="78">
        <f>'02 - ZDRAVOTECHNICKÉ INST...'!F36</f>
        <v>0</v>
      </c>
      <c r="BD56" s="80">
        <f>'02 - ZDRAVOTECHNICKÉ INST...'!F37</f>
        <v>0</v>
      </c>
      <c r="BT56" s="81" t="s">
        <v>80</v>
      </c>
      <c r="BV56" s="81" t="s">
        <v>74</v>
      </c>
      <c r="BW56" s="81" t="s">
        <v>84</v>
      </c>
      <c r="BX56" s="81" t="s">
        <v>5</v>
      </c>
      <c r="CL56" s="81" t="s">
        <v>19</v>
      </c>
      <c r="CM56" s="81" t="s">
        <v>80</v>
      </c>
    </row>
    <row r="57" spans="1:91" s="6" customFormat="1" ht="16.5" customHeight="1">
      <c r="A57" s="72" t="s">
        <v>76</v>
      </c>
      <c r="B57" s="73"/>
      <c r="C57" s="74"/>
      <c r="D57" s="309" t="s">
        <v>85</v>
      </c>
      <c r="E57" s="309"/>
      <c r="F57" s="309"/>
      <c r="G57" s="309"/>
      <c r="H57" s="309"/>
      <c r="I57" s="75"/>
      <c r="J57" s="309" t="s">
        <v>86</v>
      </c>
      <c r="K57" s="309"/>
      <c r="L57" s="309"/>
      <c r="M57" s="309"/>
      <c r="N57" s="309"/>
      <c r="O57" s="309"/>
      <c r="P57" s="309"/>
      <c r="Q57" s="309"/>
      <c r="R57" s="309"/>
      <c r="S57" s="309"/>
      <c r="T57" s="309"/>
      <c r="U57" s="309"/>
      <c r="V57" s="309"/>
      <c r="W57" s="309"/>
      <c r="X57" s="309"/>
      <c r="Y57" s="309"/>
      <c r="Z57" s="309"/>
      <c r="AA57" s="309"/>
      <c r="AB57" s="309"/>
      <c r="AC57" s="309"/>
      <c r="AD57" s="309"/>
      <c r="AE57" s="309"/>
      <c r="AF57" s="309"/>
      <c r="AG57" s="307">
        <f>'03 - VEDLEJŠÍ ROZPOČTOVÉ ...'!J30</f>
        <v>0</v>
      </c>
      <c r="AH57" s="308"/>
      <c r="AI57" s="308"/>
      <c r="AJ57" s="308"/>
      <c r="AK57" s="308"/>
      <c r="AL57" s="308"/>
      <c r="AM57" s="308"/>
      <c r="AN57" s="307">
        <f>SUM(AG57,AT57)</f>
        <v>0</v>
      </c>
      <c r="AO57" s="308"/>
      <c r="AP57" s="308"/>
      <c r="AQ57" s="76" t="s">
        <v>87</v>
      </c>
      <c r="AR57" s="73"/>
      <c r="AS57" s="82">
        <v>0</v>
      </c>
      <c r="AT57" s="83">
        <f>ROUND(SUM(AV57:AW57),1)</f>
        <v>0</v>
      </c>
      <c r="AU57" s="84">
        <f>'03 - VEDLEJŠÍ ROZPOČTOVÉ ...'!P80</f>
        <v>0</v>
      </c>
      <c r="AV57" s="83">
        <f>'03 - VEDLEJŠÍ ROZPOČTOVÉ ...'!J33</f>
        <v>0</v>
      </c>
      <c r="AW57" s="83">
        <f>'03 - VEDLEJŠÍ ROZPOČTOVÉ ...'!J34</f>
        <v>0</v>
      </c>
      <c r="AX57" s="83">
        <f>'03 - VEDLEJŠÍ ROZPOČTOVÉ ...'!J35</f>
        <v>0</v>
      </c>
      <c r="AY57" s="83">
        <f>'03 - VEDLEJŠÍ ROZPOČTOVÉ ...'!J36</f>
        <v>0</v>
      </c>
      <c r="AZ57" s="83">
        <f>'03 - VEDLEJŠÍ ROZPOČTOVÉ ...'!F33</f>
        <v>0</v>
      </c>
      <c r="BA57" s="83">
        <f>'03 - VEDLEJŠÍ ROZPOČTOVÉ ...'!F34</f>
        <v>0</v>
      </c>
      <c r="BB57" s="83">
        <f>'03 - VEDLEJŠÍ ROZPOČTOVÉ ...'!F35</f>
        <v>0</v>
      </c>
      <c r="BC57" s="83">
        <f>'03 - VEDLEJŠÍ ROZPOČTOVÉ ...'!F36</f>
        <v>0</v>
      </c>
      <c r="BD57" s="85">
        <f>'03 - VEDLEJŠÍ ROZPOČTOVÉ ...'!F37</f>
        <v>0</v>
      </c>
      <c r="BT57" s="81" t="s">
        <v>80</v>
      </c>
      <c r="BV57" s="81" t="s">
        <v>74</v>
      </c>
      <c r="BW57" s="81" t="s">
        <v>88</v>
      </c>
      <c r="BX57" s="81" t="s">
        <v>5</v>
      </c>
      <c r="CL57" s="81" t="s">
        <v>19</v>
      </c>
      <c r="CM57" s="81" t="s">
        <v>80</v>
      </c>
    </row>
    <row r="58" spans="1:91" s="1" customFormat="1" ht="30" customHeight="1">
      <c r="B58" s="33"/>
      <c r="AR58" s="33"/>
    </row>
    <row r="59" spans="1:91" s="1" customFormat="1" ht="6.95" customHeight="1">
      <c r="B59" s="42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33"/>
    </row>
  </sheetData>
  <sheetProtection algorithmName="SHA-512" hashValue="JCqzByKgnYytOHdDx69ApnrHk18W4dnuIW+92MpALd+wyUM4+hUaDAReDPGn80tUX87HlHfUCgWPhmQikVAUdQ==" saltValue="2vWQRCpKrHTPuRj89HbnD5lEqD/K2EbYXUQ/Jfs0KfXhjKjiPXwdIcPOXRfxQqpNLJOe5hBuKXrudyE5dpDFrQ==" spinCount="100000" sheet="1" objects="1" scenarios="1" formatColumns="0" formatRows="0"/>
  <mergeCells count="50">
    <mergeCell ref="AR2:BE2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G54:AM54"/>
    <mergeCell ref="AN54:AP54"/>
    <mergeCell ref="L45:AO45"/>
    <mergeCell ref="AM47:AN47"/>
    <mergeCell ref="AM49:AP49"/>
    <mergeCell ref="AS49:AT51"/>
    <mergeCell ref="AM50:AP5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55" location="'01 - STAVEBNÍ ČÁST'!C2" display="/" xr:uid="{00000000-0004-0000-0000-000000000000}"/>
    <hyperlink ref="A56" location="'02 - ZDRAVOTECHNICKÉ INST...'!C2" display="/" xr:uid="{00000000-0004-0000-0000-000001000000}"/>
    <hyperlink ref="A57" location="'03 - VEDLEJŠÍ ROZPOČTOVÉ ...'!C2" display="/" xr:uid="{00000000-0004-0000-0000-000002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533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AT2" s="18" t="s">
        <v>81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5" customHeight="1">
      <c r="B4" s="21"/>
      <c r="D4" s="22" t="s">
        <v>89</v>
      </c>
      <c r="L4" s="21"/>
      <c r="M4" s="86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2" t="str">
        <f>'Rekapitulace stavby'!K6</f>
        <v>REKONSTRUKCE KOUPELNY NA BEZBARIÉROVOU -  BYT CHORATICE Č.P. 44</v>
      </c>
      <c r="F7" s="313"/>
      <c r="G7" s="313"/>
      <c r="H7" s="313"/>
      <c r="L7" s="21"/>
    </row>
    <row r="8" spans="2:46" s="1" customFormat="1" ht="12" customHeight="1">
      <c r="B8" s="33"/>
      <c r="D8" s="28" t="s">
        <v>90</v>
      </c>
      <c r="L8" s="33"/>
    </row>
    <row r="9" spans="2:46" s="1" customFormat="1" ht="16.5" customHeight="1">
      <c r="B9" s="33"/>
      <c r="E9" s="294" t="s">
        <v>91</v>
      </c>
      <c r="F9" s="314"/>
      <c r="G9" s="314"/>
      <c r="H9" s="314"/>
      <c r="L9" s="33"/>
    </row>
    <row r="10" spans="2:46" s="1" customFormat="1" ht="11.25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7. 7. 2026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19</v>
      </c>
      <c r="L14" s="33"/>
    </row>
    <row r="15" spans="2:46" s="1" customFormat="1" ht="18" customHeight="1">
      <c r="B15" s="33"/>
      <c r="E15" s="26" t="s">
        <v>27</v>
      </c>
      <c r="I15" s="28" t="s">
        <v>28</v>
      </c>
      <c r="J15" s="26" t="s">
        <v>19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15" t="str">
        <f>'Rekapitulace stavby'!E14</f>
        <v>Vyplň údaj</v>
      </c>
      <c r="F18" s="278"/>
      <c r="G18" s="278"/>
      <c r="H18" s="278"/>
      <c r="I18" s="28" t="s">
        <v>28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31</v>
      </c>
      <c r="I20" s="28" t="s">
        <v>26</v>
      </c>
      <c r="J20" s="26" t="s">
        <v>19</v>
      </c>
      <c r="L20" s="33"/>
    </row>
    <row r="21" spans="2:12" s="1" customFormat="1" ht="18" customHeight="1">
      <c r="B21" s="33"/>
      <c r="E21" s="26" t="s">
        <v>32</v>
      </c>
      <c r="I21" s="28" t="s">
        <v>28</v>
      </c>
      <c r="J21" s="26" t="s">
        <v>19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34</v>
      </c>
      <c r="I23" s="28" t="s">
        <v>26</v>
      </c>
      <c r="J23" s="26" t="s">
        <v>19</v>
      </c>
      <c r="L23" s="33"/>
    </row>
    <row r="24" spans="2:12" s="1" customFormat="1" ht="18" customHeight="1">
      <c r="B24" s="33"/>
      <c r="E24" s="26" t="s">
        <v>35</v>
      </c>
      <c r="I24" s="28" t="s">
        <v>28</v>
      </c>
      <c r="J24" s="26" t="s">
        <v>19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36</v>
      </c>
      <c r="L26" s="33"/>
    </row>
    <row r="27" spans="2:12" s="7" customFormat="1" ht="47.25" customHeight="1">
      <c r="B27" s="87"/>
      <c r="E27" s="283" t="s">
        <v>37</v>
      </c>
      <c r="F27" s="283"/>
      <c r="G27" s="283"/>
      <c r="H27" s="283"/>
      <c r="L27" s="87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38</v>
      </c>
      <c r="J30" s="64">
        <f>ROUND(J100, 1)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40</v>
      </c>
      <c r="I32" s="36" t="s">
        <v>39</v>
      </c>
      <c r="J32" s="36" t="s">
        <v>41</v>
      </c>
      <c r="L32" s="33"/>
    </row>
    <row r="33" spans="2:12" s="1" customFormat="1" ht="14.45" customHeight="1">
      <c r="B33" s="33"/>
      <c r="D33" s="53" t="s">
        <v>42</v>
      </c>
      <c r="E33" s="28" t="s">
        <v>43</v>
      </c>
      <c r="F33" s="89">
        <f>ROUND((SUM(BE100:BE532)),  1)</f>
        <v>0</v>
      </c>
      <c r="I33" s="90">
        <v>0.21</v>
      </c>
      <c r="J33" s="89">
        <f>ROUND(((SUM(BE100:BE532))*I33),  1)</f>
        <v>0</v>
      </c>
      <c r="L33" s="33"/>
    </row>
    <row r="34" spans="2:12" s="1" customFormat="1" ht="14.45" customHeight="1">
      <c r="B34" s="33"/>
      <c r="E34" s="28" t="s">
        <v>44</v>
      </c>
      <c r="F34" s="89">
        <f>ROUND((SUM(BF100:BF532)),  1)</f>
        <v>0</v>
      </c>
      <c r="I34" s="90">
        <v>0.12</v>
      </c>
      <c r="J34" s="89">
        <f>ROUND(((SUM(BF100:BF532))*I34),  1)</f>
        <v>0</v>
      </c>
      <c r="L34" s="33"/>
    </row>
    <row r="35" spans="2:12" s="1" customFormat="1" ht="14.45" hidden="1" customHeight="1">
      <c r="B35" s="33"/>
      <c r="E35" s="28" t="s">
        <v>45</v>
      </c>
      <c r="F35" s="89">
        <f>ROUND((SUM(BG100:BG532)),  1)</f>
        <v>0</v>
      </c>
      <c r="I35" s="90">
        <v>0.21</v>
      </c>
      <c r="J35" s="89">
        <f>0</f>
        <v>0</v>
      </c>
      <c r="L35" s="33"/>
    </row>
    <row r="36" spans="2:12" s="1" customFormat="1" ht="14.45" hidden="1" customHeight="1">
      <c r="B36" s="33"/>
      <c r="E36" s="28" t="s">
        <v>46</v>
      </c>
      <c r="F36" s="89">
        <f>ROUND((SUM(BH100:BH532)),  1)</f>
        <v>0</v>
      </c>
      <c r="I36" s="90">
        <v>0.12</v>
      </c>
      <c r="J36" s="89">
        <f>0</f>
        <v>0</v>
      </c>
      <c r="L36" s="33"/>
    </row>
    <row r="37" spans="2:12" s="1" customFormat="1" ht="14.45" hidden="1" customHeight="1">
      <c r="B37" s="33"/>
      <c r="E37" s="28" t="s">
        <v>47</v>
      </c>
      <c r="F37" s="89">
        <f>ROUND((SUM(BI100:BI532)),  1)</f>
        <v>0</v>
      </c>
      <c r="I37" s="90">
        <v>0</v>
      </c>
      <c r="J37" s="89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1"/>
      <c r="D39" s="92" t="s">
        <v>48</v>
      </c>
      <c r="E39" s="55"/>
      <c r="F39" s="55"/>
      <c r="G39" s="93" t="s">
        <v>49</v>
      </c>
      <c r="H39" s="94" t="s">
        <v>50</v>
      </c>
      <c r="I39" s="55"/>
      <c r="J39" s="95">
        <f>SUM(J30:J37)</f>
        <v>0</v>
      </c>
      <c r="K39" s="96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2" t="s">
        <v>92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2" t="str">
        <f>E7</f>
        <v>REKONSTRUKCE KOUPELNY NA BEZBARIÉROVOU -  BYT CHORATICE Č.P. 44</v>
      </c>
      <c r="F48" s="313"/>
      <c r="G48" s="313"/>
      <c r="H48" s="313"/>
      <c r="L48" s="33"/>
    </row>
    <row r="49" spans="2:47" s="1" customFormat="1" ht="12" customHeight="1">
      <c r="B49" s="33"/>
      <c r="C49" s="28" t="s">
        <v>90</v>
      </c>
      <c r="L49" s="33"/>
    </row>
    <row r="50" spans="2:47" s="1" customFormat="1" ht="16.5" customHeight="1">
      <c r="B50" s="33"/>
      <c r="E50" s="294" t="str">
        <f>E9</f>
        <v>01 - STAVEBNÍ ČÁST</v>
      </c>
      <c r="F50" s="314"/>
      <c r="G50" s="314"/>
      <c r="H50" s="314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CHORATICE</v>
      </c>
      <c r="I52" s="28" t="s">
        <v>23</v>
      </c>
      <c r="J52" s="50" t="str">
        <f>IF(J12="","",J12)</f>
        <v>7. 7. 2026</v>
      </c>
      <c r="L52" s="33"/>
    </row>
    <row r="53" spans="2:47" s="1" customFormat="1" ht="6.95" customHeight="1">
      <c r="B53" s="33"/>
      <c r="L53" s="33"/>
    </row>
    <row r="54" spans="2:47" s="1" customFormat="1" ht="15.2" customHeight="1">
      <c r="B54" s="33"/>
      <c r="C54" s="28" t="s">
        <v>25</v>
      </c>
      <c r="F54" s="26" t="str">
        <f>E15</f>
        <v>OBEC MALŠOVICE</v>
      </c>
      <c r="I54" s="28" t="s">
        <v>31</v>
      </c>
      <c r="J54" s="31" t="str">
        <f>E21</f>
        <v>bez PD</v>
      </c>
      <c r="L54" s="33"/>
    </row>
    <row r="55" spans="2:47" s="1" customFormat="1" ht="15.2" customHeight="1">
      <c r="B55" s="33"/>
      <c r="C55" s="28" t="s">
        <v>29</v>
      </c>
      <c r="F55" s="26" t="str">
        <f>IF(E18="","",E18)</f>
        <v>Vyplň údaj</v>
      </c>
      <c r="I55" s="28" t="s">
        <v>34</v>
      </c>
      <c r="J55" s="31" t="str">
        <f>E24</f>
        <v>Nina Blavková Děčín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93</v>
      </c>
      <c r="D57" s="91"/>
      <c r="E57" s="91"/>
      <c r="F57" s="91"/>
      <c r="G57" s="91"/>
      <c r="H57" s="91"/>
      <c r="I57" s="91"/>
      <c r="J57" s="98" t="s">
        <v>94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99" t="s">
        <v>70</v>
      </c>
      <c r="J59" s="64">
        <f>J100</f>
        <v>0</v>
      </c>
      <c r="L59" s="33"/>
      <c r="AU59" s="18" t="s">
        <v>95</v>
      </c>
    </row>
    <row r="60" spans="2:47" s="8" customFormat="1" ht="24.95" customHeight="1">
      <c r="B60" s="100"/>
      <c r="D60" s="101" t="s">
        <v>96</v>
      </c>
      <c r="E60" s="102"/>
      <c r="F60" s="102"/>
      <c r="G60" s="102"/>
      <c r="H60" s="102"/>
      <c r="I60" s="102"/>
      <c r="J60" s="103">
        <f>J101</f>
        <v>0</v>
      </c>
      <c r="L60" s="100"/>
    </row>
    <row r="61" spans="2:47" s="9" customFormat="1" ht="19.899999999999999" customHeight="1">
      <c r="B61" s="104"/>
      <c r="D61" s="105" t="s">
        <v>97</v>
      </c>
      <c r="E61" s="106"/>
      <c r="F61" s="106"/>
      <c r="G61" s="106"/>
      <c r="H61" s="106"/>
      <c r="I61" s="106"/>
      <c r="J61" s="107">
        <f>J102</f>
        <v>0</v>
      </c>
      <c r="L61" s="104"/>
    </row>
    <row r="62" spans="2:47" s="9" customFormat="1" ht="14.85" customHeight="1">
      <c r="B62" s="104"/>
      <c r="D62" s="105" t="s">
        <v>98</v>
      </c>
      <c r="E62" s="106"/>
      <c r="F62" s="106"/>
      <c r="G62" s="106"/>
      <c r="H62" s="106"/>
      <c r="I62" s="106"/>
      <c r="J62" s="107">
        <f>J103</f>
        <v>0</v>
      </c>
      <c r="L62" s="104"/>
    </row>
    <row r="63" spans="2:47" s="9" customFormat="1" ht="14.85" customHeight="1">
      <c r="B63" s="104"/>
      <c r="D63" s="105" t="s">
        <v>99</v>
      </c>
      <c r="E63" s="106"/>
      <c r="F63" s="106"/>
      <c r="G63" s="106"/>
      <c r="H63" s="106"/>
      <c r="I63" s="106"/>
      <c r="J63" s="107">
        <f>J114</f>
        <v>0</v>
      </c>
      <c r="L63" s="104"/>
    </row>
    <row r="64" spans="2:47" s="9" customFormat="1" ht="19.899999999999999" customHeight="1">
      <c r="B64" s="104"/>
      <c r="D64" s="105" t="s">
        <v>100</v>
      </c>
      <c r="E64" s="106"/>
      <c r="F64" s="106"/>
      <c r="G64" s="106"/>
      <c r="H64" s="106"/>
      <c r="I64" s="106"/>
      <c r="J64" s="107">
        <f>J124</f>
        <v>0</v>
      </c>
      <c r="L64" s="104"/>
    </row>
    <row r="65" spans="2:12" s="9" customFormat="1" ht="14.85" customHeight="1">
      <c r="B65" s="104"/>
      <c r="D65" s="105" t="s">
        <v>101</v>
      </c>
      <c r="E65" s="106"/>
      <c r="F65" s="106"/>
      <c r="G65" s="106"/>
      <c r="H65" s="106"/>
      <c r="I65" s="106"/>
      <c r="J65" s="107">
        <f>J125</f>
        <v>0</v>
      </c>
      <c r="L65" s="104"/>
    </row>
    <row r="66" spans="2:12" s="9" customFormat="1" ht="14.85" customHeight="1">
      <c r="B66" s="104"/>
      <c r="D66" s="105" t="s">
        <v>102</v>
      </c>
      <c r="E66" s="106"/>
      <c r="F66" s="106"/>
      <c r="G66" s="106"/>
      <c r="H66" s="106"/>
      <c r="I66" s="106"/>
      <c r="J66" s="107">
        <f>J149</f>
        <v>0</v>
      </c>
      <c r="L66" s="104"/>
    </row>
    <row r="67" spans="2:12" s="9" customFormat="1" ht="14.85" customHeight="1">
      <c r="B67" s="104"/>
      <c r="D67" s="105" t="s">
        <v>103</v>
      </c>
      <c r="E67" s="106"/>
      <c r="F67" s="106"/>
      <c r="G67" s="106"/>
      <c r="H67" s="106"/>
      <c r="I67" s="106"/>
      <c r="J67" s="107">
        <f>J166</f>
        <v>0</v>
      </c>
      <c r="L67" s="104"/>
    </row>
    <row r="68" spans="2:12" s="9" customFormat="1" ht="19.899999999999999" customHeight="1">
      <c r="B68" s="104"/>
      <c r="D68" s="105" t="s">
        <v>104</v>
      </c>
      <c r="E68" s="106"/>
      <c r="F68" s="106"/>
      <c r="G68" s="106"/>
      <c r="H68" s="106"/>
      <c r="I68" s="106"/>
      <c r="J68" s="107">
        <f>J170</f>
        <v>0</v>
      </c>
      <c r="L68" s="104"/>
    </row>
    <row r="69" spans="2:12" s="9" customFormat="1" ht="14.85" customHeight="1">
      <c r="B69" s="104"/>
      <c r="D69" s="105" t="s">
        <v>105</v>
      </c>
      <c r="E69" s="106"/>
      <c r="F69" s="106"/>
      <c r="G69" s="106"/>
      <c r="H69" s="106"/>
      <c r="I69" s="106"/>
      <c r="J69" s="107">
        <f>J171</f>
        <v>0</v>
      </c>
      <c r="L69" s="104"/>
    </row>
    <row r="70" spans="2:12" s="9" customFormat="1" ht="14.85" customHeight="1">
      <c r="B70" s="104"/>
      <c r="D70" s="105" t="s">
        <v>106</v>
      </c>
      <c r="E70" s="106"/>
      <c r="F70" s="106"/>
      <c r="G70" s="106"/>
      <c r="H70" s="106"/>
      <c r="I70" s="106"/>
      <c r="J70" s="107">
        <f>J179</f>
        <v>0</v>
      </c>
      <c r="L70" s="104"/>
    </row>
    <row r="71" spans="2:12" s="9" customFormat="1" ht="14.85" customHeight="1">
      <c r="B71" s="104"/>
      <c r="D71" s="105" t="s">
        <v>107</v>
      </c>
      <c r="E71" s="106"/>
      <c r="F71" s="106"/>
      <c r="G71" s="106"/>
      <c r="H71" s="106"/>
      <c r="I71" s="106"/>
      <c r="J71" s="107">
        <f>J187</f>
        <v>0</v>
      </c>
      <c r="L71" s="104"/>
    </row>
    <row r="72" spans="2:12" s="9" customFormat="1" ht="19.899999999999999" customHeight="1">
      <c r="B72" s="104"/>
      <c r="D72" s="105" t="s">
        <v>108</v>
      </c>
      <c r="E72" s="106"/>
      <c r="F72" s="106"/>
      <c r="G72" s="106"/>
      <c r="H72" s="106"/>
      <c r="I72" s="106"/>
      <c r="J72" s="107">
        <f>J287</f>
        <v>0</v>
      </c>
      <c r="L72" s="104"/>
    </row>
    <row r="73" spans="2:12" s="9" customFormat="1" ht="19.899999999999999" customHeight="1">
      <c r="B73" s="104"/>
      <c r="D73" s="105" t="s">
        <v>109</v>
      </c>
      <c r="E73" s="106"/>
      <c r="F73" s="106"/>
      <c r="G73" s="106"/>
      <c r="H73" s="106"/>
      <c r="I73" s="106"/>
      <c r="J73" s="107">
        <f>J302</f>
        <v>0</v>
      </c>
      <c r="L73" s="104"/>
    </row>
    <row r="74" spans="2:12" s="8" customFormat="1" ht="24.95" customHeight="1">
      <c r="B74" s="100"/>
      <c r="D74" s="101" t="s">
        <v>110</v>
      </c>
      <c r="E74" s="102"/>
      <c r="F74" s="102"/>
      <c r="G74" s="102"/>
      <c r="H74" s="102"/>
      <c r="I74" s="102"/>
      <c r="J74" s="103">
        <f>J305</f>
        <v>0</v>
      </c>
      <c r="L74" s="100"/>
    </row>
    <row r="75" spans="2:12" s="9" customFormat="1" ht="19.899999999999999" customHeight="1">
      <c r="B75" s="104"/>
      <c r="D75" s="105" t="s">
        <v>111</v>
      </c>
      <c r="E75" s="106"/>
      <c r="F75" s="106"/>
      <c r="G75" s="106"/>
      <c r="H75" s="106"/>
      <c r="I75" s="106"/>
      <c r="J75" s="107">
        <f>J306</f>
        <v>0</v>
      </c>
      <c r="L75" s="104"/>
    </row>
    <row r="76" spans="2:12" s="9" customFormat="1" ht="19.899999999999999" customHeight="1">
      <c r="B76" s="104"/>
      <c r="D76" s="105" t="s">
        <v>112</v>
      </c>
      <c r="E76" s="106"/>
      <c r="F76" s="106"/>
      <c r="G76" s="106"/>
      <c r="H76" s="106"/>
      <c r="I76" s="106"/>
      <c r="J76" s="107">
        <f>J318</f>
        <v>0</v>
      </c>
      <c r="L76" s="104"/>
    </row>
    <row r="77" spans="2:12" s="9" customFormat="1" ht="19.899999999999999" customHeight="1">
      <c r="B77" s="104"/>
      <c r="D77" s="105" t="s">
        <v>113</v>
      </c>
      <c r="E77" s="106"/>
      <c r="F77" s="106"/>
      <c r="G77" s="106"/>
      <c r="H77" s="106"/>
      <c r="I77" s="106"/>
      <c r="J77" s="107">
        <f>J405</f>
        <v>0</v>
      </c>
      <c r="L77" s="104"/>
    </row>
    <row r="78" spans="2:12" s="9" customFormat="1" ht="19.899999999999999" customHeight="1">
      <c r="B78" s="104"/>
      <c r="D78" s="105" t="s">
        <v>114</v>
      </c>
      <c r="E78" s="106"/>
      <c r="F78" s="106"/>
      <c r="G78" s="106"/>
      <c r="H78" s="106"/>
      <c r="I78" s="106"/>
      <c r="J78" s="107">
        <f>J475</f>
        <v>0</v>
      </c>
      <c r="L78" s="104"/>
    </row>
    <row r="79" spans="2:12" s="9" customFormat="1" ht="19.899999999999999" customHeight="1">
      <c r="B79" s="104"/>
      <c r="D79" s="105" t="s">
        <v>115</v>
      </c>
      <c r="E79" s="106"/>
      <c r="F79" s="106"/>
      <c r="G79" s="106"/>
      <c r="H79" s="106"/>
      <c r="I79" s="106"/>
      <c r="J79" s="107">
        <f>J488</f>
        <v>0</v>
      </c>
      <c r="L79" s="104"/>
    </row>
    <row r="80" spans="2:12" s="8" customFormat="1" ht="24.95" customHeight="1">
      <c r="B80" s="100"/>
      <c r="D80" s="101" t="s">
        <v>116</v>
      </c>
      <c r="E80" s="102"/>
      <c r="F80" s="102"/>
      <c r="G80" s="102"/>
      <c r="H80" s="102"/>
      <c r="I80" s="102"/>
      <c r="J80" s="103">
        <f>J529</f>
        <v>0</v>
      </c>
      <c r="L80" s="100"/>
    </row>
    <row r="81" spans="2:12" s="1" customFormat="1" ht="21.75" customHeight="1">
      <c r="B81" s="33"/>
      <c r="L81" s="33"/>
    </row>
    <row r="82" spans="2:12" s="1" customFormat="1" ht="6.95" customHeight="1">
      <c r="B82" s="42"/>
      <c r="C82" s="43"/>
      <c r="D82" s="43"/>
      <c r="E82" s="43"/>
      <c r="F82" s="43"/>
      <c r="G82" s="43"/>
      <c r="H82" s="43"/>
      <c r="I82" s="43"/>
      <c r="J82" s="43"/>
      <c r="K82" s="43"/>
      <c r="L82" s="33"/>
    </row>
    <row r="86" spans="2:12" s="1" customFormat="1" ht="6.95" customHeight="1">
      <c r="B86" s="44"/>
      <c r="C86" s="45"/>
      <c r="D86" s="45"/>
      <c r="E86" s="45"/>
      <c r="F86" s="45"/>
      <c r="G86" s="45"/>
      <c r="H86" s="45"/>
      <c r="I86" s="45"/>
      <c r="J86" s="45"/>
      <c r="K86" s="45"/>
      <c r="L86" s="33"/>
    </row>
    <row r="87" spans="2:12" s="1" customFormat="1" ht="24.95" customHeight="1">
      <c r="B87" s="33"/>
      <c r="C87" s="22" t="s">
        <v>117</v>
      </c>
      <c r="L87" s="33"/>
    </row>
    <row r="88" spans="2:12" s="1" customFormat="1" ht="6.95" customHeight="1">
      <c r="B88" s="33"/>
      <c r="L88" s="33"/>
    </row>
    <row r="89" spans="2:12" s="1" customFormat="1" ht="12" customHeight="1">
      <c r="B89" s="33"/>
      <c r="C89" s="28" t="s">
        <v>16</v>
      </c>
      <c r="L89" s="33"/>
    </row>
    <row r="90" spans="2:12" s="1" customFormat="1" ht="16.5" customHeight="1">
      <c r="B90" s="33"/>
      <c r="E90" s="312" t="str">
        <f>E7</f>
        <v>REKONSTRUKCE KOUPELNY NA BEZBARIÉROVOU -  BYT CHORATICE Č.P. 44</v>
      </c>
      <c r="F90" s="313"/>
      <c r="G90" s="313"/>
      <c r="H90" s="313"/>
      <c r="L90" s="33"/>
    </row>
    <row r="91" spans="2:12" s="1" customFormat="1" ht="12" customHeight="1">
      <c r="B91" s="33"/>
      <c r="C91" s="28" t="s">
        <v>90</v>
      </c>
      <c r="L91" s="33"/>
    </row>
    <row r="92" spans="2:12" s="1" customFormat="1" ht="16.5" customHeight="1">
      <c r="B92" s="33"/>
      <c r="E92" s="294" t="str">
        <f>E9</f>
        <v>01 - STAVEBNÍ ČÁST</v>
      </c>
      <c r="F92" s="314"/>
      <c r="G92" s="314"/>
      <c r="H92" s="314"/>
      <c r="L92" s="33"/>
    </row>
    <row r="93" spans="2:12" s="1" customFormat="1" ht="6.95" customHeight="1">
      <c r="B93" s="33"/>
      <c r="L93" s="33"/>
    </row>
    <row r="94" spans="2:12" s="1" customFormat="1" ht="12" customHeight="1">
      <c r="B94" s="33"/>
      <c r="C94" s="28" t="s">
        <v>21</v>
      </c>
      <c r="F94" s="26" t="str">
        <f>F12</f>
        <v>CHORATICE</v>
      </c>
      <c r="I94" s="28" t="s">
        <v>23</v>
      </c>
      <c r="J94" s="50" t="str">
        <f>IF(J12="","",J12)</f>
        <v>7. 7. 2026</v>
      </c>
      <c r="L94" s="33"/>
    </row>
    <row r="95" spans="2:12" s="1" customFormat="1" ht="6.95" customHeight="1">
      <c r="B95" s="33"/>
      <c r="L95" s="33"/>
    </row>
    <row r="96" spans="2:12" s="1" customFormat="1" ht="15.2" customHeight="1">
      <c r="B96" s="33"/>
      <c r="C96" s="28" t="s">
        <v>25</v>
      </c>
      <c r="F96" s="26" t="str">
        <f>E15</f>
        <v>OBEC MALŠOVICE</v>
      </c>
      <c r="I96" s="28" t="s">
        <v>31</v>
      </c>
      <c r="J96" s="31" t="str">
        <f>E21</f>
        <v>bez PD</v>
      </c>
      <c r="L96" s="33"/>
    </row>
    <row r="97" spans="2:65" s="1" customFormat="1" ht="15.2" customHeight="1">
      <c r="B97" s="33"/>
      <c r="C97" s="28" t="s">
        <v>29</v>
      </c>
      <c r="F97" s="26" t="str">
        <f>IF(E18="","",E18)</f>
        <v>Vyplň údaj</v>
      </c>
      <c r="I97" s="28" t="s">
        <v>34</v>
      </c>
      <c r="J97" s="31" t="str">
        <f>E24</f>
        <v>Nina Blavková Děčín</v>
      </c>
      <c r="L97" s="33"/>
    </row>
    <row r="98" spans="2:65" s="1" customFormat="1" ht="10.35" customHeight="1">
      <c r="B98" s="33"/>
      <c r="L98" s="33"/>
    </row>
    <row r="99" spans="2:65" s="10" customFormat="1" ht="29.25" customHeight="1">
      <c r="B99" s="108"/>
      <c r="C99" s="109" t="s">
        <v>118</v>
      </c>
      <c r="D99" s="110" t="s">
        <v>57</v>
      </c>
      <c r="E99" s="110" t="s">
        <v>53</v>
      </c>
      <c r="F99" s="110" t="s">
        <v>54</v>
      </c>
      <c r="G99" s="110" t="s">
        <v>119</v>
      </c>
      <c r="H99" s="110" t="s">
        <v>120</v>
      </c>
      <c r="I99" s="110" t="s">
        <v>121</v>
      </c>
      <c r="J99" s="110" t="s">
        <v>94</v>
      </c>
      <c r="K99" s="111" t="s">
        <v>122</v>
      </c>
      <c r="L99" s="108"/>
      <c r="M99" s="57" t="s">
        <v>19</v>
      </c>
      <c r="N99" s="58" t="s">
        <v>42</v>
      </c>
      <c r="O99" s="58" t="s">
        <v>123</v>
      </c>
      <c r="P99" s="58" t="s">
        <v>124</v>
      </c>
      <c r="Q99" s="58" t="s">
        <v>125</v>
      </c>
      <c r="R99" s="58" t="s">
        <v>126</v>
      </c>
      <c r="S99" s="58" t="s">
        <v>127</v>
      </c>
      <c r="T99" s="59" t="s">
        <v>128</v>
      </c>
    </row>
    <row r="100" spans="2:65" s="1" customFormat="1" ht="22.9" customHeight="1">
      <c r="B100" s="33"/>
      <c r="C100" s="62" t="s">
        <v>129</v>
      </c>
      <c r="J100" s="112">
        <f>BK100</f>
        <v>0</v>
      </c>
      <c r="L100" s="33"/>
      <c r="M100" s="60"/>
      <c r="N100" s="51"/>
      <c r="O100" s="51"/>
      <c r="P100" s="113">
        <f>P101+P305+P529</f>
        <v>0</v>
      </c>
      <c r="Q100" s="51"/>
      <c r="R100" s="113">
        <f>R101+R305+R529</f>
        <v>4.19234025</v>
      </c>
      <c r="S100" s="51"/>
      <c r="T100" s="114">
        <f>T101+T305+T529</f>
        <v>3.3073413399999998</v>
      </c>
      <c r="AT100" s="18" t="s">
        <v>71</v>
      </c>
      <c r="AU100" s="18" t="s">
        <v>95</v>
      </c>
      <c r="BK100" s="115">
        <f>BK101+BK305+BK529</f>
        <v>0</v>
      </c>
    </row>
    <row r="101" spans="2:65" s="11" customFormat="1" ht="25.9" customHeight="1">
      <c r="B101" s="116"/>
      <c r="D101" s="117" t="s">
        <v>71</v>
      </c>
      <c r="E101" s="118" t="s">
        <v>130</v>
      </c>
      <c r="F101" s="118" t="s">
        <v>131</v>
      </c>
      <c r="I101" s="119"/>
      <c r="J101" s="120">
        <f>BK101</f>
        <v>0</v>
      </c>
      <c r="L101" s="116"/>
      <c r="M101" s="121"/>
      <c r="P101" s="122">
        <f>P102+P124+P170+P287+P302</f>
        <v>0</v>
      </c>
      <c r="R101" s="122">
        <f>R102+R124+R170+R287+R302</f>
        <v>2.5835256800000002</v>
      </c>
      <c r="T101" s="123">
        <f>T102+T124+T170+T287+T302</f>
        <v>3.3070113399999999</v>
      </c>
      <c r="AR101" s="117" t="s">
        <v>80</v>
      </c>
      <c r="AT101" s="124" t="s">
        <v>71</v>
      </c>
      <c r="AU101" s="124" t="s">
        <v>72</v>
      </c>
      <c r="AY101" s="117" t="s">
        <v>132</v>
      </c>
      <c r="BK101" s="125">
        <f>BK102+BK124+BK170+BK287+BK302</f>
        <v>0</v>
      </c>
    </row>
    <row r="102" spans="2:65" s="11" customFormat="1" ht="22.9" customHeight="1">
      <c r="B102" s="116"/>
      <c r="D102" s="117" t="s">
        <v>71</v>
      </c>
      <c r="E102" s="126" t="s">
        <v>133</v>
      </c>
      <c r="F102" s="126" t="s">
        <v>134</v>
      </c>
      <c r="I102" s="119"/>
      <c r="J102" s="127">
        <f>BK102</f>
        <v>0</v>
      </c>
      <c r="L102" s="116"/>
      <c r="M102" s="121"/>
      <c r="P102" s="122">
        <f>P103+P114</f>
        <v>0</v>
      </c>
      <c r="R102" s="122">
        <f>R103+R114</f>
        <v>0.8372364000000001</v>
      </c>
      <c r="T102" s="123">
        <f>T103+T114</f>
        <v>0</v>
      </c>
      <c r="AR102" s="117" t="s">
        <v>80</v>
      </c>
      <c r="AT102" s="124" t="s">
        <v>71</v>
      </c>
      <c r="AU102" s="124" t="s">
        <v>80</v>
      </c>
      <c r="AY102" s="117" t="s">
        <v>132</v>
      </c>
      <c r="BK102" s="125">
        <f>BK103+BK114</f>
        <v>0</v>
      </c>
    </row>
    <row r="103" spans="2:65" s="11" customFormat="1" ht="20.85" customHeight="1">
      <c r="B103" s="116"/>
      <c r="D103" s="117" t="s">
        <v>71</v>
      </c>
      <c r="E103" s="126" t="s">
        <v>135</v>
      </c>
      <c r="F103" s="126" t="s">
        <v>136</v>
      </c>
      <c r="I103" s="119"/>
      <c r="J103" s="127">
        <f>BK103</f>
        <v>0</v>
      </c>
      <c r="L103" s="116"/>
      <c r="M103" s="121"/>
      <c r="P103" s="122">
        <f>SUM(P104:P113)</f>
        <v>0</v>
      </c>
      <c r="R103" s="122">
        <f>SUM(R104:R113)</f>
        <v>0.36366140000000002</v>
      </c>
      <c r="T103" s="123">
        <f>SUM(T104:T113)</f>
        <v>0</v>
      </c>
      <c r="AR103" s="117" t="s">
        <v>80</v>
      </c>
      <c r="AT103" s="124" t="s">
        <v>71</v>
      </c>
      <c r="AU103" s="124" t="s">
        <v>137</v>
      </c>
      <c r="AY103" s="117" t="s">
        <v>132</v>
      </c>
      <c r="BK103" s="125">
        <f>SUM(BK104:BK113)</f>
        <v>0</v>
      </c>
    </row>
    <row r="104" spans="2:65" s="1" customFormat="1" ht="24.2" customHeight="1">
      <c r="B104" s="33"/>
      <c r="C104" s="128" t="s">
        <v>80</v>
      </c>
      <c r="D104" s="128" t="s">
        <v>138</v>
      </c>
      <c r="E104" s="129" t="s">
        <v>139</v>
      </c>
      <c r="F104" s="130" t="s">
        <v>140</v>
      </c>
      <c r="G104" s="131" t="s">
        <v>141</v>
      </c>
      <c r="H104" s="132">
        <v>1</v>
      </c>
      <c r="I104" s="133"/>
      <c r="J104" s="134">
        <f>ROUND(I104*H104,1)</f>
        <v>0</v>
      </c>
      <c r="K104" s="130" t="s">
        <v>142</v>
      </c>
      <c r="L104" s="33"/>
      <c r="M104" s="135" t="s">
        <v>19</v>
      </c>
      <c r="N104" s="136" t="s">
        <v>44</v>
      </c>
      <c r="P104" s="137">
        <f>O104*H104</f>
        <v>0</v>
      </c>
      <c r="Q104" s="137">
        <v>4.8430000000000001E-2</v>
      </c>
      <c r="R104" s="137">
        <f>Q104*H104</f>
        <v>4.8430000000000001E-2</v>
      </c>
      <c r="S104" s="137">
        <v>0</v>
      </c>
      <c r="T104" s="138">
        <f>S104*H104</f>
        <v>0</v>
      </c>
      <c r="AR104" s="139" t="s">
        <v>143</v>
      </c>
      <c r="AT104" s="139" t="s">
        <v>138</v>
      </c>
      <c r="AU104" s="139" t="s">
        <v>133</v>
      </c>
      <c r="AY104" s="18" t="s">
        <v>132</v>
      </c>
      <c r="BE104" s="140">
        <f>IF(N104="základní",J104,0)</f>
        <v>0</v>
      </c>
      <c r="BF104" s="140">
        <f>IF(N104="snížená",J104,0)</f>
        <v>0</v>
      </c>
      <c r="BG104" s="140">
        <f>IF(N104="zákl. přenesená",J104,0)</f>
        <v>0</v>
      </c>
      <c r="BH104" s="140">
        <f>IF(N104="sníž. přenesená",J104,0)</f>
        <v>0</v>
      </c>
      <c r="BI104" s="140">
        <f>IF(N104="nulová",J104,0)</f>
        <v>0</v>
      </c>
      <c r="BJ104" s="18" t="s">
        <v>137</v>
      </c>
      <c r="BK104" s="140">
        <f>ROUND(I104*H104,1)</f>
        <v>0</v>
      </c>
      <c r="BL104" s="18" t="s">
        <v>143</v>
      </c>
      <c r="BM104" s="139" t="s">
        <v>144</v>
      </c>
    </row>
    <row r="105" spans="2:65" s="1" customFormat="1" ht="11.25">
      <c r="B105" s="33"/>
      <c r="D105" s="141" t="s">
        <v>145</v>
      </c>
      <c r="F105" s="142" t="s">
        <v>146</v>
      </c>
      <c r="I105" s="143"/>
      <c r="L105" s="33"/>
      <c r="M105" s="144"/>
      <c r="T105" s="54"/>
      <c r="AT105" s="18" t="s">
        <v>145</v>
      </c>
      <c r="AU105" s="18" t="s">
        <v>133</v>
      </c>
    </row>
    <row r="106" spans="2:65" s="12" customFormat="1" ht="11.25">
      <c r="B106" s="145"/>
      <c r="D106" s="146" t="s">
        <v>147</v>
      </c>
      <c r="E106" s="147" t="s">
        <v>19</v>
      </c>
      <c r="F106" s="148" t="s">
        <v>148</v>
      </c>
      <c r="H106" s="149">
        <v>1</v>
      </c>
      <c r="I106" s="150"/>
      <c r="L106" s="145"/>
      <c r="M106" s="151"/>
      <c r="T106" s="152"/>
      <c r="AT106" s="147" t="s">
        <v>147</v>
      </c>
      <c r="AU106" s="147" t="s">
        <v>133</v>
      </c>
      <c r="AV106" s="12" t="s">
        <v>137</v>
      </c>
      <c r="AW106" s="12" t="s">
        <v>33</v>
      </c>
      <c r="AX106" s="12" t="s">
        <v>80</v>
      </c>
      <c r="AY106" s="147" t="s">
        <v>132</v>
      </c>
    </row>
    <row r="107" spans="2:65" s="1" customFormat="1" ht="21.75" customHeight="1">
      <c r="B107" s="33"/>
      <c r="C107" s="128" t="s">
        <v>137</v>
      </c>
      <c r="D107" s="128" t="s">
        <v>138</v>
      </c>
      <c r="E107" s="129" t="s">
        <v>149</v>
      </c>
      <c r="F107" s="130" t="s">
        <v>150</v>
      </c>
      <c r="G107" s="131" t="s">
        <v>141</v>
      </c>
      <c r="H107" s="132">
        <v>1</v>
      </c>
      <c r="I107" s="133"/>
      <c r="J107" s="134">
        <f>ROUND(I107*H107,1)</f>
        <v>0</v>
      </c>
      <c r="K107" s="130" t="s">
        <v>142</v>
      </c>
      <c r="L107" s="33"/>
      <c r="M107" s="135" t="s">
        <v>19</v>
      </c>
      <c r="N107" s="136" t="s">
        <v>44</v>
      </c>
      <c r="P107" s="137">
        <f>O107*H107</f>
        <v>0</v>
      </c>
      <c r="Q107" s="137">
        <v>1.2619999999999999E-2</v>
      </c>
      <c r="R107" s="137">
        <f>Q107*H107</f>
        <v>1.2619999999999999E-2</v>
      </c>
      <c r="S107" s="137">
        <v>0</v>
      </c>
      <c r="T107" s="138">
        <f>S107*H107</f>
        <v>0</v>
      </c>
      <c r="AR107" s="139" t="s">
        <v>143</v>
      </c>
      <c r="AT107" s="139" t="s">
        <v>138</v>
      </c>
      <c r="AU107" s="139" t="s">
        <v>133</v>
      </c>
      <c r="AY107" s="18" t="s">
        <v>132</v>
      </c>
      <c r="BE107" s="140">
        <f>IF(N107="základní",J107,0)</f>
        <v>0</v>
      </c>
      <c r="BF107" s="140">
        <f>IF(N107="snížená",J107,0)</f>
        <v>0</v>
      </c>
      <c r="BG107" s="140">
        <f>IF(N107="zákl. přenesená",J107,0)</f>
        <v>0</v>
      </c>
      <c r="BH107" s="140">
        <f>IF(N107="sníž. přenesená",J107,0)</f>
        <v>0</v>
      </c>
      <c r="BI107" s="140">
        <f>IF(N107="nulová",J107,0)</f>
        <v>0</v>
      </c>
      <c r="BJ107" s="18" t="s">
        <v>137</v>
      </c>
      <c r="BK107" s="140">
        <f>ROUND(I107*H107,1)</f>
        <v>0</v>
      </c>
      <c r="BL107" s="18" t="s">
        <v>143</v>
      </c>
      <c r="BM107" s="139" t="s">
        <v>151</v>
      </c>
    </row>
    <row r="108" spans="2:65" s="1" customFormat="1" ht="11.25">
      <c r="B108" s="33"/>
      <c r="D108" s="141" t="s">
        <v>145</v>
      </c>
      <c r="F108" s="142" t="s">
        <v>152</v>
      </c>
      <c r="I108" s="143"/>
      <c r="L108" s="33"/>
      <c r="M108" s="144"/>
      <c r="T108" s="54"/>
      <c r="AT108" s="18" t="s">
        <v>145</v>
      </c>
      <c r="AU108" s="18" t="s">
        <v>133</v>
      </c>
    </row>
    <row r="109" spans="2:65" s="12" customFormat="1" ht="11.25">
      <c r="B109" s="145"/>
      <c r="D109" s="146" t="s">
        <v>147</v>
      </c>
      <c r="E109" s="147" t="s">
        <v>19</v>
      </c>
      <c r="F109" s="148" t="s">
        <v>148</v>
      </c>
      <c r="H109" s="149">
        <v>1</v>
      </c>
      <c r="I109" s="150"/>
      <c r="L109" s="145"/>
      <c r="M109" s="151"/>
      <c r="T109" s="152"/>
      <c r="AT109" s="147" t="s">
        <v>147</v>
      </c>
      <c r="AU109" s="147" t="s">
        <v>133</v>
      </c>
      <c r="AV109" s="12" t="s">
        <v>137</v>
      </c>
      <c r="AW109" s="12" t="s">
        <v>33</v>
      </c>
      <c r="AX109" s="12" t="s">
        <v>80</v>
      </c>
      <c r="AY109" s="147" t="s">
        <v>132</v>
      </c>
    </row>
    <row r="110" spans="2:65" s="1" customFormat="1" ht="21.75" customHeight="1">
      <c r="B110" s="33"/>
      <c r="C110" s="128" t="s">
        <v>133</v>
      </c>
      <c r="D110" s="128" t="s">
        <v>138</v>
      </c>
      <c r="E110" s="129" t="s">
        <v>153</v>
      </c>
      <c r="F110" s="130" t="s">
        <v>154</v>
      </c>
      <c r="G110" s="131" t="s">
        <v>155</v>
      </c>
      <c r="H110" s="132">
        <v>0.182</v>
      </c>
      <c r="I110" s="133"/>
      <c r="J110" s="134">
        <f>ROUND(I110*H110,1)</f>
        <v>0</v>
      </c>
      <c r="K110" s="130" t="s">
        <v>142</v>
      </c>
      <c r="L110" s="33"/>
      <c r="M110" s="135" t="s">
        <v>19</v>
      </c>
      <c r="N110" s="136" t="s">
        <v>44</v>
      </c>
      <c r="P110" s="137">
        <f>O110*H110</f>
        <v>0</v>
      </c>
      <c r="Q110" s="137">
        <v>1.6627000000000001</v>
      </c>
      <c r="R110" s="137">
        <f>Q110*H110</f>
        <v>0.30261140000000003</v>
      </c>
      <c r="S110" s="137">
        <v>0</v>
      </c>
      <c r="T110" s="138">
        <f>S110*H110</f>
        <v>0</v>
      </c>
      <c r="AR110" s="139" t="s">
        <v>143</v>
      </c>
      <c r="AT110" s="139" t="s">
        <v>138</v>
      </c>
      <c r="AU110" s="139" t="s">
        <v>133</v>
      </c>
      <c r="AY110" s="18" t="s">
        <v>132</v>
      </c>
      <c r="BE110" s="140">
        <f>IF(N110="základní",J110,0)</f>
        <v>0</v>
      </c>
      <c r="BF110" s="140">
        <f>IF(N110="snížená",J110,0)</f>
        <v>0</v>
      </c>
      <c r="BG110" s="140">
        <f>IF(N110="zákl. přenesená",J110,0)</f>
        <v>0</v>
      </c>
      <c r="BH110" s="140">
        <f>IF(N110="sníž. přenesená",J110,0)</f>
        <v>0</v>
      </c>
      <c r="BI110" s="140">
        <f>IF(N110="nulová",J110,0)</f>
        <v>0</v>
      </c>
      <c r="BJ110" s="18" t="s">
        <v>137</v>
      </c>
      <c r="BK110" s="140">
        <f>ROUND(I110*H110,1)</f>
        <v>0</v>
      </c>
      <c r="BL110" s="18" t="s">
        <v>143</v>
      </c>
      <c r="BM110" s="139" t="s">
        <v>156</v>
      </c>
    </row>
    <row r="111" spans="2:65" s="1" customFormat="1" ht="11.25">
      <c r="B111" s="33"/>
      <c r="D111" s="141" t="s">
        <v>145</v>
      </c>
      <c r="F111" s="142" t="s">
        <v>157</v>
      </c>
      <c r="I111" s="143"/>
      <c r="L111" s="33"/>
      <c r="M111" s="144"/>
      <c r="T111" s="54"/>
      <c r="AT111" s="18" t="s">
        <v>145</v>
      </c>
      <c r="AU111" s="18" t="s">
        <v>133</v>
      </c>
    </row>
    <row r="112" spans="2:65" s="13" customFormat="1" ht="11.25">
      <c r="B112" s="153"/>
      <c r="D112" s="146" t="s">
        <v>147</v>
      </c>
      <c r="E112" s="154" t="s">
        <v>19</v>
      </c>
      <c r="F112" s="155" t="s">
        <v>158</v>
      </c>
      <c r="H112" s="154" t="s">
        <v>19</v>
      </c>
      <c r="I112" s="156"/>
      <c r="L112" s="153"/>
      <c r="M112" s="157"/>
      <c r="T112" s="158"/>
      <c r="AT112" s="154" t="s">
        <v>147</v>
      </c>
      <c r="AU112" s="154" t="s">
        <v>133</v>
      </c>
      <c r="AV112" s="13" t="s">
        <v>80</v>
      </c>
      <c r="AW112" s="13" t="s">
        <v>33</v>
      </c>
      <c r="AX112" s="13" t="s">
        <v>72</v>
      </c>
      <c r="AY112" s="154" t="s">
        <v>132</v>
      </c>
    </row>
    <row r="113" spans="2:65" s="12" customFormat="1" ht="11.25">
      <c r="B113" s="145"/>
      <c r="D113" s="146" t="s">
        <v>147</v>
      </c>
      <c r="E113" s="147" t="s">
        <v>19</v>
      </c>
      <c r="F113" s="148" t="s">
        <v>159</v>
      </c>
      <c r="H113" s="149">
        <v>0.182</v>
      </c>
      <c r="I113" s="150"/>
      <c r="L113" s="145"/>
      <c r="M113" s="151"/>
      <c r="T113" s="152"/>
      <c r="AT113" s="147" t="s">
        <v>147</v>
      </c>
      <c r="AU113" s="147" t="s">
        <v>133</v>
      </c>
      <c r="AV113" s="12" t="s">
        <v>137</v>
      </c>
      <c r="AW113" s="12" t="s">
        <v>33</v>
      </c>
      <c r="AX113" s="12" t="s">
        <v>80</v>
      </c>
      <c r="AY113" s="147" t="s">
        <v>132</v>
      </c>
    </row>
    <row r="114" spans="2:65" s="11" customFormat="1" ht="20.85" customHeight="1">
      <c r="B114" s="116"/>
      <c r="D114" s="117" t="s">
        <v>71</v>
      </c>
      <c r="E114" s="126" t="s">
        <v>160</v>
      </c>
      <c r="F114" s="126" t="s">
        <v>161</v>
      </c>
      <c r="I114" s="119"/>
      <c r="J114" s="127">
        <f>BK114</f>
        <v>0</v>
      </c>
      <c r="L114" s="116"/>
      <c r="M114" s="121"/>
      <c r="P114" s="122">
        <f>SUM(P115:P123)</f>
        <v>0</v>
      </c>
      <c r="R114" s="122">
        <f>SUM(R115:R123)</f>
        <v>0.47357500000000002</v>
      </c>
      <c r="T114" s="123">
        <f>SUM(T115:T123)</f>
        <v>0</v>
      </c>
      <c r="AR114" s="117" t="s">
        <v>80</v>
      </c>
      <c r="AT114" s="124" t="s">
        <v>71</v>
      </c>
      <c r="AU114" s="124" t="s">
        <v>137</v>
      </c>
      <c r="AY114" s="117" t="s">
        <v>132</v>
      </c>
      <c r="BK114" s="125">
        <f>SUM(BK115:BK123)</f>
        <v>0</v>
      </c>
    </row>
    <row r="115" spans="2:65" s="1" customFormat="1" ht="24.2" customHeight="1">
      <c r="B115" s="33"/>
      <c r="C115" s="128" t="s">
        <v>143</v>
      </c>
      <c r="D115" s="128" t="s">
        <v>138</v>
      </c>
      <c r="E115" s="129" t="s">
        <v>162</v>
      </c>
      <c r="F115" s="130" t="s">
        <v>163</v>
      </c>
      <c r="G115" s="131" t="s">
        <v>164</v>
      </c>
      <c r="H115" s="132">
        <v>0.96</v>
      </c>
      <c r="I115" s="133"/>
      <c r="J115" s="134">
        <f>ROUND(I115*H115,1)</f>
        <v>0</v>
      </c>
      <c r="K115" s="130" t="s">
        <v>142</v>
      </c>
      <c r="L115" s="33"/>
      <c r="M115" s="135" t="s">
        <v>19</v>
      </c>
      <c r="N115" s="136" t="s">
        <v>44</v>
      </c>
      <c r="P115" s="137">
        <f>O115*H115</f>
        <v>0</v>
      </c>
      <c r="Q115" s="137">
        <v>0.16114000000000001</v>
      </c>
      <c r="R115" s="137">
        <f>Q115*H115</f>
        <v>0.15469440000000001</v>
      </c>
      <c r="S115" s="137">
        <v>0</v>
      </c>
      <c r="T115" s="138">
        <f>S115*H115</f>
        <v>0</v>
      </c>
      <c r="AR115" s="139" t="s">
        <v>143</v>
      </c>
      <c r="AT115" s="139" t="s">
        <v>138</v>
      </c>
      <c r="AU115" s="139" t="s">
        <v>133</v>
      </c>
      <c r="AY115" s="18" t="s">
        <v>132</v>
      </c>
      <c r="BE115" s="140">
        <f>IF(N115="základní",J115,0)</f>
        <v>0</v>
      </c>
      <c r="BF115" s="140">
        <f>IF(N115="snížená",J115,0)</f>
        <v>0</v>
      </c>
      <c r="BG115" s="140">
        <f>IF(N115="zákl. přenesená",J115,0)</f>
        <v>0</v>
      </c>
      <c r="BH115" s="140">
        <f>IF(N115="sníž. přenesená",J115,0)</f>
        <v>0</v>
      </c>
      <c r="BI115" s="140">
        <f>IF(N115="nulová",J115,0)</f>
        <v>0</v>
      </c>
      <c r="BJ115" s="18" t="s">
        <v>137</v>
      </c>
      <c r="BK115" s="140">
        <f>ROUND(I115*H115,1)</f>
        <v>0</v>
      </c>
      <c r="BL115" s="18" t="s">
        <v>143</v>
      </c>
      <c r="BM115" s="139" t="s">
        <v>165</v>
      </c>
    </row>
    <row r="116" spans="2:65" s="1" customFormat="1" ht="11.25">
      <c r="B116" s="33"/>
      <c r="D116" s="141" t="s">
        <v>145</v>
      </c>
      <c r="F116" s="142" t="s">
        <v>166</v>
      </c>
      <c r="I116" s="143"/>
      <c r="L116" s="33"/>
      <c r="M116" s="144"/>
      <c r="T116" s="54"/>
      <c r="AT116" s="18" t="s">
        <v>145</v>
      </c>
      <c r="AU116" s="18" t="s">
        <v>133</v>
      </c>
    </row>
    <row r="117" spans="2:65" s="12" customFormat="1" ht="11.25">
      <c r="B117" s="145"/>
      <c r="D117" s="146" t="s">
        <v>147</v>
      </c>
      <c r="E117" s="147" t="s">
        <v>19</v>
      </c>
      <c r="F117" s="148" t="s">
        <v>167</v>
      </c>
      <c r="H117" s="149">
        <v>0.96</v>
      </c>
      <c r="I117" s="150"/>
      <c r="L117" s="145"/>
      <c r="M117" s="151"/>
      <c r="T117" s="152"/>
      <c r="AT117" s="147" t="s">
        <v>147</v>
      </c>
      <c r="AU117" s="147" t="s">
        <v>133</v>
      </c>
      <c r="AV117" s="12" t="s">
        <v>137</v>
      </c>
      <c r="AW117" s="12" t="s">
        <v>33</v>
      </c>
      <c r="AX117" s="12" t="s">
        <v>80</v>
      </c>
      <c r="AY117" s="147" t="s">
        <v>132</v>
      </c>
    </row>
    <row r="118" spans="2:65" s="1" customFormat="1" ht="24.2" customHeight="1">
      <c r="B118" s="33"/>
      <c r="C118" s="128" t="s">
        <v>168</v>
      </c>
      <c r="D118" s="128" t="s">
        <v>138</v>
      </c>
      <c r="E118" s="129" t="s">
        <v>169</v>
      </c>
      <c r="F118" s="130" t="s">
        <v>170</v>
      </c>
      <c r="G118" s="131" t="s">
        <v>164</v>
      </c>
      <c r="H118" s="132">
        <v>1.26</v>
      </c>
      <c r="I118" s="133"/>
      <c r="J118" s="134">
        <f>ROUND(I118*H118,1)</f>
        <v>0</v>
      </c>
      <c r="K118" s="130" t="s">
        <v>142</v>
      </c>
      <c r="L118" s="33"/>
      <c r="M118" s="135" t="s">
        <v>19</v>
      </c>
      <c r="N118" s="136" t="s">
        <v>44</v>
      </c>
      <c r="P118" s="137">
        <f>O118*H118</f>
        <v>0</v>
      </c>
      <c r="Q118" s="137">
        <v>8.3409999999999998E-2</v>
      </c>
      <c r="R118" s="137">
        <f>Q118*H118</f>
        <v>0.1050966</v>
      </c>
      <c r="S118" s="137">
        <v>0</v>
      </c>
      <c r="T118" s="138">
        <f>S118*H118</f>
        <v>0</v>
      </c>
      <c r="AR118" s="139" t="s">
        <v>143</v>
      </c>
      <c r="AT118" s="139" t="s">
        <v>138</v>
      </c>
      <c r="AU118" s="139" t="s">
        <v>133</v>
      </c>
      <c r="AY118" s="18" t="s">
        <v>132</v>
      </c>
      <c r="BE118" s="140">
        <f>IF(N118="základní",J118,0)</f>
        <v>0</v>
      </c>
      <c r="BF118" s="140">
        <f>IF(N118="snížená",J118,0)</f>
        <v>0</v>
      </c>
      <c r="BG118" s="140">
        <f>IF(N118="zákl. přenesená",J118,0)</f>
        <v>0</v>
      </c>
      <c r="BH118" s="140">
        <f>IF(N118="sníž. přenesená",J118,0)</f>
        <v>0</v>
      </c>
      <c r="BI118" s="140">
        <f>IF(N118="nulová",J118,0)</f>
        <v>0</v>
      </c>
      <c r="BJ118" s="18" t="s">
        <v>137</v>
      </c>
      <c r="BK118" s="140">
        <f>ROUND(I118*H118,1)</f>
        <v>0</v>
      </c>
      <c r="BL118" s="18" t="s">
        <v>143</v>
      </c>
      <c r="BM118" s="139" t="s">
        <v>171</v>
      </c>
    </row>
    <row r="119" spans="2:65" s="1" customFormat="1" ht="11.25">
      <c r="B119" s="33"/>
      <c r="D119" s="141" t="s">
        <v>145</v>
      </c>
      <c r="F119" s="142" t="s">
        <v>172</v>
      </c>
      <c r="I119" s="143"/>
      <c r="L119" s="33"/>
      <c r="M119" s="144"/>
      <c r="T119" s="54"/>
      <c r="AT119" s="18" t="s">
        <v>145</v>
      </c>
      <c r="AU119" s="18" t="s">
        <v>133</v>
      </c>
    </row>
    <row r="120" spans="2:65" s="12" customFormat="1" ht="11.25">
      <c r="B120" s="145"/>
      <c r="D120" s="146" t="s">
        <v>147</v>
      </c>
      <c r="E120" s="147" t="s">
        <v>19</v>
      </c>
      <c r="F120" s="148" t="s">
        <v>173</v>
      </c>
      <c r="H120" s="149">
        <v>1.26</v>
      </c>
      <c r="I120" s="150"/>
      <c r="L120" s="145"/>
      <c r="M120" s="151"/>
      <c r="T120" s="152"/>
      <c r="AT120" s="147" t="s">
        <v>147</v>
      </c>
      <c r="AU120" s="147" t="s">
        <v>133</v>
      </c>
      <c r="AV120" s="12" t="s">
        <v>137</v>
      </c>
      <c r="AW120" s="12" t="s">
        <v>33</v>
      </c>
      <c r="AX120" s="12" t="s">
        <v>80</v>
      </c>
      <c r="AY120" s="147" t="s">
        <v>132</v>
      </c>
    </row>
    <row r="121" spans="2:65" s="1" customFormat="1" ht="21.75" customHeight="1">
      <c r="B121" s="33"/>
      <c r="C121" s="128" t="s">
        <v>174</v>
      </c>
      <c r="D121" s="128" t="s">
        <v>138</v>
      </c>
      <c r="E121" s="129" t="s">
        <v>175</v>
      </c>
      <c r="F121" s="130" t="s">
        <v>176</v>
      </c>
      <c r="G121" s="131" t="s">
        <v>164</v>
      </c>
      <c r="H121" s="132">
        <v>0.8</v>
      </c>
      <c r="I121" s="133"/>
      <c r="J121" s="134">
        <f>ROUND(I121*H121,1)</f>
        <v>0</v>
      </c>
      <c r="K121" s="130" t="s">
        <v>142</v>
      </c>
      <c r="L121" s="33"/>
      <c r="M121" s="135" t="s">
        <v>19</v>
      </c>
      <c r="N121" s="136" t="s">
        <v>44</v>
      </c>
      <c r="P121" s="137">
        <f>O121*H121</f>
        <v>0</v>
      </c>
      <c r="Q121" s="137">
        <v>0.26723000000000002</v>
      </c>
      <c r="R121" s="137">
        <f>Q121*H121</f>
        <v>0.21378400000000003</v>
      </c>
      <c r="S121" s="137">
        <v>0</v>
      </c>
      <c r="T121" s="138">
        <f>S121*H121</f>
        <v>0</v>
      </c>
      <c r="AR121" s="139" t="s">
        <v>143</v>
      </c>
      <c r="AT121" s="139" t="s">
        <v>138</v>
      </c>
      <c r="AU121" s="139" t="s">
        <v>133</v>
      </c>
      <c r="AY121" s="18" t="s">
        <v>132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8" t="s">
        <v>137</v>
      </c>
      <c r="BK121" s="140">
        <f>ROUND(I121*H121,1)</f>
        <v>0</v>
      </c>
      <c r="BL121" s="18" t="s">
        <v>143</v>
      </c>
      <c r="BM121" s="139" t="s">
        <v>177</v>
      </c>
    </row>
    <row r="122" spans="2:65" s="1" customFormat="1" ht="11.25">
      <c r="B122" s="33"/>
      <c r="D122" s="141" t="s">
        <v>145</v>
      </c>
      <c r="F122" s="142" t="s">
        <v>178</v>
      </c>
      <c r="I122" s="143"/>
      <c r="L122" s="33"/>
      <c r="M122" s="144"/>
      <c r="T122" s="54"/>
      <c r="AT122" s="18" t="s">
        <v>145</v>
      </c>
      <c r="AU122" s="18" t="s">
        <v>133</v>
      </c>
    </row>
    <row r="123" spans="2:65" s="12" customFormat="1" ht="11.25">
      <c r="B123" s="145"/>
      <c r="D123" s="146" t="s">
        <v>147</v>
      </c>
      <c r="E123" s="147" t="s">
        <v>19</v>
      </c>
      <c r="F123" s="148" t="s">
        <v>179</v>
      </c>
      <c r="H123" s="149">
        <v>0.8</v>
      </c>
      <c r="I123" s="150"/>
      <c r="L123" s="145"/>
      <c r="M123" s="151"/>
      <c r="T123" s="152"/>
      <c r="AT123" s="147" t="s">
        <v>147</v>
      </c>
      <c r="AU123" s="147" t="s">
        <v>133</v>
      </c>
      <c r="AV123" s="12" t="s">
        <v>137</v>
      </c>
      <c r="AW123" s="12" t="s">
        <v>33</v>
      </c>
      <c r="AX123" s="12" t="s">
        <v>80</v>
      </c>
      <c r="AY123" s="147" t="s">
        <v>132</v>
      </c>
    </row>
    <row r="124" spans="2:65" s="11" customFormat="1" ht="22.9" customHeight="1">
      <c r="B124" s="116"/>
      <c r="D124" s="117" t="s">
        <v>71</v>
      </c>
      <c r="E124" s="126" t="s">
        <v>174</v>
      </c>
      <c r="F124" s="126" t="s">
        <v>180</v>
      </c>
      <c r="I124" s="119"/>
      <c r="J124" s="127">
        <f>BK124</f>
        <v>0</v>
      </c>
      <c r="L124" s="116"/>
      <c r="M124" s="121"/>
      <c r="P124" s="122">
        <f>P125+P149+P166</f>
        <v>0</v>
      </c>
      <c r="R124" s="122">
        <f>R125+R149+R166</f>
        <v>1.7011052800000002</v>
      </c>
      <c r="T124" s="123">
        <f>T125+T149+T166</f>
        <v>0</v>
      </c>
      <c r="AR124" s="117" t="s">
        <v>80</v>
      </c>
      <c r="AT124" s="124" t="s">
        <v>71</v>
      </c>
      <c r="AU124" s="124" t="s">
        <v>80</v>
      </c>
      <c r="AY124" s="117" t="s">
        <v>132</v>
      </c>
      <c r="BK124" s="125">
        <f>BK125+BK149+BK166</f>
        <v>0</v>
      </c>
    </row>
    <row r="125" spans="2:65" s="11" customFormat="1" ht="20.85" customHeight="1">
      <c r="B125" s="116"/>
      <c r="D125" s="117" t="s">
        <v>71</v>
      </c>
      <c r="E125" s="126" t="s">
        <v>181</v>
      </c>
      <c r="F125" s="126" t="s">
        <v>182</v>
      </c>
      <c r="I125" s="119"/>
      <c r="J125" s="127">
        <f>BK125</f>
        <v>0</v>
      </c>
      <c r="L125" s="116"/>
      <c r="M125" s="121"/>
      <c r="P125" s="122">
        <f>SUM(P126:P148)</f>
        <v>0</v>
      </c>
      <c r="R125" s="122">
        <f>SUM(R126:R148)</f>
        <v>1.3171895000000002</v>
      </c>
      <c r="T125" s="123">
        <f>SUM(T126:T148)</f>
        <v>0</v>
      </c>
      <c r="AR125" s="117" t="s">
        <v>80</v>
      </c>
      <c r="AT125" s="124" t="s">
        <v>71</v>
      </c>
      <c r="AU125" s="124" t="s">
        <v>137</v>
      </c>
      <c r="AY125" s="117" t="s">
        <v>132</v>
      </c>
      <c r="BK125" s="125">
        <f>SUM(BK126:BK148)</f>
        <v>0</v>
      </c>
    </row>
    <row r="126" spans="2:65" s="1" customFormat="1" ht="24.2" customHeight="1">
      <c r="B126" s="33"/>
      <c r="C126" s="128" t="s">
        <v>183</v>
      </c>
      <c r="D126" s="128" t="s">
        <v>138</v>
      </c>
      <c r="E126" s="129" t="s">
        <v>184</v>
      </c>
      <c r="F126" s="130" t="s">
        <v>185</v>
      </c>
      <c r="G126" s="131" t="s">
        <v>164</v>
      </c>
      <c r="H126" s="132">
        <v>63.951000000000001</v>
      </c>
      <c r="I126" s="133"/>
      <c r="J126" s="134">
        <f>ROUND(I126*H126,1)</f>
        <v>0</v>
      </c>
      <c r="K126" s="130" t="s">
        <v>142</v>
      </c>
      <c r="L126" s="33"/>
      <c r="M126" s="135" t="s">
        <v>19</v>
      </c>
      <c r="N126" s="136" t="s">
        <v>44</v>
      </c>
      <c r="P126" s="137">
        <f>O126*H126</f>
        <v>0</v>
      </c>
      <c r="Q126" s="137">
        <v>1.6500000000000001E-2</v>
      </c>
      <c r="R126" s="137">
        <f>Q126*H126</f>
        <v>1.0551915000000001</v>
      </c>
      <c r="S126" s="137">
        <v>0</v>
      </c>
      <c r="T126" s="138">
        <f>S126*H126</f>
        <v>0</v>
      </c>
      <c r="AR126" s="139" t="s">
        <v>143</v>
      </c>
      <c r="AT126" s="139" t="s">
        <v>138</v>
      </c>
      <c r="AU126" s="139" t="s">
        <v>133</v>
      </c>
      <c r="AY126" s="18" t="s">
        <v>132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8" t="s">
        <v>137</v>
      </c>
      <c r="BK126" s="140">
        <f>ROUND(I126*H126,1)</f>
        <v>0</v>
      </c>
      <c r="BL126" s="18" t="s">
        <v>143</v>
      </c>
      <c r="BM126" s="139" t="s">
        <v>186</v>
      </c>
    </row>
    <row r="127" spans="2:65" s="1" customFormat="1" ht="11.25">
      <c r="B127" s="33"/>
      <c r="D127" s="141" t="s">
        <v>145</v>
      </c>
      <c r="F127" s="142" t="s">
        <v>187</v>
      </c>
      <c r="I127" s="143"/>
      <c r="L127" s="33"/>
      <c r="M127" s="144"/>
      <c r="T127" s="54"/>
      <c r="AT127" s="18" t="s">
        <v>145</v>
      </c>
      <c r="AU127" s="18" t="s">
        <v>133</v>
      </c>
    </row>
    <row r="128" spans="2:65" s="12" customFormat="1" ht="11.25">
      <c r="B128" s="145"/>
      <c r="D128" s="146" t="s">
        <v>147</v>
      </c>
      <c r="E128" s="147" t="s">
        <v>19</v>
      </c>
      <c r="F128" s="148" t="s">
        <v>188</v>
      </c>
      <c r="H128" s="149">
        <v>46.24</v>
      </c>
      <c r="I128" s="150"/>
      <c r="L128" s="145"/>
      <c r="M128" s="151"/>
      <c r="T128" s="152"/>
      <c r="AT128" s="147" t="s">
        <v>147</v>
      </c>
      <c r="AU128" s="147" t="s">
        <v>133</v>
      </c>
      <c r="AV128" s="12" t="s">
        <v>137</v>
      </c>
      <c r="AW128" s="12" t="s">
        <v>33</v>
      </c>
      <c r="AX128" s="12" t="s">
        <v>72</v>
      </c>
      <c r="AY128" s="147" t="s">
        <v>132</v>
      </c>
    </row>
    <row r="129" spans="2:65" s="12" customFormat="1" ht="11.25">
      <c r="B129" s="145"/>
      <c r="D129" s="146" t="s">
        <v>147</v>
      </c>
      <c r="E129" s="147" t="s">
        <v>19</v>
      </c>
      <c r="F129" s="148" t="s">
        <v>189</v>
      </c>
      <c r="H129" s="149">
        <v>-1.5760000000000001</v>
      </c>
      <c r="I129" s="150"/>
      <c r="L129" s="145"/>
      <c r="M129" s="151"/>
      <c r="T129" s="152"/>
      <c r="AT129" s="147" t="s">
        <v>147</v>
      </c>
      <c r="AU129" s="147" t="s">
        <v>133</v>
      </c>
      <c r="AV129" s="12" t="s">
        <v>137</v>
      </c>
      <c r="AW129" s="12" t="s">
        <v>33</v>
      </c>
      <c r="AX129" s="12" t="s">
        <v>72</v>
      </c>
      <c r="AY129" s="147" t="s">
        <v>132</v>
      </c>
    </row>
    <row r="130" spans="2:65" s="14" customFormat="1" ht="11.25">
      <c r="B130" s="159"/>
      <c r="D130" s="146" t="s">
        <v>147</v>
      </c>
      <c r="E130" s="160" t="s">
        <v>19</v>
      </c>
      <c r="F130" s="161" t="s">
        <v>190</v>
      </c>
      <c r="H130" s="162">
        <v>44.664000000000001</v>
      </c>
      <c r="I130" s="163"/>
      <c r="L130" s="159"/>
      <c r="M130" s="164"/>
      <c r="T130" s="165"/>
      <c r="AT130" s="160" t="s">
        <v>147</v>
      </c>
      <c r="AU130" s="160" t="s">
        <v>133</v>
      </c>
      <c r="AV130" s="14" t="s">
        <v>133</v>
      </c>
      <c r="AW130" s="14" t="s">
        <v>33</v>
      </c>
      <c r="AX130" s="14" t="s">
        <v>72</v>
      </c>
      <c r="AY130" s="160" t="s">
        <v>132</v>
      </c>
    </row>
    <row r="131" spans="2:65" s="12" customFormat="1" ht="11.25">
      <c r="B131" s="145"/>
      <c r="D131" s="146" t="s">
        <v>147</v>
      </c>
      <c r="E131" s="147" t="s">
        <v>19</v>
      </c>
      <c r="F131" s="148" t="s">
        <v>191</v>
      </c>
      <c r="H131" s="149">
        <v>20.059999999999999</v>
      </c>
      <c r="I131" s="150"/>
      <c r="L131" s="145"/>
      <c r="M131" s="151"/>
      <c r="T131" s="152"/>
      <c r="AT131" s="147" t="s">
        <v>147</v>
      </c>
      <c r="AU131" s="147" t="s">
        <v>133</v>
      </c>
      <c r="AV131" s="12" t="s">
        <v>137</v>
      </c>
      <c r="AW131" s="12" t="s">
        <v>33</v>
      </c>
      <c r="AX131" s="12" t="s">
        <v>72</v>
      </c>
      <c r="AY131" s="147" t="s">
        <v>132</v>
      </c>
    </row>
    <row r="132" spans="2:65" s="12" customFormat="1" ht="11.25">
      <c r="B132" s="145"/>
      <c r="D132" s="146" t="s">
        <v>147</v>
      </c>
      <c r="E132" s="147" t="s">
        <v>19</v>
      </c>
      <c r="F132" s="148" t="s">
        <v>192</v>
      </c>
      <c r="H132" s="149">
        <v>0.80300000000000005</v>
      </c>
      <c r="I132" s="150"/>
      <c r="L132" s="145"/>
      <c r="M132" s="151"/>
      <c r="T132" s="152"/>
      <c r="AT132" s="147" t="s">
        <v>147</v>
      </c>
      <c r="AU132" s="147" t="s">
        <v>133</v>
      </c>
      <c r="AV132" s="12" t="s">
        <v>137</v>
      </c>
      <c r="AW132" s="12" t="s">
        <v>33</v>
      </c>
      <c r="AX132" s="12" t="s">
        <v>72</v>
      </c>
      <c r="AY132" s="147" t="s">
        <v>132</v>
      </c>
    </row>
    <row r="133" spans="2:65" s="12" customFormat="1" ht="11.25">
      <c r="B133" s="145"/>
      <c r="D133" s="146" t="s">
        <v>147</v>
      </c>
      <c r="E133" s="147" t="s">
        <v>19</v>
      </c>
      <c r="F133" s="148" t="s">
        <v>189</v>
      </c>
      <c r="H133" s="149">
        <v>-1.5760000000000001</v>
      </c>
      <c r="I133" s="150"/>
      <c r="L133" s="145"/>
      <c r="M133" s="151"/>
      <c r="T133" s="152"/>
      <c r="AT133" s="147" t="s">
        <v>147</v>
      </c>
      <c r="AU133" s="147" t="s">
        <v>133</v>
      </c>
      <c r="AV133" s="12" t="s">
        <v>137</v>
      </c>
      <c r="AW133" s="12" t="s">
        <v>33</v>
      </c>
      <c r="AX133" s="12" t="s">
        <v>72</v>
      </c>
      <c r="AY133" s="147" t="s">
        <v>132</v>
      </c>
    </row>
    <row r="134" spans="2:65" s="14" customFormat="1" ht="11.25">
      <c r="B134" s="159"/>
      <c r="D134" s="146" t="s">
        <v>147</v>
      </c>
      <c r="E134" s="160" t="s">
        <v>19</v>
      </c>
      <c r="F134" s="161" t="s">
        <v>193</v>
      </c>
      <c r="H134" s="162">
        <v>19.286999999999999</v>
      </c>
      <c r="I134" s="163"/>
      <c r="L134" s="159"/>
      <c r="M134" s="164"/>
      <c r="T134" s="165"/>
      <c r="AT134" s="160" t="s">
        <v>147</v>
      </c>
      <c r="AU134" s="160" t="s">
        <v>133</v>
      </c>
      <c r="AV134" s="14" t="s">
        <v>133</v>
      </c>
      <c r="AW134" s="14" t="s">
        <v>33</v>
      </c>
      <c r="AX134" s="14" t="s">
        <v>72</v>
      </c>
      <c r="AY134" s="160" t="s">
        <v>132</v>
      </c>
    </row>
    <row r="135" spans="2:65" s="15" customFormat="1" ht="11.25">
      <c r="B135" s="166"/>
      <c r="D135" s="146" t="s">
        <v>147</v>
      </c>
      <c r="E135" s="167" t="s">
        <v>19</v>
      </c>
      <c r="F135" s="168" t="s">
        <v>194</v>
      </c>
      <c r="H135" s="169">
        <v>63.951000000000001</v>
      </c>
      <c r="I135" s="170"/>
      <c r="L135" s="166"/>
      <c r="M135" s="171"/>
      <c r="T135" s="172"/>
      <c r="AT135" s="167" t="s">
        <v>147</v>
      </c>
      <c r="AU135" s="167" t="s">
        <v>133</v>
      </c>
      <c r="AV135" s="15" t="s">
        <v>143</v>
      </c>
      <c r="AW135" s="15" t="s">
        <v>33</v>
      </c>
      <c r="AX135" s="15" t="s">
        <v>80</v>
      </c>
      <c r="AY135" s="167" t="s">
        <v>132</v>
      </c>
    </row>
    <row r="136" spans="2:65" s="1" customFormat="1" ht="16.5" customHeight="1">
      <c r="B136" s="33"/>
      <c r="C136" s="128" t="s">
        <v>195</v>
      </c>
      <c r="D136" s="128" t="s">
        <v>138</v>
      </c>
      <c r="E136" s="129" t="s">
        <v>196</v>
      </c>
      <c r="F136" s="130" t="s">
        <v>197</v>
      </c>
      <c r="G136" s="131" t="s">
        <v>164</v>
      </c>
      <c r="H136" s="132">
        <v>27.3</v>
      </c>
      <c r="I136" s="133"/>
      <c r="J136" s="134">
        <f>ROUND(I136*H136,1)</f>
        <v>0</v>
      </c>
      <c r="K136" s="130" t="s">
        <v>142</v>
      </c>
      <c r="L136" s="33"/>
      <c r="M136" s="135" t="s">
        <v>19</v>
      </c>
      <c r="N136" s="136" t="s">
        <v>44</v>
      </c>
      <c r="P136" s="137">
        <f>O136*H136</f>
        <v>0</v>
      </c>
      <c r="Q136" s="137">
        <v>2.5999999999999998E-4</v>
      </c>
      <c r="R136" s="137">
        <f>Q136*H136</f>
        <v>7.0979999999999993E-3</v>
      </c>
      <c r="S136" s="137">
        <v>0</v>
      </c>
      <c r="T136" s="138">
        <f>S136*H136</f>
        <v>0</v>
      </c>
      <c r="AR136" s="139" t="s">
        <v>143</v>
      </c>
      <c r="AT136" s="139" t="s">
        <v>138</v>
      </c>
      <c r="AU136" s="139" t="s">
        <v>133</v>
      </c>
      <c r="AY136" s="18" t="s">
        <v>132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8" t="s">
        <v>137</v>
      </c>
      <c r="BK136" s="140">
        <f>ROUND(I136*H136,1)</f>
        <v>0</v>
      </c>
      <c r="BL136" s="18" t="s">
        <v>143</v>
      </c>
      <c r="BM136" s="139" t="s">
        <v>198</v>
      </c>
    </row>
    <row r="137" spans="2:65" s="1" customFormat="1" ht="11.25">
      <c r="B137" s="33"/>
      <c r="D137" s="141" t="s">
        <v>145</v>
      </c>
      <c r="F137" s="142" t="s">
        <v>199</v>
      </c>
      <c r="I137" s="143"/>
      <c r="L137" s="33"/>
      <c r="M137" s="144"/>
      <c r="T137" s="54"/>
      <c r="AT137" s="18" t="s">
        <v>145</v>
      </c>
      <c r="AU137" s="18" t="s">
        <v>133</v>
      </c>
    </row>
    <row r="138" spans="2:65" s="12" customFormat="1" ht="11.25">
      <c r="B138" s="145"/>
      <c r="D138" s="146" t="s">
        <v>147</v>
      </c>
      <c r="E138" s="147" t="s">
        <v>19</v>
      </c>
      <c r="F138" s="148" t="s">
        <v>200</v>
      </c>
      <c r="H138" s="149">
        <v>19.04</v>
      </c>
      <c r="I138" s="150"/>
      <c r="L138" s="145"/>
      <c r="M138" s="151"/>
      <c r="T138" s="152"/>
      <c r="AT138" s="147" t="s">
        <v>147</v>
      </c>
      <c r="AU138" s="147" t="s">
        <v>133</v>
      </c>
      <c r="AV138" s="12" t="s">
        <v>137</v>
      </c>
      <c r="AW138" s="12" t="s">
        <v>33</v>
      </c>
      <c r="AX138" s="12" t="s">
        <v>72</v>
      </c>
      <c r="AY138" s="147" t="s">
        <v>132</v>
      </c>
    </row>
    <row r="139" spans="2:65" s="12" customFormat="1" ht="11.25">
      <c r="B139" s="145"/>
      <c r="D139" s="146" t="s">
        <v>147</v>
      </c>
      <c r="E139" s="147" t="s">
        <v>19</v>
      </c>
      <c r="F139" s="148" t="s">
        <v>201</v>
      </c>
      <c r="H139" s="149">
        <v>8.26</v>
      </c>
      <c r="I139" s="150"/>
      <c r="L139" s="145"/>
      <c r="M139" s="151"/>
      <c r="T139" s="152"/>
      <c r="AT139" s="147" t="s">
        <v>147</v>
      </c>
      <c r="AU139" s="147" t="s">
        <v>133</v>
      </c>
      <c r="AV139" s="12" t="s">
        <v>137</v>
      </c>
      <c r="AW139" s="12" t="s">
        <v>33</v>
      </c>
      <c r="AX139" s="12" t="s">
        <v>72</v>
      </c>
      <c r="AY139" s="147" t="s">
        <v>132</v>
      </c>
    </row>
    <row r="140" spans="2:65" s="15" customFormat="1" ht="11.25">
      <c r="B140" s="166"/>
      <c r="D140" s="146" t="s">
        <v>147</v>
      </c>
      <c r="E140" s="167" t="s">
        <v>19</v>
      </c>
      <c r="F140" s="168" t="s">
        <v>194</v>
      </c>
      <c r="H140" s="169">
        <v>27.299999999999997</v>
      </c>
      <c r="I140" s="170"/>
      <c r="L140" s="166"/>
      <c r="M140" s="171"/>
      <c r="T140" s="172"/>
      <c r="AT140" s="167" t="s">
        <v>147</v>
      </c>
      <c r="AU140" s="167" t="s">
        <v>133</v>
      </c>
      <c r="AV140" s="15" t="s">
        <v>143</v>
      </c>
      <c r="AW140" s="15" t="s">
        <v>33</v>
      </c>
      <c r="AX140" s="15" t="s">
        <v>80</v>
      </c>
      <c r="AY140" s="167" t="s">
        <v>132</v>
      </c>
    </row>
    <row r="141" spans="2:65" s="1" customFormat="1" ht="16.5" customHeight="1">
      <c r="B141" s="33"/>
      <c r="C141" s="128" t="s">
        <v>202</v>
      </c>
      <c r="D141" s="128" t="s">
        <v>138</v>
      </c>
      <c r="E141" s="129" t="s">
        <v>203</v>
      </c>
      <c r="F141" s="130" t="s">
        <v>204</v>
      </c>
      <c r="G141" s="131" t="s">
        <v>164</v>
      </c>
      <c r="H141" s="132">
        <v>27.3</v>
      </c>
      <c r="I141" s="133"/>
      <c r="J141" s="134">
        <f>ROUND(I141*H141,1)</f>
        <v>0</v>
      </c>
      <c r="K141" s="130" t="s">
        <v>142</v>
      </c>
      <c r="L141" s="33"/>
      <c r="M141" s="135" t="s">
        <v>19</v>
      </c>
      <c r="N141" s="136" t="s">
        <v>44</v>
      </c>
      <c r="P141" s="137">
        <f>O141*H141</f>
        <v>0</v>
      </c>
      <c r="Q141" s="137">
        <v>3.0000000000000001E-3</v>
      </c>
      <c r="R141" s="137">
        <f>Q141*H141</f>
        <v>8.1900000000000001E-2</v>
      </c>
      <c r="S141" s="137">
        <v>0</v>
      </c>
      <c r="T141" s="138">
        <f>S141*H141</f>
        <v>0</v>
      </c>
      <c r="AR141" s="139" t="s">
        <v>143</v>
      </c>
      <c r="AT141" s="139" t="s">
        <v>138</v>
      </c>
      <c r="AU141" s="139" t="s">
        <v>133</v>
      </c>
      <c r="AY141" s="18" t="s">
        <v>132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8" t="s">
        <v>137</v>
      </c>
      <c r="BK141" s="140">
        <f>ROUND(I141*H141,1)</f>
        <v>0</v>
      </c>
      <c r="BL141" s="18" t="s">
        <v>143</v>
      </c>
      <c r="BM141" s="139" t="s">
        <v>205</v>
      </c>
    </row>
    <row r="142" spans="2:65" s="1" customFormat="1" ht="11.25">
      <c r="B142" s="33"/>
      <c r="D142" s="141" t="s">
        <v>145</v>
      </c>
      <c r="F142" s="142" t="s">
        <v>206</v>
      </c>
      <c r="I142" s="143"/>
      <c r="L142" s="33"/>
      <c r="M142" s="144"/>
      <c r="T142" s="54"/>
      <c r="AT142" s="18" t="s">
        <v>145</v>
      </c>
      <c r="AU142" s="18" t="s">
        <v>133</v>
      </c>
    </row>
    <row r="143" spans="2:65" s="1" customFormat="1" ht="16.5" customHeight="1">
      <c r="B143" s="33"/>
      <c r="C143" s="128" t="s">
        <v>207</v>
      </c>
      <c r="D143" s="128" t="s">
        <v>138</v>
      </c>
      <c r="E143" s="129" t="s">
        <v>208</v>
      </c>
      <c r="F143" s="130" t="s">
        <v>209</v>
      </c>
      <c r="G143" s="131" t="s">
        <v>210</v>
      </c>
      <c r="H143" s="132">
        <v>4.8</v>
      </c>
      <c r="I143" s="133"/>
      <c r="J143" s="134">
        <f>ROUND(I143*H143,1)</f>
        <v>0</v>
      </c>
      <c r="K143" s="130" t="s">
        <v>142</v>
      </c>
      <c r="L143" s="33"/>
      <c r="M143" s="135" t="s">
        <v>19</v>
      </c>
      <c r="N143" s="136" t="s">
        <v>44</v>
      </c>
      <c r="P143" s="137">
        <f>O143*H143</f>
        <v>0</v>
      </c>
      <c r="Q143" s="137">
        <v>1.5E-3</v>
      </c>
      <c r="R143" s="137">
        <f>Q143*H143</f>
        <v>7.1999999999999998E-3</v>
      </c>
      <c r="S143" s="137">
        <v>0</v>
      </c>
      <c r="T143" s="138">
        <f>S143*H143</f>
        <v>0</v>
      </c>
      <c r="AR143" s="139" t="s">
        <v>143</v>
      </c>
      <c r="AT143" s="139" t="s">
        <v>138</v>
      </c>
      <c r="AU143" s="139" t="s">
        <v>133</v>
      </c>
      <c r="AY143" s="18" t="s">
        <v>132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8" t="s">
        <v>137</v>
      </c>
      <c r="BK143" s="140">
        <f>ROUND(I143*H143,1)</f>
        <v>0</v>
      </c>
      <c r="BL143" s="18" t="s">
        <v>143</v>
      </c>
      <c r="BM143" s="139" t="s">
        <v>211</v>
      </c>
    </row>
    <row r="144" spans="2:65" s="1" customFormat="1" ht="11.25">
      <c r="B144" s="33"/>
      <c r="D144" s="141" t="s">
        <v>145</v>
      </c>
      <c r="F144" s="142" t="s">
        <v>212</v>
      </c>
      <c r="I144" s="143"/>
      <c r="L144" s="33"/>
      <c r="M144" s="144"/>
      <c r="T144" s="54"/>
      <c r="AT144" s="18" t="s">
        <v>145</v>
      </c>
      <c r="AU144" s="18" t="s">
        <v>133</v>
      </c>
    </row>
    <row r="145" spans="2:65" s="12" customFormat="1" ht="11.25">
      <c r="B145" s="145"/>
      <c r="D145" s="146" t="s">
        <v>147</v>
      </c>
      <c r="E145" s="147" t="s">
        <v>19</v>
      </c>
      <c r="F145" s="148" t="s">
        <v>213</v>
      </c>
      <c r="H145" s="149">
        <v>4.8</v>
      </c>
      <c r="I145" s="150"/>
      <c r="L145" s="145"/>
      <c r="M145" s="151"/>
      <c r="T145" s="152"/>
      <c r="AT145" s="147" t="s">
        <v>147</v>
      </c>
      <c r="AU145" s="147" t="s">
        <v>133</v>
      </c>
      <c r="AV145" s="12" t="s">
        <v>137</v>
      </c>
      <c r="AW145" s="12" t="s">
        <v>33</v>
      </c>
      <c r="AX145" s="12" t="s">
        <v>80</v>
      </c>
      <c r="AY145" s="147" t="s">
        <v>132</v>
      </c>
    </row>
    <row r="146" spans="2:65" s="1" customFormat="1" ht="24.2" customHeight="1">
      <c r="B146" s="33"/>
      <c r="C146" s="128" t="s">
        <v>214</v>
      </c>
      <c r="D146" s="128" t="s">
        <v>138</v>
      </c>
      <c r="E146" s="129" t="s">
        <v>215</v>
      </c>
      <c r="F146" s="130" t="s">
        <v>216</v>
      </c>
      <c r="G146" s="131" t="s">
        <v>141</v>
      </c>
      <c r="H146" s="132">
        <v>1</v>
      </c>
      <c r="I146" s="133"/>
      <c r="J146" s="134">
        <f>ROUND(I146*H146,1)</f>
        <v>0</v>
      </c>
      <c r="K146" s="130" t="s">
        <v>142</v>
      </c>
      <c r="L146" s="33"/>
      <c r="M146" s="135" t="s">
        <v>19</v>
      </c>
      <c r="N146" s="136" t="s">
        <v>44</v>
      </c>
      <c r="P146" s="137">
        <f>O146*H146</f>
        <v>0</v>
      </c>
      <c r="Q146" s="137">
        <v>0.1658</v>
      </c>
      <c r="R146" s="137">
        <f>Q146*H146</f>
        <v>0.1658</v>
      </c>
      <c r="S146" s="137">
        <v>0</v>
      </c>
      <c r="T146" s="138">
        <f>S146*H146</f>
        <v>0</v>
      </c>
      <c r="AR146" s="139" t="s">
        <v>143</v>
      </c>
      <c r="AT146" s="139" t="s">
        <v>138</v>
      </c>
      <c r="AU146" s="139" t="s">
        <v>133</v>
      </c>
      <c r="AY146" s="18" t="s">
        <v>132</v>
      </c>
      <c r="BE146" s="140">
        <f>IF(N146="základní",J146,0)</f>
        <v>0</v>
      </c>
      <c r="BF146" s="140">
        <f>IF(N146="snížená",J146,0)</f>
        <v>0</v>
      </c>
      <c r="BG146" s="140">
        <f>IF(N146="zákl. přenesená",J146,0)</f>
        <v>0</v>
      </c>
      <c r="BH146" s="140">
        <f>IF(N146="sníž. přenesená",J146,0)</f>
        <v>0</v>
      </c>
      <c r="BI146" s="140">
        <f>IF(N146="nulová",J146,0)</f>
        <v>0</v>
      </c>
      <c r="BJ146" s="18" t="s">
        <v>137</v>
      </c>
      <c r="BK146" s="140">
        <f>ROUND(I146*H146,1)</f>
        <v>0</v>
      </c>
      <c r="BL146" s="18" t="s">
        <v>143</v>
      </c>
      <c r="BM146" s="139" t="s">
        <v>217</v>
      </c>
    </row>
    <row r="147" spans="2:65" s="1" customFormat="1" ht="11.25">
      <c r="B147" s="33"/>
      <c r="D147" s="141" t="s">
        <v>145</v>
      </c>
      <c r="F147" s="142" t="s">
        <v>218</v>
      </c>
      <c r="I147" s="143"/>
      <c r="L147" s="33"/>
      <c r="M147" s="144"/>
      <c r="T147" s="54"/>
      <c r="AT147" s="18" t="s">
        <v>145</v>
      </c>
      <c r="AU147" s="18" t="s">
        <v>133</v>
      </c>
    </row>
    <row r="148" spans="2:65" s="12" customFormat="1" ht="11.25">
      <c r="B148" s="145"/>
      <c r="D148" s="146" t="s">
        <v>147</v>
      </c>
      <c r="E148" s="147" t="s">
        <v>19</v>
      </c>
      <c r="F148" s="148" t="s">
        <v>219</v>
      </c>
      <c r="H148" s="149">
        <v>1</v>
      </c>
      <c r="I148" s="150"/>
      <c r="L148" s="145"/>
      <c r="M148" s="151"/>
      <c r="T148" s="152"/>
      <c r="AT148" s="147" t="s">
        <v>147</v>
      </c>
      <c r="AU148" s="147" t="s">
        <v>133</v>
      </c>
      <c r="AV148" s="12" t="s">
        <v>137</v>
      </c>
      <c r="AW148" s="12" t="s">
        <v>33</v>
      </c>
      <c r="AX148" s="12" t="s">
        <v>80</v>
      </c>
      <c r="AY148" s="147" t="s">
        <v>132</v>
      </c>
    </row>
    <row r="149" spans="2:65" s="11" customFormat="1" ht="20.85" customHeight="1">
      <c r="B149" s="116"/>
      <c r="D149" s="117" t="s">
        <v>71</v>
      </c>
      <c r="E149" s="126" t="s">
        <v>220</v>
      </c>
      <c r="F149" s="126" t="s">
        <v>221</v>
      </c>
      <c r="I149" s="119"/>
      <c r="J149" s="127">
        <f>BK149</f>
        <v>0</v>
      </c>
      <c r="L149" s="116"/>
      <c r="M149" s="121"/>
      <c r="P149" s="122">
        <f>SUM(P150:P165)</f>
        <v>0</v>
      </c>
      <c r="R149" s="122">
        <f>SUM(R150:R165)</f>
        <v>0.23517577999999997</v>
      </c>
      <c r="T149" s="123">
        <f>SUM(T150:T165)</f>
        <v>0</v>
      </c>
      <c r="AR149" s="117" t="s">
        <v>80</v>
      </c>
      <c r="AT149" s="124" t="s">
        <v>71</v>
      </c>
      <c r="AU149" s="124" t="s">
        <v>137</v>
      </c>
      <c r="AY149" s="117" t="s">
        <v>132</v>
      </c>
      <c r="BK149" s="125">
        <f>SUM(BK150:BK165)</f>
        <v>0</v>
      </c>
    </row>
    <row r="150" spans="2:65" s="1" customFormat="1" ht="16.5" customHeight="1">
      <c r="B150" s="33"/>
      <c r="C150" s="128" t="s">
        <v>8</v>
      </c>
      <c r="D150" s="128" t="s">
        <v>138</v>
      </c>
      <c r="E150" s="129" t="s">
        <v>222</v>
      </c>
      <c r="F150" s="130" t="s">
        <v>223</v>
      </c>
      <c r="G150" s="131" t="s">
        <v>164</v>
      </c>
      <c r="H150" s="132">
        <v>10.288</v>
      </c>
      <c r="I150" s="133"/>
      <c r="J150" s="134">
        <f>ROUND(I150*H150,1)</f>
        <v>0</v>
      </c>
      <c r="K150" s="130" t="s">
        <v>142</v>
      </c>
      <c r="L150" s="33"/>
      <c r="M150" s="135" t="s">
        <v>19</v>
      </c>
      <c r="N150" s="136" t="s">
        <v>44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143</v>
      </c>
      <c r="AT150" s="139" t="s">
        <v>138</v>
      </c>
      <c r="AU150" s="139" t="s">
        <v>133</v>
      </c>
      <c r="AY150" s="18" t="s">
        <v>132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8" t="s">
        <v>137</v>
      </c>
      <c r="BK150" s="140">
        <f>ROUND(I150*H150,1)</f>
        <v>0</v>
      </c>
      <c r="BL150" s="18" t="s">
        <v>143</v>
      </c>
      <c r="BM150" s="139" t="s">
        <v>224</v>
      </c>
    </row>
    <row r="151" spans="2:65" s="1" customFormat="1" ht="11.25">
      <c r="B151" s="33"/>
      <c r="D151" s="141" t="s">
        <v>145</v>
      </c>
      <c r="F151" s="142" t="s">
        <v>225</v>
      </c>
      <c r="I151" s="143"/>
      <c r="L151" s="33"/>
      <c r="M151" s="144"/>
      <c r="T151" s="54"/>
      <c r="AT151" s="18" t="s">
        <v>145</v>
      </c>
      <c r="AU151" s="18" t="s">
        <v>133</v>
      </c>
    </row>
    <row r="152" spans="2:65" s="12" customFormat="1" ht="11.25">
      <c r="B152" s="145"/>
      <c r="D152" s="146" t="s">
        <v>147</v>
      </c>
      <c r="E152" s="147" t="s">
        <v>19</v>
      </c>
      <c r="F152" s="148" t="s">
        <v>226</v>
      </c>
      <c r="H152" s="149">
        <v>8.32</v>
      </c>
      <c r="I152" s="150"/>
      <c r="L152" s="145"/>
      <c r="M152" s="151"/>
      <c r="T152" s="152"/>
      <c r="AT152" s="147" t="s">
        <v>147</v>
      </c>
      <c r="AU152" s="147" t="s">
        <v>133</v>
      </c>
      <c r="AV152" s="12" t="s">
        <v>137</v>
      </c>
      <c r="AW152" s="12" t="s">
        <v>33</v>
      </c>
      <c r="AX152" s="12" t="s">
        <v>72</v>
      </c>
      <c r="AY152" s="147" t="s">
        <v>132</v>
      </c>
    </row>
    <row r="153" spans="2:65" s="12" customFormat="1" ht="11.25">
      <c r="B153" s="145"/>
      <c r="D153" s="146" t="s">
        <v>147</v>
      </c>
      <c r="E153" s="147" t="s">
        <v>19</v>
      </c>
      <c r="F153" s="148" t="s">
        <v>227</v>
      </c>
      <c r="H153" s="149">
        <v>-0.38</v>
      </c>
      <c r="I153" s="150"/>
      <c r="L153" s="145"/>
      <c r="M153" s="151"/>
      <c r="T153" s="152"/>
      <c r="AT153" s="147" t="s">
        <v>147</v>
      </c>
      <c r="AU153" s="147" t="s">
        <v>133</v>
      </c>
      <c r="AV153" s="12" t="s">
        <v>137</v>
      </c>
      <c r="AW153" s="12" t="s">
        <v>33</v>
      </c>
      <c r="AX153" s="12" t="s">
        <v>72</v>
      </c>
      <c r="AY153" s="147" t="s">
        <v>132</v>
      </c>
    </row>
    <row r="154" spans="2:65" s="14" customFormat="1" ht="11.25">
      <c r="B154" s="159"/>
      <c r="D154" s="146" t="s">
        <v>147</v>
      </c>
      <c r="E154" s="160" t="s">
        <v>19</v>
      </c>
      <c r="F154" s="161" t="s">
        <v>190</v>
      </c>
      <c r="H154" s="162">
        <v>7.94</v>
      </c>
      <c r="I154" s="163"/>
      <c r="L154" s="159"/>
      <c r="M154" s="164"/>
      <c r="T154" s="165"/>
      <c r="AT154" s="160" t="s">
        <v>147</v>
      </c>
      <c r="AU154" s="160" t="s">
        <v>133</v>
      </c>
      <c r="AV154" s="14" t="s">
        <v>133</v>
      </c>
      <c r="AW154" s="14" t="s">
        <v>33</v>
      </c>
      <c r="AX154" s="14" t="s">
        <v>72</v>
      </c>
      <c r="AY154" s="160" t="s">
        <v>132</v>
      </c>
    </row>
    <row r="155" spans="2:65" s="12" customFormat="1" ht="11.25">
      <c r="B155" s="145"/>
      <c r="D155" s="146" t="s">
        <v>147</v>
      </c>
      <c r="E155" s="147" t="s">
        <v>19</v>
      </c>
      <c r="F155" s="148" t="s">
        <v>228</v>
      </c>
      <c r="H155" s="149">
        <v>2.3479999999999999</v>
      </c>
      <c r="I155" s="150"/>
      <c r="L155" s="145"/>
      <c r="M155" s="151"/>
      <c r="T155" s="152"/>
      <c r="AT155" s="147" t="s">
        <v>147</v>
      </c>
      <c r="AU155" s="147" t="s">
        <v>133</v>
      </c>
      <c r="AV155" s="12" t="s">
        <v>137</v>
      </c>
      <c r="AW155" s="12" t="s">
        <v>33</v>
      </c>
      <c r="AX155" s="12" t="s">
        <v>72</v>
      </c>
      <c r="AY155" s="147" t="s">
        <v>132</v>
      </c>
    </row>
    <row r="156" spans="2:65" s="14" customFormat="1" ht="11.25">
      <c r="B156" s="159"/>
      <c r="D156" s="146" t="s">
        <v>147</v>
      </c>
      <c r="E156" s="160" t="s">
        <v>19</v>
      </c>
      <c r="F156" s="161" t="s">
        <v>193</v>
      </c>
      <c r="H156" s="162">
        <v>2.3479999999999999</v>
      </c>
      <c r="I156" s="163"/>
      <c r="L156" s="159"/>
      <c r="M156" s="164"/>
      <c r="T156" s="165"/>
      <c r="AT156" s="160" t="s">
        <v>147</v>
      </c>
      <c r="AU156" s="160" t="s">
        <v>133</v>
      </c>
      <c r="AV156" s="14" t="s">
        <v>133</v>
      </c>
      <c r="AW156" s="14" t="s">
        <v>33</v>
      </c>
      <c r="AX156" s="14" t="s">
        <v>72</v>
      </c>
      <c r="AY156" s="160" t="s">
        <v>132</v>
      </c>
    </row>
    <row r="157" spans="2:65" s="15" customFormat="1" ht="11.25">
      <c r="B157" s="166"/>
      <c r="D157" s="146" t="s">
        <v>147</v>
      </c>
      <c r="E157" s="167" t="s">
        <v>19</v>
      </c>
      <c r="F157" s="168" t="s">
        <v>194</v>
      </c>
      <c r="H157" s="169">
        <v>10.288</v>
      </c>
      <c r="I157" s="170"/>
      <c r="L157" s="166"/>
      <c r="M157" s="171"/>
      <c r="T157" s="172"/>
      <c r="AT157" s="167" t="s">
        <v>147</v>
      </c>
      <c r="AU157" s="167" t="s">
        <v>133</v>
      </c>
      <c r="AV157" s="15" t="s">
        <v>143</v>
      </c>
      <c r="AW157" s="15" t="s">
        <v>33</v>
      </c>
      <c r="AX157" s="15" t="s">
        <v>80</v>
      </c>
      <c r="AY157" s="167" t="s">
        <v>132</v>
      </c>
    </row>
    <row r="158" spans="2:65" s="1" customFormat="1" ht="16.5" customHeight="1">
      <c r="B158" s="33"/>
      <c r="C158" s="128" t="s">
        <v>229</v>
      </c>
      <c r="D158" s="128" t="s">
        <v>138</v>
      </c>
      <c r="E158" s="129" t="s">
        <v>230</v>
      </c>
      <c r="F158" s="130" t="s">
        <v>231</v>
      </c>
      <c r="G158" s="131" t="s">
        <v>164</v>
      </c>
      <c r="H158" s="132">
        <v>20.576000000000001</v>
      </c>
      <c r="I158" s="133"/>
      <c r="J158" s="134">
        <f>ROUND(I158*H158,1)</f>
        <v>0</v>
      </c>
      <c r="K158" s="130" t="s">
        <v>142</v>
      </c>
      <c r="L158" s="33"/>
      <c r="M158" s="135" t="s">
        <v>19</v>
      </c>
      <c r="N158" s="136" t="s">
        <v>44</v>
      </c>
      <c r="P158" s="137">
        <f>O158*H158</f>
        <v>0</v>
      </c>
      <c r="Q158" s="137">
        <v>0</v>
      </c>
      <c r="R158" s="137">
        <f>Q158*H158</f>
        <v>0</v>
      </c>
      <c r="S158" s="137">
        <v>0</v>
      </c>
      <c r="T158" s="138">
        <f>S158*H158</f>
        <v>0</v>
      </c>
      <c r="AR158" s="139" t="s">
        <v>143</v>
      </c>
      <c r="AT158" s="139" t="s">
        <v>138</v>
      </c>
      <c r="AU158" s="139" t="s">
        <v>133</v>
      </c>
      <c r="AY158" s="18" t="s">
        <v>132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8" t="s">
        <v>137</v>
      </c>
      <c r="BK158" s="140">
        <f>ROUND(I158*H158,1)</f>
        <v>0</v>
      </c>
      <c r="BL158" s="18" t="s">
        <v>143</v>
      </c>
      <c r="BM158" s="139" t="s">
        <v>232</v>
      </c>
    </row>
    <row r="159" spans="2:65" s="1" customFormat="1" ht="11.25">
      <c r="B159" s="33"/>
      <c r="D159" s="141" t="s">
        <v>145</v>
      </c>
      <c r="F159" s="142" t="s">
        <v>233</v>
      </c>
      <c r="I159" s="143"/>
      <c r="L159" s="33"/>
      <c r="M159" s="144"/>
      <c r="T159" s="54"/>
      <c r="AT159" s="18" t="s">
        <v>145</v>
      </c>
      <c r="AU159" s="18" t="s">
        <v>133</v>
      </c>
    </row>
    <row r="160" spans="2:65" s="12" customFormat="1" ht="11.25">
      <c r="B160" s="145"/>
      <c r="D160" s="146" t="s">
        <v>147</v>
      </c>
      <c r="E160" s="147" t="s">
        <v>19</v>
      </c>
      <c r="F160" s="148" t="s">
        <v>234</v>
      </c>
      <c r="H160" s="149">
        <v>20.576000000000001</v>
      </c>
      <c r="I160" s="150"/>
      <c r="L160" s="145"/>
      <c r="M160" s="151"/>
      <c r="T160" s="152"/>
      <c r="AT160" s="147" t="s">
        <v>147</v>
      </c>
      <c r="AU160" s="147" t="s">
        <v>133</v>
      </c>
      <c r="AV160" s="12" t="s">
        <v>137</v>
      </c>
      <c r="AW160" s="12" t="s">
        <v>33</v>
      </c>
      <c r="AX160" s="12" t="s">
        <v>80</v>
      </c>
      <c r="AY160" s="147" t="s">
        <v>132</v>
      </c>
    </row>
    <row r="161" spans="2:65" s="1" customFormat="1" ht="24.2" customHeight="1">
      <c r="B161" s="33"/>
      <c r="C161" s="128" t="s">
        <v>235</v>
      </c>
      <c r="D161" s="128" t="s">
        <v>138</v>
      </c>
      <c r="E161" s="129" t="s">
        <v>236</v>
      </c>
      <c r="F161" s="130" t="s">
        <v>237</v>
      </c>
      <c r="G161" s="131" t="s">
        <v>155</v>
      </c>
      <c r="H161" s="132">
        <v>9.4E-2</v>
      </c>
      <c r="I161" s="133"/>
      <c r="J161" s="134">
        <f>ROUND(I161*H161,1)</f>
        <v>0</v>
      </c>
      <c r="K161" s="130" t="s">
        <v>142</v>
      </c>
      <c r="L161" s="33"/>
      <c r="M161" s="135" t="s">
        <v>19</v>
      </c>
      <c r="N161" s="136" t="s">
        <v>44</v>
      </c>
      <c r="P161" s="137">
        <f>O161*H161</f>
        <v>0</v>
      </c>
      <c r="Q161" s="137">
        <v>2.5018699999999998</v>
      </c>
      <c r="R161" s="137">
        <f>Q161*H161</f>
        <v>0.23517577999999997</v>
      </c>
      <c r="S161" s="137">
        <v>0</v>
      </c>
      <c r="T161" s="138">
        <f>S161*H161</f>
        <v>0</v>
      </c>
      <c r="AR161" s="139" t="s">
        <v>143</v>
      </c>
      <c r="AT161" s="139" t="s">
        <v>138</v>
      </c>
      <c r="AU161" s="139" t="s">
        <v>133</v>
      </c>
      <c r="AY161" s="18" t="s">
        <v>132</v>
      </c>
      <c r="BE161" s="140">
        <f>IF(N161="základní",J161,0)</f>
        <v>0</v>
      </c>
      <c r="BF161" s="140">
        <f>IF(N161="snížená",J161,0)</f>
        <v>0</v>
      </c>
      <c r="BG161" s="140">
        <f>IF(N161="zákl. přenesená",J161,0)</f>
        <v>0</v>
      </c>
      <c r="BH161" s="140">
        <f>IF(N161="sníž. přenesená",J161,0)</f>
        <v>0</v>
      </c>
      <c r="BI161" s="140">
        <f>IF(N161="nulová",J161,0)</f>
        <v>0</v>
      </c>
      <c r="BJ161" s="18" t="s">
        <v>137</v>
      </c>
      <c r="BK161" s="140">
        <f>ROUND(I161*H161,1)</f>
        <v>0</v>
      </c>
      <c r="BL161" s="18" t="s">
        <v>143</v>
      </c>
      <c r="BM161" s="139" t="s">
        <v>238</v>
      </c>
    </row>
    <row r="162" spans="2:65" s="1" customFormat="1" ht="11.25">
      <c r="B162" s="33"/>
      <c r="D162" s="141" t="s">
        <v>145</v>
      </c>
      <c r="F162" s="142" t="s">
        <v>239</v>
      </c>
      <c r="I162" s="143"/>
      <c r="L162" s="33"/>
      <c r="M162" s="144"/>
      <c r="T162" s="54"/>
      <c r="AT162" s="18" t="s">
        <v>145</v>
      </c>
      <c r="AU162" s="18" t="s">
        <v>133</v>
      </c>
    </row>
    <row r="163" spans="2:65" s="13" customFormat="1" ht="11.25">
      <c r="B163" s="153"/>
      <c r="D163" s="146" t="s">
        <v>147</v>
      </c>
      <c r="E163" s="154" t="s">
        <v>19</v>
      </c>
      <c r="F163" s="155" t="s">
        <v>240</v>
      </c>
      <c r="H163" s="154" t="s">
        <v>19</v>
      </c>
      <c r="I163" s="156"/>
      <c r="L163" s="153"/>
      <c r="M163" s="157"/>
      <c r="T163" s="158"/>
      <c r="AT163" s="154" t="s">
        <v>147</v>
      </c>
      <c r="AU163" s="154" t="s">
        <v>133</v>
      </c>
      <c r="AV163" s="13" t="s">
        <v>80</v>
      </c>
      <c r="AW163" s="13" t="s">
        <v>33</v>
      </c>
      <c r="AX163" s="13" t="s">
        <v>72</v>
      </c>
      <c r="AY163" s="154" t="s">
        <v>132</v>
      </c>
    </row>
    <row r="164" spans="2:65" s="13" customFormat="1" ht="11.25">
      <c r="B164" s="153"/>
      <c r="D164" s="146" t="s">
        <v>147</v>
      </c>
      <c r="E164" s="154" t="s">
        <v>19</v>
      </c>
      <c r="F164" s="155" t="s">
        <v>241</v>
      </c>
      <c r="H164" s="154" t="s">
        <v>19</v>
      </c>
      <c r="I164" s="156"/>
      <c r="L164" s="153"/>
      <c r="M164" s="157"/>
      <c r="T164" s="158"/>
      <c r="AT164" s="154" t="s">
        <v>147</v>
      </c>
      <c r="AU164" s="154" t="s">
        <v>133</v>
      </c>
      <c r="AV164" s="13" t="s">
        <v>80</v>
      </c>
      <c r="AW164" s="13" t="s">
        <v>33</v>
      </c>
      <c r="AX164" s="13" t="s">
        <v>72</v>
      </c>
      <c r="AY164" s="154" t="s">
        <v>132</v>
      </c>
    </row>
    <row r="165" spans="2:65" s="12" customFormat="1" ht="11.25">
      <c r="B165" s="145"/>
      <c r="D165" s="146" t="s">
        <v>147</v>
      </c>
      <c r="E165" s="147" t="s">
        <v>19</v>
      </c>
      <c r="F165" s="148" t="s">
        <v>242</v>
      </c>
      <c r="H165" s="149">
        <v>9.4E-2</v>
      </c>
      <c r="I165" s="150"/>
      <c r="L165" s="145"/>
      <c r="M165" s="151"/>
      <c r="T165" s="152"/>
      <c r="AT165" s="147" t="s">
        <v>147</v>
      </c>
      <c r="AU165" s="147" t="s">
        <v>133</v>
      </c>
      <c r="AV165" s="12" t="s">
        <v>137</v>
      </c>
      <c r="AW165" s="12" t="s">
        <v>33</v>
      </c>
      <c r="AX165" s="12" t="s">
        <v>80</v>
      </c>
      <c r="AY165" s="147" t="s">
        <v>132</v>
      </c>
    </row>
    <row r="166" spans="2:65" s="11" customFormat="1" ht="20.85" customHeight="1">
      <c r="B166" s="116"/>
      <c r="D166" s="117" t="s">
        <v>71</v>
      </c>
      <c r="E166" s="126" t="s">
        <v>243</v>
      </c>
      <c r="F166" s="126" t="s">
        <v>244</v>
      </c>
      <c r="I166" s="119"/>
      <c r="J166" s="127">
        <f>BK166</f>
        <v>0</v>
      </c>
      <c r="L166" s="116"/>
      <c r="M166" s="121"/>
      <c r="P166" s="122">
        <f>SUM(P167:P169)</f>
        <v>0</v>
      </c>
      <c r="R166" s="122">
        <f>SUM(R167:R169)</f>
        <v>0.14873999999999998</v>
      </c>
      <c r="T166" s="123">
        <f>SUM(T167:T169)</f>
        <v>0</v>
      </c>
      <c r="AR166" s="117" t="s">
        <v>80</v>
      </c>
      <c r="AT166" s="124" t="s">
        <v>71</v>
      </c>
      <c r="AU166" s="124" t="s">
        <v>137</v>
      </c>
      <c r="AY166" s="117" t="s">
        <v>132</v>
      </c>
      <c r="BK166" s="125">
        <f>SUM(BK167:BK169)</f>
        <v>0</v>
      </c>
    </row>
    <row r="167" spans="2:65" s="1" customFormat="1" ht="24.2" customHeight="1">
      <c r="B167" s="33"/>
      <c r="C167" s="128" t="s">
        <v>245</v>
      </c>
      <c r="D167" s="128" t="s">
        <v>138</v>
      </c>
      <c r="E167" s="129" t="s">
        <v>246</v>
      </c>
      <c r="F167" s="130" t="s">
        <v>247</v>
      </c>
      <c r="G167" s="131" t="s">
        <v>141</v>
      </c>
      <c r="H167" s="132">
        <v>2</v>
      </c>
      <c r="I167" s="133"/>
      <c r="J167" s="134">
        <f>ROUND(I167*H167,1)</f>
        <v>0</v>
      </c>
      <c r="K167" s="130" t="s">
        <v>142</v>
      </c>
      <c r="L167" s="33"/>
      <c r="M167" s="135" t="s">
        <v>19</v>
      </c>
      <c r="N167" s="136" t="s">
        <v>44</v>
      </c>
      <c r="P167" s="137">
        <f>O167*H167</f>
        <v>0</v>
      </c>
      <c r="Q167" s="137">
        <v>5.6439999999999997E-2</v>
      </c>
      <c r="R167" s="137">
        <f>Q167*H167</f>
        <v>0.11287999999999999</v>
      </c>
      <c r="S167" s="137">
        <v>0</v>
      </c>
      <c r="T167" s="138">
        <f>S167*H167</f>
        <v>0</v>
      </c>
      <c r="AR167" s="139" t="s">
        <v>143</v>
      </c>
      <c r="AT167" s="139" t="s">
        <v>138</v>
      </c>
      <c r="AU167" s="139" t="s">
        <v>133</v>
      </c>
      <c r="AY167" s="18" t="s">
        <v>132</v>
      </c>
      <c r="BE167" s="140">
        <f>IF(N167="základní",J167,0)</f>
        <v>0</v>
      </c>
      <c r="BF167" s="140">
        <f>IF(N167="snížená",J167,0)</f>
        <v>0</v>
      </c>
      <c r="BG167" s="140">
        <f>IF(N167="zákl. přenesená",J167,0)</f>
        <v>0</v>
      </c>
      <c r="BH167" s="140">
        <f>IF(N167="sníž. přenesená",J167,0)</f>
        <v>0</v>
      </c>
      <c r="BI167" s="140">
        <f>IF(N167="nulová",J167,0)</f>
        <v>0</v>
      </c>
      <c r="BJ167" s="18" t="s">
        <v>137</v>
      </c>
      <c r="BK167" s="140">
        <f>ROUND(I167*H167,1)</f>
        <v>0</v>
      </c>
      <c r="BL167" s="18" t="s">
        <v>143</v>
      </c>
      <c r="BM167" s="139" t="s">
        <v>248</v>
      </c>
    </row>
    <row r="168" spans="2:65" s="1" customFormat="1" ht="11.25">
      <c r="B168" s="33"/>
      <c r="D168" s="141" t="s">
        <v>145</v>
      </c>
      <c r="F168" s="142" t="s">
        <v>249</v>
      </c>
      <c r="I168" s="143"/>
      <c r="L168" s="33"/>
      <c r="M168" s="144"/>
      <c r="T168" s="54"/>
      <c r="AT168" s="18" t="s">
        <v>145</v>
      </c>
      <c r="AU168" s="18" t="s">
        <v>133</v>
      </c>
    </row>
    <row r="169" spans="2:65" s="1" customFormat="1" ht="16.5" customHeight="1">
      <c r="B169" s="33"/>
      <c r="C169" s="173" t="s">
        <v>250</v>
      </c>
      <c r="D169" s="173" t="s">
        <v>251</v>
      </c>
      <c r="E169" s="174" t="s">
        <v>252</v>
      </c>
      <c r="F169" s="175" t="s">
        <v>253</v>
      </c>
      <c r="G169" s="176" t="s">
        <v>141</v>
      </c>
      <c r="H169" s="177">
        <v>2</v>
      </c>
      <c r="I169" s="178"/>
      <c r="J169" s="179">
        <f>ROUND(I169*H169,1)</f>
        <v>0</v>
      </c>
      <c r="K169" s="175" t="s">
        <v>142</v>
      </c>
      <c r="L169" s="180"/>
      <c r="M169" s="181" t="s">
        <v>19</v>
      </c>
      <c r="N169" s="182" t="s">
        <v>44</v>
      </c>
      <c r="P169" s="137">
        <f>O169*H169</f>
        <v>0</v>
      </c>
      <c r="Q169" s="137">
        <v>1.7930000000000001E-2</v>
      </c>
      <c r="R169" s="137">
        <f>Q169*H169</f>
        <v>3.5860000000000003E-2</v>
      </c>
      <c r="S169" s="137">
        <v>0</v>
      </c>
      <c r="T169" s="138">
        <f>S169*H169</f>
        <v>0</v>
      </c>
      <c r="AR169" s="139" t="s">
        <v>195</v>
      </c>
      <c r="AT169" s="139" t="s">
        <v>251</v>
      </c>
      <c r="AU169" s="139" t="s">
        <v>133</v>
      </c>
      <c r="AY169" s="18" t="s">
        <v>132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8" t="s">
        <v>137</v>
      </c>
      <c r="BK169" s="140">
        <f>ROUND(I169*H169,1)</f>
        <v>0</v>
      </c>
      <c r="BL169" s="18" t="s">
        <v>143</v>
      </c>
      <c r="BM169" s="139" t="s">
        <v>254</v>
      </c>
    </row>
    <row r="170" spans="2:65" s="11" customFormat="1" ht="22.9" customHeight="1">
      <c r="B170" s="116"/>
      <c r="D170" s="117" t="s">
        <v>71</v>
      </c>
      <c r="E170" s="126" t="s">
        <v>202</v>
      </c>
      <c r="F170" s="126" t="s">
        <v>255</v>
      </c>
      <c r="I170" s="119"/>
      <c r="J170" s="127">
        <f>BK170</f>
        <v>0</v>
      </c>
      <c r="L170" s="116"/>
      <c r="M170" s="121"/>
      <c r="P170" s="122">
        <f>P171+P179+P187</f>
        <v>0</v>
      </c>
      <c r="R170" s="122">
        <f>R171+R179+R187</f>
        <v>4.5184000000000002E-2</v>
      </c>
      <c r="T170" s="123">
        <f>T171+T179+T187</f>
        <v>3.3070113399999999</v>
      </c>
      <c r="AR170" s="117" t="s">
        <v>80</v>
      </c>
      <c r="AT170" s="124" t="s">
        <v>71</v>
      </c>
      <c r="AU170" s="124" t="s">
        <v>80</v>
      </c>
      <c r="AY170" s="117" t="s">
        <v>132</v>
      </c>
      <c r="BK170" s="125">
        <f>BK171+BK179+BK187</f>
        <v>0</v>
      </c>
    </row>
    <row r="171" spans="2:65" s="11" customFormat="1" ht="20.85" customHeight="1">
      <c r="B171" s="116"/>
      <c r="D171" s="117" t="s">
        <v>71</v>
      </c>
      <c r="E171" s="126" t="s">
        <v>256</v>
      </c>
      <c r="F171" s="126" t="s">
        <v>257</v>
      </c>
      <c r="I171" s="119"/>
      <c r="J171" s="127">
        <f>BK171</f>
        <v>0</v>
      </c>
      <c r="L171" s="116"/>
      <c r="M171" s="121"/>
      <c r="P171" s="122">
        <f>SUM(P172:P178)</f>
        <v>0</v>
      </c>
      <c r="R171" s="122">
        <f>SUM(R172:R178)</f>
        <v>0</v>
      </c>
      <c r="T171" s="123">
        <f>SUM(T172:T178)</f>
        <v>0</v>
      </c>
      <c r="AR171" s="117" t="s">
        <v>80</v>
      </c>
      <c r="AT171" s="124" t="s">
        <v>71</v>
      </c>
      <c r="AU171" s="124" t="s">
        <v>137</v>
      </c>
      <c r="AY171" s="117" t="s">
        <v>132</v>
      </c>
      <c r="BK171" s="125">
        <f>SUM(BK172:BK178)</f>
        <v>0</v>
      </c>
    </row>
    <row r="172" spans="2:65" s="1" customFormat="1" ht="16.5" customHeight="1">
      <c r="B172" s="33"/>
      <c r="C172" s="128" t="s">
        <v>258</v>
      </c>
      <c r="D172" s="128" t="s">
        <v>138</v>
      </c>
      <c r="E172" s="129" t="s">
        <v>259</v>
      </c>
      <c r="F172" s="130" t="s">
        <v>260</v>
      </c>
      <c r="G172" s="131" t="s">
        <v>261</v>
      </c>
      <c r="H172" s="132">
        <v>1</v>
      </c>
      <c r="I172" s="133"/>
      <c r="J172" s="134">
        <f>ROUND(I172*H172,1)</f>
        <v>0</v>
      </c>
      <c r="K172" s="130" t="s">
        <v>142</v>
      </c>
      <c r="L172" s="33"/>
      <c r="M172" s="135" t="s">
        <v>19</v>
      </c>
      <c r="N172" s="136" t="s">
        <v>44</v>
      </c>
      <c r="P172" s="137">
        <f>O172*H172</f>
        <v>0</v>
      </c>
      <c r="Q172" s="137">
        <v>0</v>
      </c>
      <c r="R172" s="137">
        <f>Q172*H172</f>
        <v>0</v>
      </c>
      <c r="S172" s="137">
        <v>0</v>
      </c>
      <c r="T172" s="138">
        <f>S172*H172</f>
        <v>0</v>
      </c>
      <c r="AR172" s="139" t="s">
        <v>143</v>
      </c>
      <c r="AT172" s="139" t="s">
        <v>138</v>
      </c>
      <c r="AU172" s="139" t="s">
        <v>133</v>
      </c>
      <c r="AY172" s="18" t="s">
        <v>132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8" t="s">
        <v>137</v>
      </c>
      <c r="BK172" s="140">
        <f>ROUND(I172*H172,1)</f>
        <v>0</v>
      </c>
      <c r="BL172" s="18" t="s">
        <v>143</v>
      </c>
      <c r="BM172" s="139" t="s">
        <v>262</v>
      </c>
    </row>
    <row r="173" spans="2:65" s="1" customFormat="1" ht="11.25">
      <c r="B173" s="33"/>
      <c r="D173" s="141" t="s">
        <v>145</v>
      </c>
      <c r="F173" s="142" t="s">
        <v>263</v>
      </c>
      <c r="I173" s="143"/>
      <c r="L173" s="33"/>
      <c r="M173" s="144"/>
      <c r="T173" s="54"/>
      <c r="AT173" s="18" t="s">
        <v>145</v>
      </c>
      <c r="AU173" s="18" t="s">
        <v>133</v>
      </c>
    </row>
    <row r="174" spans="2:65" s="1" customFormat="1" ht="24.2" customHeight="1">
      <c r="B174" s="33"/>
      <c r="C174" s="128" t="s">
        <v>264</v>
      </c>
      <c r="D174" s="128" t="s">
        <v>138</v>
      </c>
      <c r="E174" s="129" t="s">
        <v>265</v>
      </c>
      <c r="F174" s="130" t="s">
        <v>266</v>
      </c>
      <c r="G174" s="131" t="s">
        <v>267</v>
      </c>
      <c r="H174" s="132">
        <v>21</v>
      </c>
      <c r="I174" s="133"/>
      <c r="J174" s="134">
        <f>ROUND(I174*H174,1)</f>
        <v>0</v>
      </c>
      <c r="K174" s="130" t="s">
        <v>142</v>
      </c>
      <c r="L174" s="33"/>
      <c r="M174" s="135" t="s">
        <v>19</v>
      </c>
      <c r="N174" s="136" t="s">
        <v>44</v>
      </c>
      <c r="P174" s="137">
        <f>O174*H174</f>
        <v>0</v>
      </c>
      <c r="Q174" s="137">
        <v>0</v>
      </c>
      <c r="R174" s="137">
        <f>Q174*H174</f>
        <v>0</v>
      </c>
      <c r="S174" s="137">
        <v>0</v>
      </c>
      <c r="T174" s="138">
        <f>S174*H174</f>
        <v>0</v>
      </c>
      <c r="AR174" s="139" t="s">
        <v>143</v>
      </c>
      <c r="AT174" s="139" t="s">
        <v>138</v>
      </c>
      <c r="AU174" s="139" t="s">
        <v>133</v>
      </c>
      <c r="AY174" s="18" t="s">
        <v>132</v>
      </c>
      <c r="BE174" s="140">
        <f>IF(N174="základní",J174,0)</f>
        <v>0</v>
      </c>
      <c r="BF174" s="140">
        <f>IF(N174="snížená",J174,0)</f>
        <v>0</v>
      </c>
      <c r="BG174" s="140">
        <f>IF(N174="zákl. přenesená",J174,0)</f>
        <v>0</v>
      </c>
      <c r="BH174" s="140">
        <f>IF(N174="sníž. přenesená",J174,0)</f>
        <v>0</v>
      </c>
      <c r="BI174" s="140">
        <f>IF(N174="nulová",J174,0)</f>
        <v>0</v>
      </c>
      <c r="BJ174" s="18" t="s">
        <v>137</v>
      </c>
      <c r="BK174" s="140">
        <f>ROUND(I174*H174,1)</f>
        <v>0</v>
      </c>
      <c r="BL174" s="18" t="s">
        <v>143</v>
      </c>
      <c r="BM174" s="139" t="s">
        <v>268</v>
      </c>
    </row>
    <row r="175" spans="2:65" s="1" customFormat="1" ht="11.25">
      <c r="B175" s="33"/>
      <c r="D175" s="141" t="s">
        <v>145</v>
      </c>
      <c r="F175" s="142" t="s">
        <v>269</v>
      </c>
      <c r="I175" s="143"/>
      <c r="L175" s="33"/>
      <c r="M175" s="144"/>
      <c r="T175" s="54"/>
      <c r="AT175" s="18" t="s">
        <v>145</v>
      </c>
      <c r="AU175" s="18" t="s">
        <v>133</v>
      </c>
    </row>
    <row r="176" spans="2:65" s="12" customFormat="1" ht="11.25">
      <c r="B176" s="145"/>
      <c r="D176" s="146" t="s">
        <v>147</v>
      </c>
      <c r="E176" s="147" t="s">
        <v>19</v>
      </c>
      <c r="F176" s="148" t="s">
        <v>270</v>
      </c>
      <c r="H176" s="149">
        <v>21</v>
      </c>
      <c r="I176" s="150"/>
      <c r="L176" s="145"/>
      <c r="M176" s="151"/>
      <c r="T176" s="152"/>
      <c r="AT176" s="147" t="s">
        <v>147</v>
      </c>
      <c r="AU176" s="147" t="s">
        <v>133</v>
      </c>
      <c r="AV176" s="12" t="s">
        <v>137</v>
      </c>
      <c r="AW176" s="12" t="s">
        <v>33</v>
      </c>
      <c r="AX176" s="12" t="s">
        <v>80</v>
      </c>
      <c r="AY176" s="147" t="s">
        <v>132</v>
      </c>
    </row>
    <row r="177" spans="2:65" s="1" customFormat="1" ht="16.5" customHeight="1">
      <c r="B177" s="33"/>
      <c r="C177" s="128" t="s">
        <v>271</v>
      </c>
      <c r="D177" s="128" t="s">
        <v>138</v>
      </c>
      <c r="E177" s="129" t="s">
        <v>272</v>
      </c>
      <c r="F177" s="130" t="s">
        <v>273</v>
      </c>
      <c r="G177" s="131" t="s">
        <v>261</v>
      </c>
      <c r="H177" s="132">
        <v>1</v>
      </c>
      <c r="I177" s="133"/>
      <c r="J177" s="134">
        <f>ROUND(I177*H177,1)</f>
        <v>0</v>
      </c>
      <c r="K177" s="130" t="s">
        <v>142</v>
      </c>
      <c r="L177" s="33"/>
      <c r="M177" s="135" t="s">
        <v>19</v>
      </c>
      <c r="N177" s="136" t="s">
        <v>44</v>
      </c>
      <c r="P177" s="137">
        <f>O177*H177</f>
        <v>0</v>
      </c>
      <c r="Q177" s="137">
        <v>0</v>
      </c>
      <c r="R177" s="137">
        <f>Q177*H177</f>
        <v>0</v>
      </c>
      <c r="S177" s="137">
        <v>0</v>
      </c>
      <c r="T177" s="138">
        <f>S177*H177</f>
        <v>0</v>
      </c>
      <c r="AR177" s="139" t="s">
        <v>143</v>
      </c>
      <c r="AT177" s="139" t="s">
        <v>138</v>
      </c>
      <c r="AU177" s="139" t="s">
        <v>133</v>
      </c>
      <c r="AY177" s="18" t="s">
        <v>132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8" t="s">
        <v>137</v>
      </c>
      <c r="BK177" s="140">
        <f>ROUND(I177*H177,1)</f>
        <v>0</v>
      </c>
      <c r="BL177" s="18" t="s">
        <v>143</v>
      </c>
      <c r="BM177" s="139" t="s">
        <v>274</v>
      </c>
    </row>
    <row r="178" spans="2:65" s="1" customFormat="1" ht="11.25">
      <c r="B178" s="33"/>
      <c r="D178" s="141" t="s">
        <v>145</v>
      </c>
      <c r="F178" s="142" t="s">
        <v>275</v>
      </c>
      <c r="I178" s="143"/>
      <c r="L178" s="33"/>
      <c r="M178" s="144"/>
      <c r="T178" s="54"/>
      <c r="AT178" s="18" t="s">
        <v>145</v>
      </c>
      <c r="AU178" s="18" t="s">
        <v>133</v>
      </c>
    </row>
    <row r="179" spans="2:65" s="11" customFormat="1" ht="20.85" customHeight="1">
      <c r="B179" s="116"/>
      <c r="D179" s="117" t="s">
        <v>71</v>
      </c>
      <c r="E179" s="126" t="s">
        <v>276</v>
      </c>
      <c r="F179" s="126" t="s">
        <v>277</v>
      </c>
      <c r="I179" s="119"/>
      <c r="J179" s="127">
        <f>BK179</f>
        <v>0</v>
      </c>
      <c r="L179" s="116"/>
      <c r="M179" s="121"/>
      <c r="P179" s="122">
        <f>SUM(P180:P186)</f>
        <v>0</v>
      </c>
      <c r="R179" s="122">
        <f>SUM(R180:R186)</f>
        <v>1.09E-3</v>
      </c>
      <c r="T179" s="123">
        <f>SUM(T180:T186)</f>
        <v>5.8E-4</v>
      </c>
      <c r="AR179" s="117" t="s">
        <v>80</v>
      </c>
      <c r="AT179" s="124" t="s">
        <v>71</v>
      </c>
      <c r="AU179" s="124" t="s">
        <v>137</v>
      </c>
      <c r="AY179" s="117" t="s">
        <v>132</v>
      </c>
      <c r="BK179" s="125">
        <f>SUM(BK180:BK186)</f>
        <v>0</v>
      </c>
    </row>
    <row r="180" spans="2:65" s="1" customFormat="1" ht="24.2" customHeight="1">
      <c r="B180" s="33"/>
      <c r="C180" s="128" t="s">
        <v>278</v>
      </c>
      <c r="D180" s="128" t="s">
        <v>138</v>
      </c>
      <c r="E180" s="129" t="s">
        <v>279</v>
      </c>
      <c r="F180" s="130" t="s">
        <v>280</v>
      </c>
      <c r="G180" s="131" t="s">
        <v>141</v>
      </c>
      <c r="H180" s="132">
        <v>1</v>
      </c>
      <c r="I180" s="133"/>
      <c r="J180" s="134">
        <f>ROUND(I180*H180,1)</f>
        <v>0</v>
      </c>
      <c r="K180" s="130" t="s">
        <v>142</v>
      </c>
      <c r="L180" s="33"/>
      <c r="M180" s="135" t="s">
        <v>19</v>
      </c>
      <c r="N180" s="136" t="s">
        <v>44</v>
      </c>
      <c r="P180" s="137">
        <f>O180*H180</f>
        <v>0</v>
      </c>
      <c r="Q180" s="137">
        <v>4.2000000000000002E-4</v>
      </c>
      <c r="R180" s="137">
        <f>Q180*H180</f>
        <v>4.2000000000000002E-4</v>
      </c>
      <c r="S180" s="137">
        <v>4.0000000000000002E-4</v>
      </c>
      <c r="T180" s="138">
        <f>S180*H180</f>
        <v>4.0000000000000002E-4</v>
      </c>
      <c r="AR180" s="139" t="s">
        <v>143</v>
      </c>
      <c r="AT180" s="139" t="s">
        <v>138</v>
      </c>
      <c r="AU180" s="139" t="s">
        <v>133</v>
      </c>
      <c r="AY180" s="18" t="s">
        <v>132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8" t="s">
        <v>137</v>
      </c>
      <c r="BK180" s="140">
        <f>ROUND(I180*H180,1)</f>
        <v>0</v>
      </c>
      <c r="BL180" s="18" t="s">
        <v>143</v>
      </c>
      <c r="BM180" s="139" t="s">
        <v>281</v>
      </c>
    </row>
    <row r="181" spans="2:65" s="1" customFormat="1" ht="11.25">
      <c r="B181" s="33"/>
      <c r="D181" s="141" t="s">
        <v>145</v>
      </c>
      <c r="F181" s="142" t="s">
        <v>282</v>
      </c>
      <c r="I181" s="143"/>
      <c r="L181" s="33"/>
      <c r="M181" s="144"/>
      <c r="T181" s="54"/>
      <c r="AT181" s="18" t="s">
        <v>145</v>
      </c>
      <c r="AU181" s="18" t="s">
        <v>133</v>
      </c>
    </row>
    <row r="182" spans="2:65" s="1" customFormat="1" ht="21.75" customHeight="1">
      <c r="B182" s="33"/>
      <c r="C182" s="128" t="s">
        <v>7</v>
      </c>
      <c r="D182" s="128" t="s">
        <v>138</v>
      </c>
      <c r="E182" s="129" t="s">
        <v>283</v>
      </c>
      <c r="F182" s="130" t="s">
        <v>284</v>
      </c>
      <c r="G182" s="131" t="s">
        <v>164</v>
      </c>
      <c r="H182" s="132">
        <v>3</v>
      </c>
      <c r="I182" s="133"/>
      <c r="J182" s="134">
        <f>ROUND(I182*H182,1)</f>
        <v>0</v>
      </c>
      <c r="K182" s="130" t="s">
        <v>142</v>
      </c>
      <c r="L182" s="33"/>
      <c r="M182" s="135" t="s">
        <v>19</v>
      </c>
      <c r="N182" s="136" t="s">
        <v>44</v>
      </c>
      <c r="P182" s="137">
        <f>O182*H182</f>
        <v>0</v>
      </c>
      <c r="Q182" s="137">
        <v>9.0000000000000006E-5</v>
      </c>
      <c r="R182" s="137">
        <f>Q182*H182</f>
        <v>2.7E-4</v>
      </c>
      <c r="S182" s="137">
        <v>6.0000000000000002E-5</v>
      </c>
      <c r="T182" s="138">
        <f>S182*H182</f>
        <v>1.8000000000000001E-4</v>
      </c>
      <c r="AR182" s="139" t="s">
        <v>143</v>
      </c>
      <c r="AT182" s="139" t="s">
        <v>138</v>
      </c>
      <c r="AU182" s="139" t="s">
        <v>133</v>
      </c>
      <c r="AY182" s="18" t="s">
        <v>132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8" t="s">
        <v>137</v>
      </c>
      <c r="BK182" s="140">
        <f>ROUND(I182*H182,1)</f>
        <v>0</v>
      </c>
      <c r="BL182" s="18" t="s">
        <v>143</v>
      </c>
      <c r="BM182" s="139" t="s">
        <v>285</v>
      </c>
    </row>
    <row r="183" spans="2:65" s="1" customFormat="1" ht="11.25">
      <c r="B183" s="33"/>
      <c r="D183" s="141" t="s">
        <v>145</v>
      </c>
      <c r="F183" s="142" t="s">
        <v>286</v>
      </c>
      <c r="I183" s="143"/>
      <c r="L183" s="33"/>
      <c r="M183" s="144"/>
      <c r="T183" s="54"/>
      <c r="AT183" s="18" t="s">
        <v>145</v>
      </c>
      <c r="AU183" s="18" t="s">
        <v>133</v>
      </c>
    </row>
    <row r="184" spans="2:65" s="12" customFormat="1" ht="11.25">
      <c r="B184" s="145"/>
      <c r="D184" s="146" t="s">
        <v>147</v>
      </c>
      <c r="E184" s="147" t="s">
        <v>19</v>
      </c>
      <c r="F184" s="148" t="s">
        <v>287</v>
      </c>
      <c r="H184" s="149">
        <v>3</v>
      </c>
      <c r="I184" s="150"/>
      <c r="L184" s="145"/>
      <c r="M184" s="151"/>
      <c r="T184" s="152"/>
      <c r="AT184" s="147" t="s">
        <v>147</v>
      </c>
      <c r="AU184" s="147" t="s">
        <v>133</v>
      </c>
      <c r="AV184" s="12" t="s">
        <v>137</v>
      </c>
      <c r="AW184" s="12" t="s">
        <v>33</v>
      </c>
      <c r="AX184" s="12" t="s">
        <v>80</v>
      </c>
      <c r="AY184" s="147" t="s">
        <v>132</v>
      </c>
    </row>
    <row r="185" spans="2:65" s="1" customFormat="1" ht="24.2" customHeight="1">
      <c r="B185" s="33"/>
      <c r="C185" s="128" t="s">
        <v>288</v>
      </c>
      <c r="D185" s="128" t="s">
        <v>138</v>
      </c>
      <c r="E185" s="129" t="s">
        <v>289</v>
      </c>
      <c r="F185" s="130" t="s">
        <v>290</v>
      </c>
      <c r="G185" s="131" t="s">
        <v>164</v>
      </c>
      <c r="H185" s="132">
        <v>10</v>
      </c>
      <c r="I185" s="133"/>
      <c r="J185" s="134">
        <f>ROUND(I185*H185,1)</f>
        <v>0</v>
      </c>
      <c r="K185" s="130" t="s">
        <v>142</v>
      </c>
      <c r="L185" s="33"/>
      <c r="M185" s="135" t="s">
        <v>19</v>
      </c>
      <c r="N185" s="136" t="s">
        <v>44</v>
      </c>
      <c r="P185" s="137">
        <f>O185*H185</f>
        <v>0</v>
      </c>
      <c r="Q185" s="137">
        <v>4.0000000000000003E-5</v>
      </c>
      <c r="R185" s="137">
        <f>Q185*H185</f>
        <v>4.0000000000000002E-4</v>
      </c>
      <c r="S185" s="137">
        <v>0</v>
      </c>
      <c r="T185" s="138">
        <f>S185*H185</f>
        <v>0</v>
      </c>
      <c r="AR185" s="139" t="s">
        <v>143</v>
      </c>
      <c r="AT185" s="139" t="s">
        <v>138</v>
      </c>
      <c r="AU185" s="139" t="s">
        <v>133</v>
      </c>
      <c r="AY185" s="18" t="s">
        <v>132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8" t="s">
        <v>137</v>
      </c>
      <c r="BK185" s="140">
        <f>ROUND(I185*H185,1)</f>
        <v>0</v>
      </c>
      <c r="BL185" s="18" t="s">
        <v>143</v>
      </c>
      <c r="BM185" s="139" t="s">
        <v>291</v>
      </c>
    </row>
    <row r="186" spans="2:65" s="1" customFormat="1" ht="11.25">
      <c r="B186" s="33"/>
      <c r="D186" s="141" t="s">
        <v>145</v>
      </c>
      <c r="F186" s="142" t="s">
        <v>292</v>
      </c>
      <c r="I186" s="143"/>
      <c r="L186" s="33"/>
      <c r="M186" s="144"/>
      <c r="T186" s="54"/>
      <c r="AT186" s="18" t="s">
        <v>145</v>
      </c>
      <c r="AU186" s="18" t="s">
        <v>133</v>
      </c>
    </row>
    <row r="187" spans="2:65" s="11" customFormat="1" ht="20.85" customHeight="1">
      <c r="B187" s="116"/>
      <c r="D187" s="117" t="s">
        <v>71</v>
      </c>
      <c r="E187" s="126" t="s">
        <v>293</v>
      </c>
      <c r="F187" s="126" t="s">
        <v>294</v>
      </c>
      <c r="I187" s="119"/>
      <c r="J187" s="127">
        <f>BK187</f>
        <v>0</v>
      </c>
      <c r="L187" s="116"/>
      <c r="M187" s="121"/>
      <c r="P187" s="122">
        <f>SUM(P188:P286)</f>
        <v>0</v>
      </c>
      <c r="R187" s="122">
        <f>SUM(R188:R286)</f>
        <v>4.4094000000000001E-2</v>
      </c>
      <c r="T187" s="123">
        <f>SUM(T188:T286)</f>
        <v>3.3064313400000001</v>
      </c>
      <c r="AR187" s="117" t="s">
        <v>80</v>
      </c>
      <c r="AT187" s="124" t="s">
        <v>71</v>
      </c>
      <c r="AU187" s="124" t="s">
        <v>137</v>
      </c>
      <c r="AY187" s="117" t="s">
        <v>132</v>
      </c>
      <c r="BK187" s="125">
        <f>SUM(BK188:BK286)</f>
        <v>0</v>
      </c>
    </row>
    <row r="188" spans="2:65" s="1" customFormat="1" ht="16.5" customHeight="1">
      <c r="B188" s="33"/>
      <c r="C188" s="128" t="s">
        <v>295</v>
      </c>
      <c r="D188" s="128" t="s">
        <v>138</v>
      </c>
      <c r="E188" s="129" t="s">
        <v>296</v>
      </c>
      <c r="F188" s="130" t="s">
        <v>297</v>
      </c>
      <c r="G188" s="131" t="s">
        <v>298</v>
      </c>
      <c r="H188" s="132">
        <v>1</v>
      </c>
      <c r="I188" s="133"/>
      <c r="J188" s="134">
        <f>ROUND(I188*H188,1)</f>
        <v>0</v>
      </c>
      <c r="K188" s="130" t="s">
        <v>142</v>
      </c>
      <c r="L188" s="33"/>
      <c r="M188" s="135" t="s">
        <v>19</v>
      </c>
      <c r="N188" s="136" t="s">
        <v>44</v>
      </c>
      <c r="P188" s="137">
        <f>O188*H188</f>
        <v>0</v>
      </c>
      <c r="Q188" s="137">
        <v>0</v>
      </c>
      <c r="R188" s="137">
        <f>Q188*H188</f>
        <v>0</v>
      </c>
      <c r="S188" s="137">
        <v>3.4200000000000001E-2</v>
      </c>
      <c r="T188" s="138">
        <f>S188*H188</f>
        <v>3.4200000000000001E-2</v>
      </c>
      <c r="AR188" s="139" t="s">
        <v>143</v>
      </c>
      <c r="AT188" s="139" t="s">
        <v>138</v>
      </c>
      <c r="AU188" s="139" t="s">
        <v>133</v>
      </c>
      <c r="AY188" s="18" t="s">
        <v>132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8" t="s">
        <v>137</v>
      </c>
      <c r="BK188" s="140">
        <f>ROUND(I188*H188,1)</f>
        <v>0</v>
      </c>
      <c r="BL188" s="18" t="s">
        <v>143</v>
      </c>
      <c r="BM188" s="139" t="s">
        <v>299</v>
      </c>
    </row>
    <row r="189" spans="2:65" s="1" customFormat="1" ht="11.25">
      <c r="B189" s="33"/>
      <c r="D189" s="141" t="s">
        <v>145</v>
      </c>
      <c r="F189" s="142" t="s">
        <v>300</v>
      </c>
      <c r="I189" s="143"/>
      <c r="L189" s="33"/>
      <c r="M189" s="144"/>
      <c r="T189" s="54"/>
      <c r="AT189" s="18" t="s">
        <v>145</v>
      </c>
      <c r="AU189" s="18" t="s">
        <v>133</v>
      </c>
    </row>
    <row r="190" spans="2:65" s="1" customFormat="1" ht="16.5" customHeight="1">
      <c r="B190" s="33"/>
      <c r="C190" s="128" t="s">
        <v>301</v>
      </c>
      <c r="D190" s="128" t="s">
        <v>138</v>
      </c>
      <c r="E190" s="129" t="s">
        <v>302</v>
      </c>
      <c r="F190" s="130" t="s">
        <v>303</v>
      </c>
      <c r="G190" s="131" t="s">
        <v>298</v>
      </c>
      <c r="H190" s="132">
        <v>1</v>
      </c>
      <c r="I190" s="133"/>
      <c r="J190" s="134">
        <f>ROUND(I190*H190,1)</f>
        <v>0</v>
      </c>
      <c r="K190" s="130" t="s">
        <v>142</v>
      </c>
      <c r="L190" s="33"/>
      <c r="M190" s="135" t="s">
        <v>19</v>
      </c>
      <c r="N190" s="136" t="s">
        <v>44</v>
      </c>
      <c r="P190" s="137">
        <f>O190*H190</f>
        <v>0</v>
      </c>
      <c r="Q190" s="137">
        <v>0</v>
      </c>
      <c r="R190" s="137">
        <f>Q190*H190</f>
        <v>0</v>
      </c>
      <c r="S190" s="137">
        <v>1.9460000000000002E-2</v>
      </c>
      <c r="T190" s="138">
        <f>S190*H190</f>
        <v>1.9460000000000002E-2</v>
      </c>
      <c r="AR190" s="139" t="s">
        <v>143</v>
      </c>
      <c r="AT190" s="139" t="s">
        <v>138</v>
      </c>
      <c r="AU190" s="139" t="s">
        <v>133</v>
      </c>
      <c r="AY190" s="18" t="s">
        <v>132</v>
      </c>
      <c r="BE190" s="140">
        <f>IF(N190="základní",J190,0)</f>
        <v>0</v>
      </c>
      <c r="BF190" s="140">
        <f>IF(N190="snížená",J190,0)</f>
        <v>0</v>
      </c>
      <c r="BG190" s="140">
        <f>IF(N190="zákl. přenesená",J190,0)</f>
        <v>0</v>
      </c>
      <c r="BH190" s="140">
        <f>IF(N190="sníž. přenesená",J190,0)</f>
        <v>0</v>
      </c>
      <c r="BI190" s="140">
        <f>IF(N190="nulová",J190,0)</f>
        <v>0</v>
      </c>
      <c r="BJ190" s="18" t="s">
        <v>137</v>
      </c>
      <c r="BK190" s="140">
        <f>ROUND(I190*H190,1)</f>
        <v>0</v>
      </c>
      <c r="BL190" s="18" t="s">
        <v>143</v>
      </c>
      <c r="BM190" s="139" t="s">
        <v>304</v>
      </c>
    </row>
    <row r="191" spans="2:65" s="1" customFormat="1" ht="11.25">
      <c r="B191" s="33"/>
      <c r="D191" s="141" t="s">
        <v>145</v>
      </c>
      <c r="F191" s="142" t="s">
        <v>305</v>
      </c>
      <c r="I191" s="143"/>
      <c r="L191" s="33"/>
      <c r="M191" s="144"/>
      <c r="T191" s="54"/>
      <c r="AT191" s="18" t="s">
        <v>145</v>
      </c>
      <c r="AU191" s="18" t="s">
        <v>133</v>
      </c>
    </row>
    <row r="192" spans="2:65" s="1" customFormat="1" ht="16.5" customHeight="1">
      <c r="B192" s="33"/>
      <c r="C192" s="128" t="s">
        <v>306</v>
      </c>
      <c r="D192" s="128" t="s">
        <v>138</v>
      </c>
      <c r="E192" s="129" t="s">
        <v>307</v>
      </c>
      <c r="F192" s="130" t="s">
        <v>308</v>
      </c>
      <c r="G192" s="131" t="s">
        <v>298</v>
      </c>
      <c r="H192" s="132">
        <v>1</v>
      </c>
      <c r="I192" s="133"/>
      <c r="J192" s="134">
        <f>ROUND(I192*H192,1)</f>
        <v>0</v>
      </c>
      <c r="K192" s="130" t="s">
        <v>142</v>
      </c>
      <c r="L192" s="33"/>
      <c r="M192" s="135" t="s">
        <v>19</v>
      </c>
      <c r="N192" s="136" t="s">
        <v>44</v>
      </c>
      <c r="P192" s="137">
        <f>O192*H192</f>
        <v>0</v>
      </c>
      <c r="Q192" s="137">
        <v>0</v>
      </c>
      <c r="R192" s="137">
        <f>Q192*H192</f>
        <v>0</v>
      </c>
      <c r="S192" s="137">
        <v>6.6E-3</v>
      </c>
      <c r="T192" s="138">
        <f>S192*H192</f>
        <v>6.6E-3</v>
      </c>
      <c r="AR192" s="139" t="s">
        <v>143</v>
      </c>
      <c r="AT192" s="139" t="s">
        <v>138</v>
      </c>
      <c r="AU192" s="139" t="s">
        <v>133</v>
      </c>
      <c r="AY192" s="18" t="s">
        <v>132</v>
      </c>
      <c r="BE192" s="140">
        <f>IF(N192="základní",J192,0)</f>
        <v>0</v>
      </c>
      <c r="BF192" s="140">
        <f>IF(N192="snížená",J192,0)</f>
        <v>0</v>
      </c>
      <c r="BG192" s="140">
        <f>IF(N192="zákl. přenesená",J192,0)</f>
        <v>0</v>
      </c>
      <c r="BH192" s="140">
        <f>IF(N192="sníž. přenesená",J192,0)</f>
        <v>0</v>
      </c>
      <c r="BI192" s="140">
        <f>IF(N192="nulová",J192,0)</f>
        <v>0</v>
      </c>
      <c r="BJ192" s="18" t="s">
        <v>137</v>
      </c>
      <c r="BK192" s="140">
        <f>ROUND(I192*H192,1)</f>
        <v>0</v>
      </c>
      <c r="BL192" s="18" t="s">
        <v>143</v>
      </c>
      <c r="BM192" s="139" t="s">
        <v>309</v>
      </c>
    </row>
    <row r="193" spans="2:65" s="1" customFormat="1" ht="11.25">
      <c r="B193" s="33"/>
      <c r="D193" s="141" t="s">
        <v>145</v>
      </c>
      <c r="F193" s="142" t="s">
        <v>310</v>
      </c>
      <c r="I193" s="143"/>
      <c r="L193" s="33"/>
      <c r="M193" s="144"/>
      <c r="T193" s="54"/>
      <c r="AT193" s="18" t="s">
        <v>145</v>
      </c>
      <c r="AU193" s="18" t="s">
        <v>133</v>
      </c>
    </row>
    <row r="194" spans="2:65" s="1" customFormat="1" ht="16.5" customHeight="1">
      <c r="B194" s="33"/>
      <c r="C194" s="128" t="s">
        <v>311</v>
      </c>
      <c r="D194" s="128" t="s">
        <v>138</v>
      </c>
      <c r="E194" s="129" t="s">
        <v>312</v>
      </c>
      <c r="F194" s="130" t="s">
        <v>313</v>
      </c>
      <c r="G194" s="131" t="s">
        <v>298</v>
      </c>
      <c r="H194" s="132">
        <v>1</v>
      </c>
      <c r="I194" s="133"/>
      <c r="J194" s="134">
        <f>ROUND(I194*H194,1)</f>
        <v>0</v>
      </c>
      <c r="K194" s="130" t="s">
        <v>142</v>
      </c>
      <c r="L194" s="33"/>
      <c r="M194" s="135" t="s">
        <v>19</v>
      </c>
      <c r="N194" s="136" t="s">
        <v>44</v>
      </c>
      <c r="P194" s="137">
        <f>O194*H194</f>
        <v>0</v>
      </c>
      <c r="Q194" s="137">
        <v>0</v>
      </c>
      <c r="R194" s="137">
        <f>Q194*H194</f>
        <v>0</v>
      </c>
      <c r="S194" s="137">
        <v>2.2499999999999999E-2</v>
      </c>
      <c r="T194" s="138">
        <f>S194*H194</f>
        <v>2.2499999999999999E-2</v>
      </c>
      <c r="AR194" s="139" t="s">
        <v>143</v>
      </c>
      <c r="AT194" s="139" t="s">
        <v>138</v>
      </c>
      <c r="AU194" s="139" t="s">
        <v>133</v>
      </c>
      <c r="AY194" s="18" t="s">
        <v>132</v>
      </c>
      <c r="BE194" s="140">
        <f>IF(N194="základní",J194,0)</f>
        <v>0</v>
      </c>
      <c r="BF194" s="140">
        <f>IF(N194="snížená",J194,0)</f>
        <v>0</v>
      </c>
      <c r="BG194" s="140">
        <f>IF(N194="zákl. přenesená",J194,0)</f>
        <v>0</v>
      </c>
      <c r="BH194" s="140">
        <f>IF(N194="sníž. přenesená",J194,0)</f>
        <v>0</v>
      </c>
      <c r="BI194" s="140">
        <f>IF(N194="nulová",J194,0)</f>
        <v>0</v>
      </c>
      <c r="BJ194" s="18" t="s">
        <v>137</v>
      </c>
      <c r="BK194" s="140">
        <f>ROUND(I194*H194,1)</f>
        <v>0</v>
      </c>
      <c r="BL194" s="18" t="s">
        <v>143</v>
      </c>
      <c r="BM194" s="139" t="s">
        <v>314</v>
      </c>
    </row>
    <row r="195" spans="2:65" s="1" customFormat="1" ht="11.25">
      <c r="B195" s="33"/>
      <c r="D195" s="141" t="s">
        <v>145</v>
      </c>
      <c r="F195" s="142" t="s">
        <v>315</v>
      </c>
      <c r="I195" s="143"/>
      <c r="L195" s="33"/>
      <c r="M195" s="144"/>
      <c r="T195" s="54"/>
      <c r="AT195" s="18" t="s">
        <v>145</v>
      </c>
      <c r="AU195" s="18" t="s">
        <v>133</v>
      </c>
    </row>
    <row r="196" spans="2:65" s="1" customFormat="1" ht="16.5" customHeight="1">
      <c r="B196" s="33"/>
      <c r="C196" s="128" t="s">
        <v>316</v>
      </c>
      <c r="D196" s="128" t="s">
        <v>138</v>
      </c>
      <c r="E196" s="129" t="s">
        <v>317</v>
      </c>
      <c r="F196" s="130" t="s">
        <v>318</v>
      </c>
      <c r="G196" s="131" t="s">
        <v>298</v>
      </c>
      <c r="H196" s="132">
        <v>2</v>
      </c>
      <c r="I196" s="133"/>
      <c r="J196" s="134">
        <f>ROUND(I196*H196,1)</f>
        <v>0</v>
      </c>
      <c r="K196" s="130" t="s">
        <v>142</v>
      </c>
      <c r="L196" s="33"/>
      <c r="M196" s="135" t="s">
        <v>19</v>
      </c>
      <c r="N196" s="136" t="s">
        <v>44</v>
      </c>
      <c r="P196" s="137">
        <f>O196*H196</f>
        <v>0</v>
      </c>
      <c r="Q196" s="137">
        <v>0</v>
      </c>
      <c r="R196" s="137">
        <f>Q196*H196</f>
        <v>0</v>
      </c>
      <c r="S196" s="137">
        <v>8.5999999999999998E-4</v>
      </c>
      <c r="T196" s="138">
        <f>S196*H196</f>
        <v>1.72E-3</v>
      </c>
      <c r="AR196" s="139" t="s">
        <v>143</v>
      </c>
      <c r="AT196" s="139" t="s">
        <v>138</v>
      </c>
      <c r="AU196" s="139" t="s">
        <v>133</v>
      </c>
      <c r="AY196" s="18" t="s">
        <v>132</v>
      </c>
      <c r="BE196" s="140">
        <f>IF(N196="základní",J196,0)</f>
        <v>0</v>
      </c>
      <c r="BF196" s="140">
        <f>IF(N196="snížená",J196,0)</f>
        <v>0</v>
      </c>
      <c r="BG196" s="140">
        <f>IF(N196="zákl. přenesená",J196,0)</f>
        <v>0</v>
      </c>
      <c r="BH196" s="140">
        <f>IF(N196="sníž. přenesená",J196,0)</f>
        <v>0</v>
      </c>
      <c r="BI196" s="140">
        <f>IF(N196="nulová",J196,0)</f>
        <v>0</v>
      </c>
      <c r="BJ196" s="18" t="s">
        <v>137</v>
      </c>
      <c r="BK196" s="140">
        <f>ROUND(I196*H196,1)</f>
        <v>0</v>
      </c>
      <c r="BL196" s="18" t="s">
        <v>143</v>
      </c>
      <c r="BM196" s="139" t="s">
        <v>319</v>
      </c>
    </row>
    <row r="197" spans="2:65" s="1" customFormat="1" ht="11.25">
      <c r="B197" s="33"/>
      <c r="D197" s="141" t="s">
        <v>145</v>
      </c>
      <c r="F197" s="142" t="s">
        <v>320</v>
      </c>
      <c r="I197" s="143"/>
      <c r="L197" s="33"/>
      <c r="M197" s="144"/>
      <c r="T197" s="54"/>
      <c r="AT197" s="18" t="s">
        <v>145</v>
      </c>
      <c r="AU197" s="18" t="s">
        <v>133</v>
      </c>
    </row>
    <row r="198" spans="2:65" s="1" customFormat="1" ht="16.5" customHeight="1">
      <c r="B198" s="33"/>
      <c r="C198" s="128" t="s">
        <v>321</v>
      </c>
      <c r="D198" s="128" t="s">
        <v>138</v>
      </c>
      <c r="E198" s="129" t="s">
        <v>322</v>
      </c>
      <c r="F198" s="130" t="s">
        <v>323</v>
      </c>
      <c r="G198" s="131" t="s">
        <v>141</v>
      </c>
      <c r="H198" s="132">
        <v>1</v>
      </c>
      <c r="I198" s="133"/>
      <c r="J198" s="134">
        <f>ROUND(I198*H198,1)</f>
        <v>0</v>
      </c>
      <c r="K198" s="130" t="s">
        <v>142</v>
      </c>
      <c r="L198" s="33"/>
      <c r="M198" s="135" t="s">
        <v>19</v>
      </c>
      <c r="N198" s="136" t="s">
        <v>44</v>
      </c>
      <c r="P198" s="137">
        <f>O198*H198</f>
        <v>0</v>
      </c>
      <c r="Q198" s="137">
        <v>0</v>
      </c>
      <c r="R198" s="137">
        <f>Q198*H198</f>
        <v>0</v>
      </c>
      <c r="S198" s="137">
        <v>2.2499999999999998E-3</v>
      </c>
      <c r="T198" s="138">
        <f>S198*H198</f>
        <v>2.2499999999999998E-3</v>
      </c>
      <c r="AR198" s="139" t="s">
        <v>143</v>
      </c>
      <c r="AT198" s="139" t="s">
        <v>138</v>
      </c>
      <c r="AU198" s="139" t="s">
        <v>133</v>
      </c>
      <c r="AY198" s="18" t="s">
        <v>132</v>
      </c>
      <c r="BE198" s="140">
        <f>IF(N198="základní",J198,0)</f>
        <v>0</v>
      </c>
      <c r="BF198" s="140">
        <f>IF(N198="snížená",J198,0)</f>
        <v>0</v>
      </c>
      <c r="BG198" s="140">
        <f>IF(N198="zákl. přenesená",J198,0)</f>
        <v>0</v>
      </c>
      <c r="BH198" s="140">
        <f>IF(N198="sníž. přenesená",J198,0)</f>
        <v>0</v>
      </c>
      <c r="BI198" s="140">
        <f>IF(N198="nulová",J198,0)</f>
        <v>0</v>
      </c>
      <c r="BJ198" s="18" t="s">
        <v>137</v>
      </c>
      <c r="BK198" s="140">
        <f>ROUND(I198*H198,1)</f>
        <v>0</v>
      </c>
      <c r="BL198" s="18" t="s">
        <v>143</v>
      </c>
      <c r="BM198" s="139" t="s">
        <v>324</v>
      </c>
    </row>
    <row r="199" spans="2:65" s="1" customFormat="1" ht="11.25">
      <c r="B199" s="33"/>
      <c r="D199" s="141" t="s">
        <v>145</v>
      </c>
      <c r="F199" s="142" t="s">
        <v>325</v>
      </c>
      <c r="I199" s="143"/>
      <c r="L199" s="33"/>
      <c r="M199" s="144"/>
      <c r="T199" s="54"/>
      <c r="AT199" s="18" t="s">
        <v>145</v>
      </c>
      <c r="AU199" s="18" t="s">
        <v>133</v>
      </c>
    </row>
    <row r="200" spans="2:65" s="1" customFormat="1" ht="16.5" customHeight="1">
      <c r="B200" s="33"/>
      <c r="C200" s="128" t="s">
        <v>326</v>
      </c>
      <c r="D200" s="128" t="s">
        <v>138</v>
      </c>
      <c r="E200" s="129" t="s">
        <v>327</v>
      </c>
      <c r="F200" s="130" t="s">
        <v>328</v>
      </c>
      <c r="G200" s="131" t="s">
        <v>141</v>
      </c>
      <c r="H200" s="132">
        <v>1</v>
      </c>
      <c r="I200" s="133"/>
      <c r="J200" s="134">
        <f>ROUND(I200*H200,1)</f>
        <v>0</v>
      </c>
      <c r="K200" s="130" t="s">
        <v>142</v>
      </c>
      <c r="L200" s="33"/>
      <c r="M200" s="135" t="s">
        <v>19</v>
      </c>
      <c r="N200" s="136" t="s">
        <v>44</v>
      </c>
      <c r="P200" s="137">
        <f>O200*H200</f>
        <v>0</v>
      </c>
      <c r="Q200" s="137">
        <v>1E-4</v>
      </c>
      <c r="R200" s="137">
        <f>Q200*H200</f>
        <v>1E-4</v>
      </c>
      <c r="S200" s="137">
        <v>7.0029999999999995E-2</v>
      </c>
      <c r="T200" s="138">
        <f>S200*H200</f>
        <v>7.0029999999999995E-2</v>
      </c>
      <c r="AR200" s="139" t="s">
        <v>143</v>
      </c>
      <c r="AT200" s="139" t="s">
        <v>138</v>
      </c>
      <c r="AU200" s="139" t="s">
        <v>133</v>
      </c>
      <c r="AY200" s="18" t="s">
        <v>132</v>
      </c>
      <c r="BE200" s="140">
        <f>IF(N200="základní",J200,0)</f>
        <v>0</v>
      </c>
      <c r="BF200" s="140">
        <f>IF(N200="snížená",J200,0)</f>
        <v>0</v>
      </c>
      <c r="BG200" s="140">
        <f>IF(N200="zákl. přenesená",J200,0)</f>
        <v>0</v>
      </c>
      <c r="BH200" s="140">
        <f>IF(N200="sníž. přenesená",J200,0)</f>
        <v>0</v>
      </c>
      <c r="BI200" s="140">
        <f>IF(N200="nulová",J200,0)</f>
        <v>0</v>
      </c>
      <c r="BJ200" s="18" t="s">
        <v>137</v>
      </c>
      <c r="BK200" s="140">
        <f>ROUND(I200*H200,1)</f>
        <v>0</v>
      </c>
      <c r="BL200" s="18" t="s">
        <v>143</v>
      </c>
      <c r="BM200" s="139" t="s">
        <v>329</v>
      </c>
    </row>
    <row r="201" spans="2:65" s="1" customFormat="1" ht="11.25">
      <c r="B201" s="33"/>
      <c r="D201" s="141" t="s">
        <v>145</v>
      </c>
      <c r="F201" s="142" t="s">
        <v>330</v>
      </c>
      <c r="I201" s="143"/>
      <c r="L201" s="33"/>
      <c r="M201" s="144"/>
      <c r="T201" s="54"/>
      <c r="AT201" s="18" t="s">
        <v>145</v>
      </c>
      <c r="AU201" s="18" t="s">
        <v>133</v>
      </c>
    </row>
    <row r="202" spans="2:65" s="1" customFormat="1" ht="16.5" customHeight="1">
      <c r="B202" s="33"/>
      <c r="C202" s="128" t="s">
        <v>331</v>
      </c>
      <c r="D202" s="128" t="s">
        <v>138</v>
      </c>
      <c r="E202" s="129" t="s">
        <v>332</v>
      </c>
      <c r="F202" s="130" t="s">
        <v>333</v>
      </c>
      <c r="G202" s="131" t="s">
        <v>210</v>
      </c>
      <c r="H202" s="132">
        <v>4.5</v>
      </c>
      <c r="I202" s="133"/>
      <c r="J202" s="134">
        <f>ROUND(I202*H202,1)</f>
        <v>0</v>
      </c>
      <c r="K202" s="130" t="s">
        <v>142</v>
      </c>
      <c r="L202" s="33"/>
      <c r="M202" s="135" t="s">
        <v>19</v>
      </c>
      <c r="N202" s="136" t="s">
        <v>44</v>
      </c>
      <c r="P202" s="137">
        <f>O202*H202</f>
        <v>0</v>
      </c>
      <c r="Q202" s="137">
        <v>4.0000000000000003E-5</v>
      </c>
      <c r="R202" s="137">
        <f>Q202*H202</f>
        <v>1.8000000000000001E-4</v>
      </c>
      <c r="S202" s="137">
        <v>2.5400000000000002E-3</v>
      </c>
      <c r="T202" s="138">
        <f>S202*H202</f>
        <v>1.1430000000000001E-2</v>
      </c>
      <c r="AR202" s="139" t="s">
        <v>143</v>
      </c>
      <c r="AT202" s="139" t="s">
        <v>138</v>
      </c>
      <c r="AU202" s="139" t="s">
        <v>133</v>
      </c>
      <c r="AY202" s="18" t="s">
        <v>132</v>
      </c>
      <c r="BE202" s="140">
        <f>IF(N202="základní",J202,0)</f>
        <v>0</v>
      </c>
      <c r="BF202" s="140">
        <f>IF(N202="snížená",J202,0)</f>
        <v>0</v>
      </c>
      <c r="BG202" s="140">
        <f>IF(N202="zákl. přenesená",J202,0)</f>
        <v>0</v>
      </c>
      <c r="BH202" s="140">
        <f>IF(N202="sníž. přenesená",J202,0)</f>
        <v>0</v>
      </c>
      <c r="BI202" s="140">
        <f>IF(N202="nulová",J202,0)</f>
        <v>0</v>
      </c>
      <c r="BJ202" s="18" t="s">
        <v>137</v>
      </c>
      <c r="BK202" s="140">
        <f>ROUND(I202*H202,1)</f>
        <v>0</v>
      </c>
      <c r="BL202" s="18" t="s">
        <v>143</v>
      </c>
      <c r="BM202" s="139" t="s">
        <v>334</v>
      </c>
    </row>
    <row r="203" spans="2:65" s="1" customFormat="1" ht="11.25">
      <c r="B203" s="33"/>
      <c r="D203" s="141" t="s">
        <v>145</v>
      </c>
      <c r="F203" s="142" t="s">
        <v>335</v>
      </c>
      <c r="I203" s="143"/>
      <c r="L203" s="33"/>
      <c r="M203" s="144"/>
      <c r="T203" s="54"/>
      <c r="AT203" s="18" t="s">
        <v>145</v>
      </c>
      <c r="AU203" s="18" t="s">
        <v>133</v>
      </c>
    </row>
    <row r="204" spans="2:65" s="12" customFormat="1" ht="11.25">
      <c r="B204" s="145"/>
      <c r="D204" s="146" t="s">
        <v>147</v>
      </c>
      <c r="E204" s="147" t="s">
        <v>19</v>
      </c>
      <c r="F204" s="148" t="s">
        <v>336</v>
      </c>
      <c r="H204" s="149">
        <v>4.5</v>
      </c>
      <c r="I204" s="150"/>
      <c r="L204" s="145"/>
      <c r="M204" s="151"/>
      <c r="T204" s="152"/>
      <c r="AT204" s="147" t="s">
        <v>147</v>
      </c>
      <c r="AU204" s="147" t="s">
        <v>133</v>
      </c>
      <c r="AV204" s="12" t="s">
        <v>137</v>
      </c>
      <c r="AW204" s="12" t="s">
        <v>33</v>
      </c>
      <c r="AX204" s="12" t="s">
        <v>80</v>
      </c>
      <c r="AY204" s="147" t="s">
        <v>132</v>
      </c>
    </row>
    <row r="205" spans="2:65" s="1" customFormat="1" ht="16.5" customHeight="1">
      <c r="B205" s="33"/>
      <c r="C205" s="128" t="s">
        <v>337</v>
      </c>
      <c r="D205" s="128" t="s">
        <v>138</v>
      </c>
      <c r="E205" s="129" t="s">
        <v>338</v>
      </c>
      <c r="F205" s="130" t="s">
        <v>339</v>
      </c>
      <c r="G205" s="131" t="s">
        <v>141</v>
      </c>
      <c r="H205" s="132">
        <v>3</v>
      </c>
      <c r="I205" s="133"/>
      <c r="J205" s="134">
        <f>ROUND(I205*H205,1)</f>
        <v>0</v>
      </c>
      <c r="K205" s="130" t="s">
        <v>142</v>
      </c>
      <c r="L205" s="33"/>
      <c r="M205" s="135" t="s">
        <v>19</v>
      </c>
      <c r="N205" s="136" t="s">
        <v>44</v>
      </c>
      <c r="P205" s="137">
        <f>O205*H205</f>
        <v>0</v>
      </c>
      <c r="Q205" s="137">
        <v>0</v>
      </c>
      <c r="R205" s="137">
        <f>Q205*H205</f>
        <v>0</v>
      </c>
      <c r="S205" s="137">
        <v>8.4999999999999995E-4</v>
      </c>
      <c r="T205" s="138">
        <f>S205*H205</f>
        <v>2.5499999999999997E-3</v>
      </c>
      <c r="AR205" s="139" t="s">
        <v>143</v>
      </c>
      <c r="AT205" s="139" t="s">
        <v>138</v>
      </c>
      <c r="AU205" s="139" t="s">
        <v>133</v>
      </c>
      <c r="AY205" s="18" t="s">
        <v>132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8" t="s">
        <v>137</v>
      </c>
      <c r="BK205" s="140">
        <f>ROUND(I205*H205,1)</f>
        <v>0</v>
      </c>
      <c r="BL205" s="18" t="s">
        <v>143</v>
      </c>
      <c r="BM205" s="139" t="s">
        <v>340</v>
      </c>
    </row>
    <row r="206" spans="2:65" s="1" customFormat="1" ht="11.25">
      <c r="B206" s="33"/>
      <c r="D206" s="141" t="s">
        <v>145</v>
      </c>
      <c r="F206" s="142" t="s">
        <v>341</v>
      </c>
      <c r="I206" s="143"/>
      <c r="L206" s="33"/>
      <c r="M206" s="144"/>
      <c r="T206" s="54"/>
      <c r="AT206" s="18" t="s">
        <v>145</v>
      </c>
      <c r="AU206" s="18" t="s">
        <v>133</v>
      </c>
    </row>
    <row r="207" spans="2:65" s="1" customFormat="1" ht="16.5" customHeight="1">
      <c r="B207" s="33"/>
      <c r="C207" s="128" t="s">
        <v>135</v>
      </c>
      <c r="D207" s="128" t="s">
        <v>138</v>
      </c>
      <c r="E207" s="129" t="s">
        <v>342</v>
      </c>
      <c r="F207" s="130" t="s">
        <v>343</v>
      </c>
      <c r="G207" s="131" t="s">
        <v>141</v>
      </c>
      <c r="H207" s="132">
        <v>4</v>
      </c>
      <c r="I207" s="133"/>
      <c r="J207" s="134">
        <f>ROUND(I207*H207,1)</f>
        <v>0</v>
      </c>
      <c r="K207" s="130" t="s">
        <v>142</v>
      </c>
      <c r="L207" s="33"/>
      <c r="M207" s="135" t="s">
        <v>19</v>
      </c>
      <c r="N207" s="136" t="s">
        <v>44</v>
      </c>
      <c r="P207" s="137">
        <f>O207*H207</f>
        <v>0</v>
      </c>
      <c r="Q207" s="137">
        <v>0</v>
      </c>
      <c r="R207" s="137">
        <f>Q207*H207</f>
        <v>0</v>
      </c>
      <c r="S207" s="137">
        <v>4.8999999999999998E-4</v>
      </c>
      <c r="T207" s="138">
        <f>S207*H207</f>
        <v>1.9599999999999999E-3</v>
      </c>
      <c r="AR207" s="139" t="s">
        <v>143</v>
      </c>
      <c r="AT207" s="139" t="s">
        <v>138</v>
      </c>
      <c r="AU207" s="139" t="s">
        <v>133</v>
      </c>
      <c r="AY207" s="18" t="s">
        <v>132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8" t="s">
        <v>137</v>
      </c>
      <c r="BK207" s="140">
        <f>ROUND(I207*H207,1)</f>
        <v>0</v>
      </c>
      <c r="BL207" s="18" t="s">
        <v>143</v>
      </c>
      <c r="BM207" s="139" t="s">
        <v>344</v>
      </c>
    </row>
    <row r="208" spans="2:65" s="1" customFormat="1" ht="11.25">
      <c r="B208" s="33"/>
      <c r="D208" s="141" t="s">
        <v>145</v>
      </c>
      <c r="F208" s="142" t="s">
        <v>345</v>
      </c>
      <c r="I208" s="143"/>
      <c r="L208" s="33"/>
      <c r="M208" s="144"/>
      <c r="T208" s="54"/>
      <c r="AT208" s="18" t="s">
        <v>145</v>
      </c>
      <c r="AU208" s="18" t="s">
        <v>133</v>
      </c>
    </row>
    <row r="209" spans="2:65" s="1" customFormat="1" ht="16.5" customHeight="1">
      <c r="B209" s="33"/>
      <c r="C209" s="128" t="s">
        <v>346</v>
      </c>
      <c r="D209" s="128" t="s">
        <v>138</v>
      </c>
      <c r="E209" s="129" t="s">
        <v>347</v>
      </c>
      <c r="F209" s="130" t="s">
        <v>348</v>
      </c>
      <c r="G209" s="131" t="s">
        <v>141</v>
      </c>
      <c r="H209" s="132">
        <v>3</v>
      </c>
      <c r="I209" s="133"/>
      <c r="J209" s="134">
        <f>ROUND(I209*H209,1)</f>
        <v>0</v>
      </c>
      <c r="K209" s="130" t="s">
        <v>142</v>
      </c>
      <c r="L209" s="33"/>
      <c r="M209" s="135" t="s">
        <v>19</v>
      </c>
      <c r="N209" s="136" t="s">
        <v>44</v>
      </c>
      <c r="P209" s="137">
        <f>O209*H209</f>
        <v>0</v>
      </c>
      <c r="Q209" s="137">
        <v>0</v>
      </c>
      <c r="R209" s="137">
        <f>Q209*H209</f>
        <v>0</v>
      </c>
      <c r="S209" s="137">
        <v>8.5999999999999998E-4</v>
      </c>
      <c r="T209" s="138">
        <f>S209*H209</f>
        <v>2.5799999999999998E-3</v>
      </c>
      <c r="AR209" s="139" t="s">
        <v>143</v>
      </c>
      <c r="AT209" s="139" t="s">
        <v>138</v>
      </c>
      <c r="AU209" s="139" t="s">
        <v>133</v>
      </c>
      <c r="AY209" s="18" t="s">
        <v>132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8" t="s">
        <v>137</v>
      </c>
      <c r="BK209" s="140">
        <f>ROUND(I209*H209,1)</f>
        <v>0</v>
      </c>
      <c r="BL209" s="18" t="s">
        <v>143</v>
      </c>
      <c r="BM209" s="139" t="s">
        <v>349</v>
      </c>
    </row>
    <row r="210" spans="2:65" s="1" customFormat="1" ht="11.25">
      <c r="B210" s="33"/>
      <c r="D210" s="141" t="s">
        <v>145</v>
      </c>
      <c r="F210" s="142" t="s">
        <v>350</v>
      </c>
      <c r="I210" s="143"/>
      <c r="L210" s="33"/>
      <c r="M210" s="144"/>
      <c r="T210" s="54"/>
      <c r="AT210" s="18" t="s">
        <v>145</v>
      </c>
      <c r="AU210" s="18" t="s">
        <v>133</v>
      </c>
    </row>
    <row r="211" spans="2:65" s="1" customFormat="1" ht="16.5" customHeight="1">
      <c r="B211" s="33"/>
      <c r="C211" s="128" t="s">
        <v>351</v>
      </c>
      <c r="D211" s="128" t="s">
        <v>138</v>
      </c>
      <c r="E211" s="129" t="s">
        <v>352</v>
      </c>
      <c r="F211" s="130" t="s">
        <v>353</v>
      </c>
      <c r="G211" s="131" t="s">
        <v>164</v>
      </c>
      <c r="H211" s="132">
        <v>28.574999999999999</v>
      </c>
      <c r="I211" s="133"/>
      <c r="J211" s="134">
        <f>ROUND(I211*H211,1)</f>
        <v>0</v>
      </c>
      <c r="K211" s="130" t="s">
        <v>142</v>
      </c>
      <c r="L211" s="33"/>
      <c r="M211" s="135" t="s">
        <v>19</v>
      </c>
      <c r="N211" s="136" t="s">
        <v>44</v>
      </c>
      <c r="P211" s="137">
        <f>O211*H211</f>
        <v>0</v>
      </c>
      <c r="Q211" s="137">
        <v>0</v>
      </c>
      <c r="R211" s="137">
        <f>Q211*H211</f>
        <v>0</v>
      </c>
      <c r="S211" s="137">
        <v>2.7199999999999998E-2</v>
      </c>
      <c r="T211" s="138">
        <f>S211*H211</f>
        <v>0.77723999999999993</v>
      </c>
      <c r="AR211" s="139" t="s">
        <v>143</v>
      </c>
      <c r="AT211" s="139" t="s">
        <v>138</v>
      </c>
      <c r="AU211" s="139" t="s">
        <v>133</v>
      </c>
      <c r="AY211" s="18" t="s">
        <v>132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8" t="s">
        <v>137</v>
      </c>
      <c r="BK211" s="140">
        <f>ROUND(I211*H211,1)</f>
        <v>0</v>
      </c>
      <c r="BL211" s="18" t="s">
        <v>143</v>
      </c>
      <c r="BM211" s="139" t="s">
        <v>354</v>
      </c>
    </row>
    <row r="212" spans="2:65" s="1" customFormat="1" ht="11.25">
      <c r="B212" s="33"/>
      <c r="D212" s="141" t="s">
        <v>145</v>
      </c>
      <c r="F212" s="142" t="s">
        <v>355</v>
      </c>
      <c r="I212" s="143"/>
      <c r="L212" s="33"/>
      <c r="M212" s="144"/>
      <c r="T212" s="54"/>
      <c r="AT212" s="18" t="s">
        <v>145</v>
      </c>
      <c r="AU212" s="18" t="s">
        <v>133</v>
      </c>
    </row>
    <row r="213" spans="2:65" s="12" customFormat="1" ht="11.25">
      <c r="B213" s="145"/>
      <c r="D213" s="146" t="s">
        <v>147</v>
      </c>
      <c r="E213" s="147" t="s">
        <v>19</v>
      </c>
      <c r="F213" s="148" t="s">
        <v>356</v>
      </c>
      <c r="H213" s="149">
        <v>6.3</v>
      </c>
      <c r="I213" s="150"/>
      <c r="L213" s="145"/>
      <c r="M213" s="151"/>
      <c r="T213" s="152"/>
      <c r="AT213" s="147" t="s">
        <v>147</v>
      </c>
      <c r="AU213" s="147" t="s">
        <v>133</v>
      </c>
      <c r="AV213" s="12" t="s">
        <v>137</v>
      </c>
      <c r="AW213" s="12" t="s">
        <v>33</v>
      </c>
      <c r="AX213" s="12" t="s">
        <v>72</v>
      </c>
      <c r="AY213" s="147" t="s">
        <v>132</v>
      </c>
    </row>
    <row r="214" spans="2:65" s="12" customFormat="1" ht="11.25">
      <c r="B214" s="145"/>
      <c r="D214" s="146" t="s">
        <v>147</v>
      </c>
      <c r="E214" s="147" t="s">
        <v>19</v>
      </c>
      <c r="F214" s="148" t="s">
        <v>357</v>
      </c>
      <c r="H214" s="149">
        <v>16.125</v>
      </c>
      <c r="I214" s="150"/>
      <c r="L214" s="145"/>
      <c r="M214" s="151"/>
      <c r="T214" s="152"/>
      <c r="AT214" s="147" t="s">
        <v>147</v>
      </c>
      <c r="AU214" s="147" t="s">
        <v>133</v>
      </c>
      <c r="AV214" s="12" t="s">
        <v>137</v>
      </c>
      <c r="AW214" s="12" t="s">
        <v>33</v>
      </c>
      <c r="AX214" s="12" t="s">
        <v>72</v>
      </c>
      <c r="AY214" s="147" t="s">
        <v>132</v>
      </c>
    </row>
    <row r="215" spans="2:65" s="12" customFormat="1" ht="11.25">
      <c r="B215" s="145"/>
      <c r="D215" s="146" t="s">
        <v>147</v>
      </c>
      <c r="E215" s="147" t="s">
        <v>19</v>
      </c>
      <c r="F215" s="148" t="s">
        <v>358</v>
      </c>
      <c r="H215" s="149">
        <v>-2.1</v>
      </c>
      <c r="I215" s="150"/>
      <c r="L215" s="145"/>
      <c r="M215" s="151"/>
      <c r="T215" s="152"/>
      <c r="AT215" s="147" t="s">
        <v>147</v>
      </c>
      <c r="AU215" s="147" t="s">
        <v>133</v>
      </c>
      <c r="AV215" s="12" t="s">
        <v>137</v>
      </c>
      <c r="AW215" s="12" t="s">
        <v>33</v>
      </c>
      <c r="AX215" s="12" t="s">
        <v>72</v>
      </c>
      <c r="AY215" s="147" t="s">
        <v>132</v>
      </c>
    </row>
    <row r="216" spans="2:65" s="14" customFormat="1" ht="11.25">
      <c r="B216" s="159"/>
      <c r="D216" s="146" t="s">
        <v>147</v>
      </c>
      <c r="E216" s="160" t="s">
        <v>19</v>
      </c>
      <c r="F216" s="161" t="s">
        <v>190</v>
      </c>
      <c r="H216" s="162">
        <v>20.324999999999999</v>
      </c>
      <c r="I216" s="163"/>
      <c r="L216" s="159"/>
      <c r="M216" s="164"/>
      <c r="T216" s="165"/>
      <c r="AT216" s="160" t="s">
        <v>147</v>
      </c>
      <c r="AU216" s="160" t="s">
        <v>133</v>
      </c>
      <c r="AV216" s="14" t="s">
        <v>133</v>
      </c>
      <c r="AW216" s="14" t="s">
        <v>33</v>
      </c>
      <c r="AX216" s="14" t="s">
        <v>72</v>
      </c>
      <c r="AY216" s="160" t="s">
        <v>132</v>
      </c>
    </row>
    <row r="217" spans="2:65" s="12" customFormat="1" ht="11.25">
      <c r="B217" s="145"/>
      <c r="D217" s="146" t="s">
        <v>147</v>
      </c>
      <c r="E217" s="147" t="s">
        <v>19</v>
      </c>
      <c r="F217" s="148" t="s">
        <v>359</v>
      </c>
      <c r="H217" s="149">
        <v>9.3000000000000007</v>
      </c>
      <c r="I217" s="150"/>
      <c r="L217" s="145"/>
      <c r="M217" s="151"/>
      <c r="T217" s="152"/>
      <c r="AT217" s="147" t="s">
        <v>147</v>
      </c>
      <c r="AU217" s="147" t="s">
        <v>133</v>
      </c>
      <c r="AV217" s="12" t="s">
        <v>137</v>
      </c>
      <c r="AW217" s="12" t="s">
        <v>33</v>
      </c>
      <c r="AX217" s="12" t="s">
        <v>72</v>
      </c>
      <c r="AY217" s="147" t="s">
        <v>132</v>
      </c>
    </row>
    <row r="218" spans="2:65" s="12" customFormat="1" ht="11.25">
      <c r="B218" s="145"/>
      <c r="D218" s="146" t="s">
        <v>147</v>
      </c>
      <c r="E218" s="147" t="s">
        <v>19</v>
      </c>
      <c r="F218" s="148" t="s">
        <v>360</v>
      </c>
      <c r="H218" s="149">
        <v>-1.05</v>
      </c>
      <c r="I218" s="150"/>
      <c r="L218" s="145"/>
      <c r="M218" s="151"/>
      <c r="T218" s="152"/>
      <c r="AT218" s="147" t="s">
        <v>147</v>
      </c>
      <c r="AU218" s="147" t="s">
        <v>133</v>
      </c>
      <c r="AV218" s="12" t="s">
        <v>137</v>
      </c>
      <c r="AW218" s="12" t="s">
        <v>33</v>
      </c>
      <c r="AX218" s="12" t="s">
        <v>72</v>
      </c>
      <c r="AY218" s="147" t="s">
        <v>132</v>
      </c>
    </row>
    <row r="219" spans="2:65" s="14" customFormat="1" ht="11.25">
      <c r="B219" s="159"/>
      <c r="D219" s="146" t="s">
        <v>147</v>
      </c>
      <c r="E219" s="160" t="s">
        <v>19</v>
      </c>
      <c r="F219" s="161" t="s">
        <v>193</v>
      </c>
      <c r="H219" s="162">
        <v>8.25</v>
      </c>
      <c r="I219" s="163"/>
      <c r="L219" s="159"/>
      <c r="M219" s="164"/>
      <c r="T219" s="165"/>
      <c r="AT219" s="160" t="s">
        <v>147</v>
      </c>
      <c r="AU219" s="160" t="s">
        <v>133</v>
      </c>
      <c r="AV219" s="14" t="s">
        <v>133</v>
      </c>
      <c r="AW219" s="14" t="s">
        <v>33</v>
      </c>
      <c r="AX219" s="14" t="s">
        <v>72</v>
      </c>
      <c r="AY219" s="160" t="s">
        <v>132</v>
      </c>
    </row>
    <row r="220" spans="2:65" s="15" customFormat="1" ht="11.25">
      <c r="B220" s="166"/>
      <c r="D220" s="146" t="s">
        <v>147</v>
      </c>
      <c r="E220" s="167" t="s">
        <v>19</v>
      </c>
      <c r="F220" s="168" t="s">
        <v>194</v>
      </c>
      <c r="H220" s="169">
        <v>28.574999999999999</v>
      </c>
      <c r="I220" s="170"/>
      <c r="L220" s="166"/>
      <c r="M220" s="171"/>
      <c r="T220" s="172"/>
      <c r="AT220" s="167" t="s">
        <v>147</v>
      </c>
      <c r="AU220" s="167" t="s">
        <v>133</v>
      </c>
      <c r="AV220" s="15" t="s">
        <v>143</v>
      </c>
      <c r="AW220" s="15" t="s">
        <v>33</v>
      </c>
      <c r="AX220" s="15" t="s">
        <v>80</v>
      </c>
      <c r="AY220" s="167" t="s">
        <v>132</v>
      </c>
    </row>
    <row r="221" spans="2:65" s="1" customFormat="1" ht="16.5" customHeight="1">
      <c r="B221" s="33"/>
      <c r="C221" s="128" t="s">
        <v>160</v>
      </c>
      <c r="D221" s="128" t="s">
        <v>138</v>
      </c>
      <c r="E221" s="129" t="s">
        <v>361</v>
      </c>
      <c r="F221" s="130" t="s">
        <v>362</v>
      </c>
      <c r="G221" s="131" t="s">
        <v>164</v>
      </c>
      <c r="H221" s="132">
        <v>28.574999999999999</v>
      </c>
      <c r="I221" s="133"/>
      <c r="J221" s="134">
        <f>ROUND(I221*H221,1)</f>
        <v>0</v>
      </c>
      <c r="K221" s="130" t="s">
        <v>19</v>
      </c>
      <c r="L221" s="33"/>
      <c r="M221" s="135" t="s">
        <v>19</v>
      </c>
      <c r="N221" s="136" t="s">
        <v>44</v>
      </c>
      <c r="P221" s="137">
        <f>O221*H221</f>
        <v>0</v>
      </c>
      <c r="Q221" s="137">
        <v>0</v>
      </c>
      <c r="R221" s="137">
        <f>Q221*H221</f>
        <v>0</v>
      </c>
      <c r="S221" s="137">
        <v>0</v>
      </c>
      <c r="T221" s="138">
        <f>S221*H221</f>
        <v>0</v>
      </c>
      <c r="AR221" s="139" t="s">
        <v>143</v>
      </c>
      <c r="AT221" s="139" t="s">
        <v>138</v>
      </c>
      <c r="AU221" s="139" t="s">
        <v>133</v>
      </c>
      <c r="AY221" s="18" t="s">
        <v>132</v>
      </c>
      <c r="BE221" s="140">
        <f>IF(N221="základní",J221,0)</f>
        <v>0</v>
      </c>
      <c r="BF221" s="140">
        <f>IF(N221="snížená",J221,0)</f>
        <v>0</v>
      </c>
      <c r="BG221" s="140">
        <f>IF(N221="zákl. přenesená",J221,0)</f>
        <v>0</v>
      </c>
      <c r="BH221" s="140">
        <f>IF(N221="sníž. přenesená",J221,0)</f>
        <v>0</v>
      </c>
      <c r="BI221" s="140">
        <f>IF(N221="nulová",J221,0)</f>
        <v>0</v>
      </c>
      <c r="BJ221" s="18" t="s">
        <v>137</v>
      </c>
      <c r="BK221" s="140">
        <f>ROUND(I221*H221,1)</f>
        <v>0</v>
      </c>
      <c r="BL221" s="18" t="s">
        <v>143</v>
      </c>
      <c r="BM221" s="139" t="s">
        <v>363</v>
      </c>
    </row>
    <row r="222" spans="2:65" s="1" customFormat="1" ht="16.5" customHeight="1">
      <c r="B222" s="33"/>
      <c r="C222" s="128" t="s">
        <v>364</v>
      </c>
      <c r="D222" s="128" t="s">
        <v>138</v>
      </c>
      <c r="E222" s="129" t="s">
        <v>365</v>
      </c>
      <c r="F222" s="130" t="s">
        <v>366</v>
      </c>
      <c r="G222" s="131" t="s">
        <v>210</v>
      </c>
      <c r="H222" s="132">
        <v>52.04</v>
      </c>
      <c r="I222" s="133"/>
      <c r="J222" s="134">
        <f>ROUND(I222*H222,1)</f>
        <v>0</v>
      </c>
      <c r="K222" s="130" t="s">
        <v>142</v>
      </c>
      <c r="L222" s="33"/>
      <c r="M222" s="135" t="s">
        <v>19</v>
      </c>
      <c r="N222" s="136" t="s">
        <v>44</v>
      </c>
      <c r="P222" s="137">
        <f>O222*H222</f>
        <v>0</v>
      </c>
      <c r="Q222" s="137">
        <v>0</v>
      </c>
      <c r="R222" s="137">
        <f>Q222*H222</f>
        <v>0</v>
      </c>
      <c r="S222" s="137">
        <v>1.9000000000000001E-4</v>
      </c>
      <c r="T222" s="138">
        <f>S222*H222</f>
        <v>9.8875999999999999E-3</v>
      </c>
      <c r="AR222" s="139" t="s">
        <v>143</v>
      </c>
      <c r="AT222" s="139" t="s">
        <v>138</v>
      </c>
      <c r="AU222" s="139" t="s">
        <v>133</v>
      </c>
      <c r="AY222" s="18" t="s">
        <v>132</v>
      </c>
      <c r="BE222" s="140">
        <f>IF(N222="základní",J222,0)</f>
        <v>0</v>
      </c>
      <c r="BF222" s="140">
        <f>IF(N222="snížená",J222,0)</f>
        <v>0</v>
      </c>
      <c r="BG222" s="140">
        <f>IF(N222="zákl. přenesená",J222,0)</f>
        <v>0</v>
      </c>
      <c r="BH222" s="140">
        <f>IF(N222="sníž. přenesená",J222,0)</f>
        <v>0</v>
      </c>
      <c r="BI222" s="140">
        <f>IF(N222="nulová",J222,0)</f>
        <v>0</v>
      </c>
      <c r="BJ222" s="18" t="s">
        <v>137</v>
      </c>
      <c r="BK222" s="140">
        <f>ROUND(I222*H222,1)</f>
        <v>0</v>
      </c>
      <c r="BL222" s="18" t="s">
        <v>143</v>
      </c>
      <c r="BM222" s="139" t="s">
        <v>367</v>
      </c>
    </row>
    <row r="223" spans="2:65" s="1" customFormat="1" ht="11.25">
      <c r="B223" s="33"/>
      <c r="D223" s="141" t="s">
        <v>145</v>
      </c>
      <c r="F223" s="142" t="s">
        <v>368</v>
      </c>
      <c r="I223" s="143"/>
      <c r="L223" s="33"/>
      <c r="M223" s="144"/>
      <c r="T223" s="54"/>
      <c r="AT223" s="18" t="s">
        <v>145</v>
      </c>
      <c r="AU223" s="18" t="s">
        <v>133</v>
      </c>
    </row>
    <row r="224" spans="2:65" s="12" customFormat="1" ht="11.25">
      <c r="B224" s="145"/>
      <c r="D224" s="146" t="s">
        <v>147</v>
      </c>
      <c r="E224" s="147" t="s">
        <v>19</v>
      </c>
      <c r="F224" s="148" t="s">
        <v>369</v>
      </c>
      <c r="H224" s="149">
        <v>22.54</v>
      </c>
      <c r="I224" s="150"/>
      <c r="L224" s="145"/>
      <c r="M224" s="151"/>
      <c r="T224" s="152"/>
      <c r="AT224" s="147" t="s">
        <v>147</v>
      </c>
      <c r="AU224" s="147" t="s">
        <v>133</v>
      </c>
      <c r="AV224" s="12" t="s">
        <v>137</v>
      </c>
      <c r="AW224" s="12" t="s">
        <v>33</v>
      </c>
      <c r="AX224" s="12" t="s">
        <v>72</v>
      </c>
      <c r="AY224" s="147" t="s">
        <v>132</v>
      </c>
    </row>
    <row r="225" spans="2:65" s="12" customFormat="1" ht="11.25">
      <c r="B225" s="145"/>
      <c r="D225" s="146" t="s">
        <v>147</v>
      </c>
      <c r="E225" s="147" t="s">
        <v>19</v>
      </c>
      <c r="F225" s="148" t="s">
        <v>370</v>
      </c>
      <c r="H225" s="149">
        <v>13.5</v>
      </c>
      <c r="I225" s="150"/>
      <c r="L225" s="145"/>
      <c r="M225" s="151"/>
      <c r="T225" s="152"/>
      <c r="AT225" s="147" t="s">
        <v>147</v>
      </c>
      <c r="AU225" s="147" t="s">
        <v>133</v>
      </c>
      <c r="AV225" s="12" t="s">
        <v>137</v>
      </c>
      <c r="AW225" s="12" t="s">
        <v>33</v>
      </c>
      <c r="AX225" s="12" t="s">
        <v>72</v>
      </c>
      <c r="AY225" s="147" t="s">
        <v>132</v>
      </c>
    </row>
    <row r="226" spans="2:65" s="12" customFormat="1" ht="11.25">
      <c r="B226" s="145"/>
      <c r="D226" s="146" t="s">
        <v>147</v>
      </c>
      <c r="E226" s="147" t="s">
        <v>19</v>
      </c>
      <c r="F226" s="148" t="s">
        <v>371</v>
      </c>
      <c r="H226" s="149">
        <v>-1.4</v>
      </c>
      <c r="I226" s="150"/>
      <c r="L226" s="145"/>
      <c r="M226" s="151"/>
      <c r="T226" s="152"/>
      <c r="AT226" s="147" t="s">
        <v>147</v>
      </c>
      <c r="AU226" s="147" t="s">
        <v>133</v>
      </c>
      <c r="AV226" s="12" t="s">
        <v>137</v>
      </c>
      <c r="AW226" s="12" t="s">
        <v>33</v>
      </c>
      <c r="AX226" s="12" t="s">
        <v>72</v>
      </c>
      <c r="AY226" s="147" t="s">
        <v>132</v>
      </c>
    </row>
    <row r="227" spans="2:65" s="14" customFormat="1" ht="11.25">
      <c r="B227" s="159"/>
      <c r="D227" s="146" t="s">
        <v>147</v>
      </c>
      <c r="E227" s="160" t="s">
        <v>19</v>
      </c>
      <c r="F227" s="161" t="s">
        <v>190</v>
      </c>
      <c r="H227" s="162">
        <v>34.64</v>
      </c>
      <c r="I227" s="163"/>
      <c r="L227" s="159"/>
      <c r="M227" s="164"/>
      <c r="T227" s="165"/>
      <c r="AT227" s="160" t="s">
        <v>147</v>
      </c>
      <c r="AU227" s="160" t="s">
        <v>133</v>
      </c>
      <c r="AV227" s="14" t="s">
        <v>133</v>
      </c>
      <c r="AW227" s="14" t="s">
        <v>33</v>
      </c>
      <c r="AX227" s="14" t="s">
        <v>72</v>
      </c>
      <c r="AY227" s="160" t="s">
        <v>132</v>
      </c>
    </row>
    <row r="228" spans="2:65" s="12" customFormat="1" ht="11.25">
      <c r="B228" s="145"/>
      <c r="D228" s="146" t="s">
        <v>147</v>
      </c>
      <c r="E228" s="147" t="s">
        <v>19</v>
      </c>
      <c r="F228" s="148" t="s">
        <v>372</v>
      </c>
      <c r="H228" s="149">
        <v>12</v>
      </c>
      <c r="I228" s="150"/>
      <c r="L228" s="145"/>
      <c r="M228" s="151"/>
      <c r="T228" s="152"/>
      <c r="AT228" s="147" t="s">
        <v>147</v>
      </c>
      <c r="AU228" s="147" t="s">
        <v>133</v>
      </c>
      <c r="AV228" s="12" t="s">
        <v>137</v>
      </c>
      <c r="AW228" s="12" t="s">
        <v>33</v>
      </c>
      <c r="AX228" s="12" t="s">
        <v>72</v>
      </c>
      <c r="AY228" s="147" t="s">
        <v>132</v>
      </c>
    </row>
    <row r="229" spans="2:65" s="12" customFormat="1" ht="11.25">
      <c r="B229" s="145"/>
      <c r="D229" s="146" t="s">
        <v>147</v>
      </c>
      <c r="E229" s="147" t="s">
        <v>19</v>
      </c>
      <c r="F229" s="148" t="s">
        <v>373</v>
      </c>
      <c r="H229" s="149">
        <v>6.2</v>
      </c>
      <c r="I229" s="150"/>
      <c r="L229" s="145"/>
      <c r="M229" s="151"/>
      <c r="T229" s="152"/>
      <c r="AT229" s="147" t="s">
        <v>147</v>
      </c>
      <c r="AU229" s="147" t="s">
        <v>133</v>
      </c>
      <c r="AV229" s="12" t="s">
        <v>137</v>
      </c>
      <c r="AW229" s="12" t="s">
        <v>33</v>
      </c>
      <c r="AX229" s="12" t="s">
        <v>72</v>
      </c>
      <c r="AY229" s="147" t="s">
        <v>132</v>
      </c>
    </row>
    <row r="230" spans="2:65" s="12" customFormat="1" ht="11.25">
      <c r="B230" s="145"/>
      <c r="D230" s="146" t="s">
        <v>147</v>
      </c>
      <c r="E230" s="147" t="s">
        <v>19</v>
      </c>
      <c r="F230" s="148" t="s">
        <v>374</v>
      </c>
      <c r="H230" s="149">
        <v>-0.8</v>
      </c>
      <c r="I230" s="150"/>
      <c r="L230" s="145"/>
      <c r="M230" s="151"/>
      <c r="T230" s="152"/>
      <c r="AT230" s="147" t="s">
        <v>147</v>
      </c>
      <c r="AU230" s="147" t="s">
        <v>133</v>
      </c>
      <c r="AV230" s="12" t="s">
        <v>137</v>
      </c>
      <c r="AW230" s="12" t="s">
        <v>33</v>
      </c>
      <c r="AX230" s="12" t="s">
        <v>72</v>
      </c>
      <c r="AY230" s="147" t="s">
        <v>132</v>
      </c>
    </row>
    <row r="231" spans="2:65" s="14" customFormat="1" ht="11.25">
      <c r="B231" s="159"/>
      <c r="D231" s="146" t="s">
        <v>147</v>
      </c>
      <c r="E231" s="160" t="s">
        <v>19</v>
      </c>
      <c r="F231" s="161" t="s">
        <v>193</v>
      </c>
      <c r="H231" s="162">
        <v>17.399999999999999</v>
      </c>
      <c r="I231" s="163"/>
      <c r="L231" s="159"/>
      <c r="M231" s="164"/>
      <c r="T231" s="165"/>
      <c r="AT231" s="160" t="s">
        <v>147</v>
      </c>
      <c r="AU231" s="160" t="s">
        <v>133</v>
      </c>
      <c r="AV231" s="14" t="s">
        <v>133</v>
      </c>
      <c r="AW231" s="14" t="s">
        <v>33</v>
      </c>
      <c r="AX231" s="14" t="s">
        <v>72</v>
      </c>
      <c r="AY231" s="160" t="s">
        <v>132</v>
      </c>
    </row>
    <row r="232" spans="2:65" s="15" customFormat="1" ht="11.25">
      <c r="B232" s="166"/>
      <c r="D232" s="146" t="s">
        <v>147</v>
      </c>
      <c r="E232" s="167" t="s">
        <v>19</v>
      </c>
      <c r="F232" s="168" t="s">
        <v>194</v>
      </c>
      <c r="H232" s="169">
        <v>52.040000000000006</v>
      </c>
      <c r="I232" s="170"/>
      <c r="L232" s="166"/>
      <c r="M232" s="171"/>
      <c r="T232" s="172"/>
      <c r="AT232" s="167" t="s">
        <v>147</v>
      </c>
      <c r="AU232" s="167" t="s">
        <v>133</v>
      </c>
      <c r="AV232" s="15" t="s">
        <v>143</v>
      </c>
      <c r="AW232" s="15" t="s">
        <v>33</v>
      </c>
      <c r="AX232" s="15" t="s">
        <v>80</v>
      </c>
      <c r="AY232" s="167" t="s">
        <v>132</v>
      </c>
    </row>
    <row r="233" spans="2:65" s="1" customFormat="1" ht="16.5" customHeight="1">
      <c r="B233" s="33"/>
      <c r="C233" s="128" t="s">
        <v>375</v>
      </c>
      <c r="D233" s="128" t="s">
        <v>138</v>
      </c>
      <c r="E233" s="129" t="s">
        <v>376</v>
      </c>
      <c r="F233" s="130" t="s">
        <v>377</v>
      </c>
      <c r="G233" s="131" t="s">
        <v>210</v>
      </c>
      <c r="H233" s="132">
        <v>26.5</v>
      </c>
      <c r="I233" s="133"/>
      <c r="J233" s="134">
        <f>ROUND(I233*H233,1)</f>
        <v>0</v>
      </c>
      <c r="K233" s="130" t="s">
        <v>142</v>
      </c>
      <c r="L233" s="33"/>
      <c r="M233" s="135" t="s">
        <v>19</v>
      </c>
      <c r="N233" s="136" t="s">
        <v>44</v>
      </c>
      <c r="P233" s="137">
        <f>O233*H233</f>
        <v>0</v>
      </c>
      <c r="Q233" s="137">
        <v>0</v>
      </c>
      <c r="R233" s="137">
        <f>Q233*H233</f>
        <v>0</v>
      </c>
      <c r="S233" s="137">
        <v>1.9000000000000001E-4</v>
      </c>
      <c r="T233" s="138">
        <f>S233*H233</f>
        <v>5.0350000000000004E-3</v>
      </c>
      <c r="AR233" s="139" t="s">
        <v>143</v>
      </c>
      <c r="AT233" s="139" t="s">
        <v>138</v>
      </c>
      <c r="AU233" s="139" t="s">
        <v>133</v>
      </c>
      <c r="AY233" s="18" t="s">
        <v>132</v>
      </c>
      <c r="BE233" s="140">
        <f>IF(N233="základní",J233,0)</f>
        <v>0</v>
      </c>
      <c r="BF233" s="140">
        <f>IF(N233="snížená",J233,0)</f>
        <v>0</v>
      </c>
      <c r="BG233" s="140">
        <f>IF(N233="zákl. přenesená",J233,0)</f>
        <v>0</v>
      </c>
      <c r="BH233" s="140">
        <f>IF(N233="sníž. přenesená",J233,0)</f>
        <v>0</v>
      </c>
      <c r="BI233" s="140">
        <f>IF(N233="nulová",J233,0)</f>
        <v>0</v>
      </c>
      <c r="BJ233" s="18" t="s">
        <v>137</v>
      </c>
      <c r="BK233" s="140">
        <f>ROUND(I233*H233,1)</f>
        <v>0</v>
      </c>
      <c r="BL233" s="18" t="s">
        <v>143</v>
      </c>
      <c r="BM233" s="139" t="s">
        <v>378</v>
      </c>
    </row>
    <row r="234" spans="2:65" s="1" customFormat="1" ht="11.25">
      <c r="B234" s="33"/>
      <c r="D234" s="141" t="s">
        <v>145</v>
      </c>
      <c r="F234" s="142" t="s">
        <v>379</v>
      </c>
      <c r="I234" s="143"/>
      <c r="L234" s="33"/>
      <c r="M234" s="144"/>
      <c r="T234" s="54"/>
      <c r="AT234" s="18" t="s">
        <v>145</v>
      </c>
      <c r="AU234" s="18" t="s">
        <v>133</v>
      </c>
    </row>
    <row r="235" spans="2:65" s="12" customFormat="1" ht="11.25">
      <c r="B235" s="145"/>
      <c r="D235" s="146" t="s">
        <v>147</v>
      </c>
      <c r="E235" s="147" t="s">
        <v>19</v>
      </c>
      <c r="F235" s="148" t="s">
        <v>380</v>
      </c>
      <c r="H235" s="149">
        <v>19.5</v>
      </c>
      <c r="I235" s="150"/>
      <c r="L235" s="145"/>
      <c r="M235" s="151"/>
      <c r="T235" s="152"/>
      <c r="AT235" s="147" t="s">
        <v>147</v>
      </c>
      <c r="AU235" s="147" t="s">
        <v>133</v>
      </c>
      <c r="AV235" s="12" t="s">
        <v>137</v>
      </c>
      <c r="AW235" s="12" t="s">
        <v>33</v>
      </c>
      <c r="AX235" s="12" t="s">
        <v>72</v>
      </c>
      <c r="AY235" s="147" t="s">
        <v>132</v>
      </c>
    </row>
    <row r="236" spans="2:65" s="12" customFormat="1" ht="11.25">
      <c r="B236" s="145"/>
      <c r="D236" s="146" t="s">
        <v>147</v>
      </c>
      <c r="E236" s="147" t="s">
        <v>19</v>
      </c>
      <c r="F236" s="148" t="s">
        <v>381</v>
      </c>
      <c r="H236" s="149">
        <v>-1.4</v>
      </c>
      <c r="I236" s="150"/>
      <c r="L236" s="145"/>
      <c r="M236" s="151"/>
      <c r="T236" s="152"/>
      <c r="AT236" s="147" t="s">
        <v>147</v>
      </c>
      <c r="AU236" s="147" t="s">
        <v>133</v>
      </c>
      <c r="AV236" s="12" t="s">
        <v>137</v>
      </c>
      <c r="AW236" s="12" t="s">
        <v>33</v>
      </c>
      <c r="AX236" s="12" t="s">
        <v>72</v>
      </c>
      <c r="AY236" s="147" t="s">
        <v>132</v>
      </c>
    </row>
    <row r="237" spans="2:65" s="14" customFormat="1" ht="11.25">
      <c r="B237" s="159"/>
      <c r="D237" s="146" t="s">
        <v>147</v>
      </c>
      <c r="E237" s="160" t="s">
        <v>19</v>
      </c>
      <c r="F237" s="161" t="s">
        <v>190</v>
      </c>
      <c r="H237" s="162">
        <v>18.100000000000001</v>
      </c>
      <c r="I237" s="163"/>
      <c r="L237" s="159"/>
      <c r="M237" s="164"/>
      <c r="T237" s="165"/>
      <c r="AT237" s="160" t="s">
        <v>147</v>
      </c>
      <c r="AU237" s="160" t="s">
        <v>133</v>
      </c>
      <c r="AV237" s="14" t="s">
        <v>133</v>
      </c>
      <c r="AW237" s="14" t="s">
        <v>33</v>
      </c>
      <c r="AX237" s="14" t="s">
        <v>72</v>
      </c>
      <c r="AY237" s="160" t="s">
        <v>132</v>
      </c>
    </row>
    <row r="238" spans="2:65" s="12" customFormat="1" ht="11.25">
      <c r="B238" s="145"/>
      <c r="D238" s="146" t="s">
        <v>147</v>
      </c>
      <c r="E238" s="147" t="s">
        <v>19</v>
      </c>
      <c r="F238" s="148" t="s">
        <v>382</v>
      </c>
      <c r="H238" s="149">
        <v>9.1999999999999993</v>
      </c>
      <c r="I238" s="150"/>
      <c r="L238" s="145"/>
      <c r="M238" s="151"/>
      <c r="T238" s="152"/>
      <c r="AT238" s="147" t="s">
        <v>147</v>
      </c>
      <c r="AU238" s="147" t="s">
        <v>133</v>
      </c>
      <c r="AV238" s="12" t="s">
        <v>137</v>
      </c>
      <c r="AW238" s="12" t="s">
        <v>33</v>
      </c>
      <c r="AX238" s="12" t="s">
        <v>72</v>
      </c>
      <c r="AY238" s="147" t="s">
        <v>132</v>
      </c>
    </row>
    <row r="239" spans="2:65" s="12" customFormat="1" ht="11.25">
      <c r="B239" s="145"/>
      <c r="D239" s="146" t="s">
        <v>147</v>
      </c>
      <c r="E239" s="147" t="s">
        <v>19</v>
      </c>
      <c r="F239" s="148" t="s">
        <v>374</v>
      </c>
      <c r="H239" s="149">
        <v>-0.8</v>
      </c>
      <c r="I239" s="150"/>
      <c r="L239" s="145"/>
      <c r="M239" s="151"/>
      <c r="T239" s="152"/>
      <c r="AT239" s="147" t="s">
        <v>147</v>
      </c>
      <c r="AU239" s="147" t="s">
        <v>133</v>
      </c>
      <c r="AV239" s="12" t="s">
        <v>137</v>
      </c>
      <c r="AW239" s="12" t="s">
        <v>33</v>
      </c>
      <c r="AX239" s="12" t="s">
        <v>72</v>
      </c>
      <c r="AY239" s="147" t="s">
        <v>132</v>
      </c>
    </row>
    <row r="240" spans="2:65" s="14" customFormat="1" ht="11.25">
      <c r="B240" s="159"/>
      <c r="D240" s="146" t="s">
        <v>147</v>
      </c>
      <c r="E240" s="160" t="s">
        <v>19</v>
      </c>
      <c r="F240" s="161" t="s">
        <v>193</v>
      </c>
      <c r="H240" s="162">
        <v>8.3999999999999986</v>
      </c>
      <c r="I240" s="163"/>
      <c r="L240" s="159"/>
      <c r="M240" s="164"/>
      <c r="T240" s="165"/>
      <c r="AT240" s="160" t="s">
        <v>147</v>
      </c>
      <c r="AU240" s="160" t="s">
        <v>133</v>
      </c>
      <c r="AV240" s="14" t="s">
        <v>133</v>
      </c>
      <c r="AW240" s="14" t="s">
        <v>33</v>
      </c>
      <c r="AX240" s="14" t="s">
        <v>72</v>
      </c>
      <c r="AY240" s="160" t="s">
        <v>132</v>
      </c>
    </row>
    <row r="241" spans="2:65" s="15" customFormat="1" ht="11.25">
      <c r="B241" s="166"/>
      <c r="D241" s="146" t="s">
        <v>147</v>
      </c>
      <c r="E241" s="167" t="s">
        <v>19</v>
      </c>
      <c r="F241" s="168" t="s">
        <v>194</v>
      </c>
      <c r="H241" s="169">
        <v>26.5</v>
      </c>
      <c r="I241" s="170"/>
      <c r="L241" s="166"/>
      <c r="M241" s="171"/>
      <c r="T241" s="172"/>
      <c r="AT241" s="167" t="s">
        <v>147</v>
      </c>
      <c r="AU241" s="167" t="s">
        <v>133</v>
      </c>
      <c r="AV241" s="15" t="s">
        <v>143</v>
      </c>
      <c r="AW241" s="15" t="s">
        <v>33</v>
      </c>
      <c r="AX241" s="15" t="s">
        <v>80</v>
      </c>
      <c r="AY241" s="167" t="s">
        <v>132</v>
      </c>
    </row>
    <row r="242" spans="2:65" s="1" customFormat="1" ht="16.5" customHeight="1">
      <c r="B242" s="33"/>
      <c r="C242" s="128" t="s">
        <v>383</v>
      </c>
      <c r="D242" s="128" t="s">
        <v>138</v>
      </c>
      <c r="E242" s="129" t="s">
        <v>384</v>
      </c>
      <c r="F242" s="130" t="s">
        <v>385</v>
      </c>
      <c r="G242" s="131" t="s">
        <v>141</v>
      </c>
      <c r="H242" s="132">
        <v>1</v>
      </c>
      <c r="I242" s="133"/>
      <c r="J242" s="134">
        <f>ROUND(I242*H242,1)</f>
        <v>0</v>
      </c>
      <c r="K242" s="130" t="s">
        <v>142</v>
      </c>
      <c r="L242" s="33"/>
      <c r="M242" s="135" t="s">
        <v>19</v>
      </c>
      <c r="N242" s="136" t="s">
        <v>44</v>
      </c>
      <c r="P242" s="137">
        <f>O242*H242</f>
        <v>0</v>
      </c>
      <c r="Q242" s="137">
        <v>0</v>
      </c>
      <c r="R242" s="137">
        <f>Q242*H242</f>
        <v>0</v>
      </c>
      <c r="S242" s="137">
        <v>5.5000000000000003E-4</v>
      </c>
      <c r="T242" s="138">
        <f>S242*H242</f>
        <v>5.5000000000000003E-4</v>
      </c>
      <c r="AR242" s="139" t="s">
        <v>143</v>
      </c>
      <c r="AT242" s="139" t="s">
        <v>138</v>
      </c>
      <c r="AU242" s="139" t="s">
        <v>133</v>
      </c>
      <c r="AY242" s="18" t="s">
        <v>132</v>
      </c>
      <c r="BE242" s="140">
        <f>IF(N242="základní",J242,0)</f>
        <v>0</v>
      </c>
      <c r="BF242" s="140">
        <f>IF(N242="snížená",J242,0)</f>
        <v>0</v>
      </c>
      <c r="BG242" s="140">
        <f>IF(N242="zákl. přenesená",J242,0)</f>
        <v>0</v>
      </c>
      <c r="BH242" s="140">
        <f>IF(N242="sníž. přenesená",J242,0)</f>
        <v>0</v>
      </c>
      <c r="BI242" s="140">
        <f>IF(N242="nulová",J242,0)</f>
        <v>0</v>
      </c>
      <c r="BJ242" s="18" t="s">
        <v>137</v>
      </c>
      <c r="BK242" s="140">
        <f>ROUND(I242*H242,1)</f>
        <v>0</v>
      </c>
      <c r="BL242" s="18" t="s">
        <v>143</v>
      </c>
      <c r="BM242" s="139" t="s">
        <v>386</v>
      </c>
    </row>
    <row r="243" spans="2:65" s="1" customFormat="1" ht="11.25">
      <c r="B243" s="33"/>
      <c r="D243" s="141" t="s">
        <v>145</v>
      </c>
      <c r="F243" s="142" t="s">
        <v>387</v>
      </c>
      <c r="I243" s="143"/>
      <c r="L243" s="33"/>
      <c r="M243" s="144"/>
      <c r="T243" s="54"/>
      <c r="AT243" s="18" t="s">
        <v>145</v>
      </c>
      <c r="AU243" s="18" t="s">
        <v>133</v>
      </c>
    </row>
    <row r="244" spans="2:65" s="1" customFormat="1" ht="16.5" customHeight="1">
      <c r="B244" s="33"/>
      <c r="C244" s="128" t="s">
        <v>388</v>
      </c>
      <c r="D244" s="128" t="s">
        <v>138</v>
      </c>
      <c r="E244" s="129" t="s">
        <v>389</v>
      </c>
      <c r="F244" s="130" t="s">
        <v>390</v>
      </c>
      <c r="G244" s="131" t="s">
        <v>164</v>
      </c>
      <c r="H244" s="132">
        <v>9.2379999999999995</v>
      </c>
      <c r="I244" s="133"/>
      <c r="J244" s="134">
        <f>ROUND(I244*H244,1)</f>
        <v>0</v>
      </c>
      <c r="K244" s="130" t="s">
        <v>142</v>
      </c>
      <c r="L244" s="33"/>
      <c r="M244" s="135" t="s">
        <v>19</v>
      </c>
      <c r="N244" s="136" t="s">
        <v>44</v>
      </c>
      <c r="P244" s="137">
        <f>O244*H244</f>
        <v>0</v>
      </c>
      <c r="Q244" s="137">
        <v>0</v>
      </c>
      <c r="R244" s="137">
        <f>Q244*H244</f>
        <v>0</v>
      </c>
      <c r="S244" s="137">
        <v>3.5299999999999998E-2</v>
      </c>
      <c r="T244" s="138">
        <f>S244*H244</f>
        <v>0.32610139999999999</v>
      </c>
      <c r="AR244" s="139" t="s">
        <v>143</v>
      </c>
      <c r="AT244" s="139" t="s">
        <v>138</v>
      </c>
      <c r="AU244" s="139" t="s">
        <v>133</v>
      </c>
      <c r="AY244" s="18" t="s">
        <v>132</v>
      </c>
      <c r="BE244" s="140">
        <f>IF(N244="základní",J244,0)</f>
        <v>0</v>
      </c>
      <c r="BF244" s="140">
        <f>IF(N244="snížená",J244,0)</f>
        <v>0</v>
      </c>
      <c r="BG244" s="140">
        <f>IF(N244="zákl. přenesená",J244,0)</f>
        <v>0</v>
      </c>
      <c r="BH244" s="140">
        <f>IF(N244="sníž. přenesená",J244,0)</f>
        <v>0</v>
      </c>
      <c r="BI244" s="140">
        <f>IF(N244="nulová",J244,0)</f>
        <v>0</v>
      </c>
      <c r="BJ244" s="18" t="s">
        <v>137</v>
      </c>
      <c r="BK244" s="140">
        <f>ROUND(I244*H244,1)</f>
        <v>0</v>
      </c>
      <c r="BL244" s="18" t="s">
        <v>143</v>
      </c>
      <c r="BM244" s="139" t="s">
        <v>391</v>
      </c>
    </row>
    <row r="245" spans="2:65" s="1" customFormat="1" ht="11.25">
      <c r="B245" s="33"/>
      <c r="D245" s="141" t="s">
        <v>145</v>
      </c>
      <c r="F245" s="142" t="s">
        <v>392</v>
      </c>
      <c r="I245" s="143"/>
      <c r="L245" s="33"/>
      <c r="M245" s="144"/>
      <c r="T245" s="54"/>
      <c r="AT245" s="18" t="s">
        <v>145</v>
      </c>
      <c r="AU245" s="18" t="s">
        <v>133</v>
      </c>
    </row>
    <row r="246" spans="2:65" s="12" customFormat="1" ht="11.25">
      <c r="B246" s="145"/>
      <c r="D246" s="146" t="s">
        <v>147</v>
      </c>
      <c r="E246" s="147" t="s">
        <v>19</v>
      </c>
      <c r="F246" s="148" t="s">
        <v>393</v>
      </c>
      <c r="H246" s="149">
        <v>8.17</v>
      </c>
      <c r="I246" s="150"/>
      <c r="L246" s="145"/>
      <c r="M246" s="151"/>
      <c r="T246" s="152"/>
      <c r="AT246" s="147" t="s">
        <v>147</v>
      </c>
      <c r="AU246" s="147" t="s">
        <v>133</v>
      </c>
      <c r="AV246" s="12" t="s">
        <v>137</v>
      </c>
      <c r="AW246" s="12" t="s">
        <v>33</v>
      </c>
      <c r="AX246" s="12" t="s">
        <v>72</v>
      </c>
      <c r="AY246" s="147" t="s">
        <v>132</v>
      </c>
    </row>
    <row r="247" spans="2:65" s="12" customFormat="1" ht="11.25">
      <c r="B247" s="145"/>
      <c r="D247" s="146" t="s">
        <v>147</v>
      </c>
      <c r="E247" s="147" t="s">
        <v>19</v>
      </c>
      <c r="F247" s="148" t="s">
        <v>394</v>
      </c>
      <c r="H247" s="149">
        <v>-1.24</v>
      </c>
      <c r="I247" s="150"/>
      <c r="L247" s="145"/>
      <c r="M247" s="151"/>
      <c r="T247" s="152"/>
      <c r="AT247" s="147" t="s">
        <v>147</v>
      </c>
      <c r="AU247" s="147" t="s">
        <v>133</v>
      </c>
      <c r="AV247" s="12" t="s">
        <v>137</v>
      </c>
      <c r="AW247" s="12" t="s">
        <v>33</v>
      </c>
      <c r="AX247" s="12" t="s">
        <v>72</v>
      </c>
      <c r="AY247" s="147" t="s">
        <v>132</v>
      </c>
    </row>
    <row r="248" spans="2:65" s="14" customFormat="1" ht="11.25">
      <c r="B248" s="159"/>
      <c r="D248" s="146" t="s">
        <v>147</v>
      </c>
      <c r="E248" s="160" t="s">
        <v>19</v>
      </c>
      <c r="F248" s="161" t="s">
        <v>190</v>
      </c>
      <c r="H248" s="162">
        <v>6.93</v>
      </c>
      <c r="I248" s="163"/>
      <c r="L248" s="159"/>
      <c r="M248" s="164"/>
      <c r="T248" s="165"/>
      <c r="AT248" s="160" t="s">
        <v>147</v>
      </c>
      <c r="AU248" s="160" t="s">
        <v>133</v>
      </c>
      <c r="AV248" s="14" t="s">
        <v>133</v>
      </c>
      <c r="AW248" s="14" t="s">
        <v>33</v>
      </c>
      <c r="AX248" s="14" t="s">
        <v>72</v>
      </c>
      <c r="AY248" s="160" t="s">
        <v>132</v>
      </c>
    </row>
    <row r="249" spans="2:65" s="12" customFormat="1" ht="11.25">
      <c r="B249" s="145"/>
      <c r="D249" s="146" t="s">
        <v>147</v>
      </c>
      <c r="E249" s="147" t="s">
        <v>19</v>
      </c>
      <c r="F249" s="148" t="s">
        <v>395</v>
      </c>
      <c r="H249" s="149">
        <v>2.3079999999999998</v>
      </c>
      <c r="I249" s="150"/>
      <c r="L249" s="145"/>
      <c r="M249" s="151"/>
      <c r="T249" s="152"/>
      <c r="AT249" s="147" t="s">
        <v>147</v>
      </c>
      <c r="AU249" s="147" t="s">
        <v>133</v>
      </c>
      <c r="AV249" s="12" t="s">
        <v>137</v>
      </c>
      <c r="AW249" s="12" t="s">
        <v>33</v>
      </c>
      <c r="AX249" s="12" t="s">
        <v>72</v>
      </c>
      <c r="AY249" s="147" t="s">
        <v>132</v>
      </c>
    </row>
    <row r="250" spans="2:65" s="14" customFormat="1" ht="11.25">
      <c r="B250" s="159"/>
      <c r="D250" s="146" t="s">
        <v>147</v>
      </c>
      <c r="E250" s="160" t="s">
        <v>19</v>
      </c>
      <c r="F250" s="161" t="s">
        <v>193</v>
      </c>
      <c r="H250" s="162">
        <v>2.3079999999999998</v>
      </c>
      <c r="I250" s="163"/>
      <c r="L250" s="159"/>
      <c r="M250" s="164"/>
      <c r="T250" s="165"/>
      <c r="AT250" s="160" t="s">
        <v>147</v>
      </c>
      <c r="AU250" s="160" t="s">
        <v>133</v>
      </c>
      <c r="AV250" s="14" t="s">
        <v>133</v>
      </c>
      <c r="AW250" s="14" t="s">
        <v>33</v>
      </c>
      <c r="AX250" s="14" t="s">
        <v>72</v>
      </c>
      <c r="AY250" s="160" t="s">
        <v>132</v>
      </c>
    </row>
    <row r="251" spans="2:65" s="15" customFormat="1" ht="11.25">
      <c r="B251" s="166"/>
      <c r="D251" s="146" t="s">
        <v>147</v>
      </c>
      <c r="E251" s="167" t="s">
        <v>19</v>
      </c>
      <c r="F251" s="168" t="s">
        <v>194</v>
      </c>
      <c r="H251" s="169">
        <v>9.2379999999999995</v>
      </c>
      <c r="I251" s="170"/>
      <c r="L251" s="166"/>
      <c r="M251" s="171"/>
      <c r="T251" s="172"/>
      <c r="AT251" s="167" t="s">
        <v>147</v>
      </c>
      <c r="AU251" s="167" t="s">
        <v>133</v>
      </c>
      <c r="AV251" s="15" t="s">
        <v>143</v>
      </c>
      <c r="AW251" s="15" t="s">
        <v>33</v>
      </c>
      <c r="AX251" s="15" t="s">
        <v>80</v>
      </c>
      <c r="AY251" s="167" t="s">
        <v>132</v>
      </c>
    </row>
    <row r="252" spans="2:65" s="1" customFormat="1" ht="16.5" customHeight="1">
      <c r="B252" s="33"/>
      <c r="C252" s="128" t="s">
        <v>396</v>
      </c>
      <c r="D252" s="128" t="s">
        <v>138</v>
      </c>
      <c r="E252" s="129" t="s">
        <v>397</v>
      </c>
      <c r="F252" s="130" t="s">
        <v>398</v>
      </c>
      <c r="G252" s="131" t="s">
        <v>164</v>
      </c>
      <c r="H252" s="132">
        <v>0.126</v>
      </c>
      <c r="I252" s="133"/>
      <c r="J252" s="134">
        <f>ROUND(I252*H252,1)</f>
        <v>0</v>
      </c>
      <c r="K252" s="130" t="s">
        <v>142</v>
      </c>
      <c r="L252" s="33"/>
      <c r="M252" s="135" t="s">
        <v>19</v>
      </c>
      <c r="N252" s="136" t="s">
        <v>44</v>
      </c>
      <c r="P252" s="137">
        <f>O252*H252</f>
        <v>0</v>
      </c>
      <c r="Q252" s="137">
        <v>0</v>
      </c>
      <c r="R252" s="137">
        <f>Q252*H252</f>
        <v>0</v>
      </c>
      <c r="S252" s="137">
        <v>3.0000000000000001E-3</v>
      </c>
      <c r="T252" s="138">
        <f>S252*H252</f>
        <v>3.7800000000000003E-4</v>
      </c>
      <c r="AR252" s="139" t="s">
        <v>143</v>
      </c>
      <c r="AT252" s="139" t="s">
        <v>138</v>
      </c>
      <c r="AU252" s="139" t="s">
        <v>133</v>
      </c>
      <c r="AY252" s="18" t="s">
        <v>132</v>
      </c>
      <c r="BE252" s="140">
        <f>IF(N252="základní",J252,0)</f>
        <v>0</v>
      </c>
      <c r="BF252" s="140">
        <f>IF(N252="snížená",J252,0)</f>
        <v>0</v>
      </c>
      <c r="BG252" s="140">
        <f>IF(N252="zákl. přenesená",J252,0)</f>
        <v>0</v>
      </c>
      <c r="BH252" s="140">
        <f>IF(N252="sníž. přenesená",J252,0)</f>
        <v>0</v>
      </c>
      <c r="BI252" s="140">
        <f>IF(N252="nulová",J252,0)</f>
        <v>0</v>
      </c>
      <c r="BJ252" s="18" t="s">
        <v>137</v>
      </c>
      <c r="BK252" s="140">
        <f>ROUND(I252*H252,1)</f>
        <v>0</v>
      </c>
      <c r="BL252" s="18" t="s">
        <v>143</v>
      </c>
      <c r="BM252" s="139" t="s">
        <v>399</v>
      </c>
    </row>
    <row r="253" spans="2:65" s="1" customFormat="1" ht="11.25">
      <c r="B253" s="33"/>
      <c r="D253" s="141" t="s">
        <v>145</v>
      </c>
      <c r="F253" s="142" t="s">
        <v>400</v>
      </c>
      <c r="I253" s="143"/>
      <c r="L253" s="33"/>
      <c r="M253" s="144"/>
      <c r="T253" s="54"/>
      <c r="AT253" s="18" t="s">
        <v>145</v>
      </c>
      <c r="AU253" s="18" t="s">
        <v>133</v>
      </c>
    </row>
    <row r="254" spans="2:65" s="12" customFormat="1" ht="11.25">
      <c r="B254" s="145"/>
      <c r="D254" s="146" t="s">
        <v>147</v>
      </c>
      <c r="E254" s="147" t="s">
        <v>19</v>
      </c>
      <c r="F254" s="148" t="s">
        <v>401</v>
      </c>
      <c r="H254" s="149">
        <v>0.126</v>
      </c>
      <c r="I254" s="150"/>
      <c r="L254" s="145"/>
      <c r="M254" s="151"/>
      <c r="T254" s="152"/>
      <c r="AT254" s="147" t="s">
        <v>147</v>
      </c>
      <c r="AU254" s="147" t="s">
        <v>133</v>
      </c>
      <c r="AV254" s="12" t="s">
        <v>137</v>
      </c>
      <c r="AW254" s="12" t="s">
        <v>33</v>
      </c>
      <c r="AX254" s="12" t="s">
        <v>80</v>
      </c>
      <c r="AY254" s="147" t="s">
        <v>132</v>
      </c>
    </row>
    <row r="255" spans="2:65" s="1" customFormat="1" ht="24.2" customHeight="1">
      <c r="B255" s="33"/>
      <c r="C255" s="128" t="s">
        <v>402</v>
      </c>
      <c r="D255" s="128" t="s">
        <v>138</v>
      </c>
      <c r="E255" s="129" t="s">
        <v>403</v>
      </c>
      <c r="F255" s="130" t="s">
        <v>404</v>
      </c>
      <c r="G255" s="131" t="s">
        <v>164</v>
      </c>
      <c r="H255" s="132">
        <v>2.758</v>
      </c>
      <c r="I255" s="133"/>
      <c r="J255" s="134">
        <f>ROUND(I255*H255,1)</f>
        <v>0</v>
      </c>
      <c r="K255" s="130" t="s">
        <v>142</v>
      </c>
      <c r="L255" s="33"/>
      <c r="M255" s="135" t="s">
        <v>19</v>
      </c>
      <c r="N255" s="136" t="s">
        <v>44</v>
      </c>
      <c r="P255" s="137">
        <f>O255*H255</f>
        <v>0</v>
      </c>
      <c r="Q255" s="137">
        <v>0</v>
      </c>
      <c r="R255" s="137">
        <f>Q255*H255</f>
        <v>0</v>
      </c>
      <c r="S255" s="137">
        <v>7.5999999999999998E-2</v>
      </c>
      <c r="T255" s="138">
        <f>S255*H255</f>
        <v>0.20960799999999999</v>
      </c>
      <c r="AR255" s="139" t="s">
        <v>143</v>
      </c>
      <c r="AT255" s="139" t="s">
        <v>138</v>
      </c>
      <c r="AU255" s="139" t="s">
        <v>133</v>
      </c>
      <c r="AY255" s="18" t="s">
        <v>132</v>
      </c>
      <c r="BE255" s="140">
        <f>IF(N255="základní",J255,0)</f>
        <v>0</v>
      </c>
      <c r="BF255" s="140">
        <f>IF(N255="snížená",J255,0)</f>
        <v>0</v>
      </c>
      <c r="BG255" s="140">
        <f>IF(N255="zákl. přenesená",J255,0)</f>
        <v>0</v>
      </c>
      <c r="BH255" s="140">
        <f>IF(N255="sníž. přenesená",J255,0)</f>
        <v>0</v>
      </c>
      <c r="BI255" s="140">
        <f>IF(N255="nulová",J255,0)</f>
        <v>0</v>
      </c>
      <c r="BJ255" s="18" t="s">
        <v>137</v>
      </c>
      <c r="BK255" s="140">
        <f>ROUND(I255*H255,1)</f>
        <v>0</v>
      </c>
      <c r="BL255" s="18" t="s">
        <v>143</v>
      </c>
      <c r="BM255" s="139" t="s">
        <v>405</v>
      </c>
    </row>
    <row r="256" spans="2:65" s="1" customFormat="1" ht="11.25">
      <c r="B256" s="33"/>
      <c r="D256" s="141" t="s">
        <v>145</v>
      </c>
      <c r="F256" s="142" t="s">
        <v>406</v>
      </c>
      <c r="I256" s="143"/>
      <c r="L256" s="33"/>
      <c r="M256" s="144"/>
      <c r="T256" s="54"/>
      <c r="AT256" s="18" t="s">
        <v>145</v>
      </c>
      <c r="AU256" s="18" t="s">
        <v>133</v>
      </c>
    </row>
    <row r="257" spans="2:65" s="12" customFormat="1" ht="11.25">
      <c r="B257" s="145"/>
      <c r="D257" s="146" t="s">
        <v>147</v>
      </c>
      <c r="E257" s="147" t="s">
        <v>19</v>
      </c>
      <c r="F257" s="148" t="s">
        <v>407</v>
      </c>
      <c r="H257" s="149">
        <v>2.758</v>
      </c>
      <c r="I257" s="150"/>
      <c r="L257" s="145"/>
      <c r="M257" s="151"/>
      <c r="T257" s="152"/>
      <c r="AT257" s="147" t="s">
        <v>147</v>
      </c>
      <c r="AU257" s="147" t="s">
        <v>133</v>
      </c>
      <c r="AV257" s="12" t="s">
        <v>137</v>
      </c>
      <c r="AW257" s="12" t="s">
        <v>33</v>
      </c>
      <c r="AX257" s="12" t="s">
        <v>80</v>
      </c>
      <c r="AY257" s="147" t="s">
        <v>132</v>
      </c>
    </row>
    <row r="258" spans="2:65" s="1" customFormat="1" ht="16.5" customHeight="1">
      <c r="B258" s="33"/>
      <c r="C258" s="128" t="s">
        <v>408</v>
      </c>
      <c r="D258" s="128" t="s">
        <v>138</v>
      </c>
      <c r="E258" s="129" t="s">
        <v>409</v>
      </c>
      <c r="F258" s="130" t="s">
        <v>410</v>
      </c>
      <c r="G258" s="131" t="s">
        <v>164</v>
      </c>
      <c r="H258" s="132">
        <v>2.496</v>
      </c>
      <c r="I258" s="133"/>
      <c r="J258" s="134">
        <f>ROUND(I258*H258,1)</f>
        <v>0</v>
      </c>
      <c r="K258" s="130" t="s">
        <v>142</v>
      </c>
      <c r="L258" s="33"/>
      <c r="M258" s="135" t="s">
        <v>19</v>
      </c>
      <c r="N258" s="136" t="s">
        <v>44</v>
      </c>
      <c r="P258" s="137">
        <f>O258*H258</f>
        <v>0</v>
      </c>
      <c r="Q258" s="137">
        <v>0</v>
      </c>
      <c r="R258" s="137">
        <f>Q258*H258</f>
        <v>0</v>
      </c>
      <c r="S258" s="137">
        <v>0.16400000000000001</v>
      </c>
      <c r="T258" s="138">
        <f>S258*H258</f>
        <v>0.40934400000000004</v>
      </c>
      <c r="AR258" s="139" t="s">
        <v>143</v>
      </c>
      <c r="AT258" s="139" t="s">
        <v>138</v>
      </c>
      <c r="AU258" s="139" t="s">
        <v>133</v>
      </c>
      <c r="AY258" s="18" t="s">
        <v>132</v>
      </c>
      <c r="BE258" s="140">
        <f>IF(N258="základní",J258,0)</f>
        <v>0</v>
      </c>
      <c r="BF258" s="140">
        <f>IF(N258="snížená",J258,0)</f>
        <v>0</v>
      </c>
      <c r="BG258" s="140">
        <f>IF(N258="zákl. přenesená",J258,0)</f>
        <v>0</v>
      </c>
      <c r="BH258" s="140">
        <f>IF(N258="sníž. přenesená",J258,0)</f>
        <v>0</v>
      </c>
      <c r="BI258" s="140">
        <f>IF(N258="nulová",J258,0)</f>
        <v>0</v>
      </c>
      <c r="BJ258" s="18" t="s">
        <v>137</v>
      </c>
      <c r="BK258" s="140">
        <f>ROUND(I258*H258,1)</f>
        <v>0</v>
      </c>
      <c r="BL258" s="18" t="s">
        <v>143</v>
      </c>
      <c r="BM258" s="139" t="s">
        <v>411</v>
      </c>
    </row>
    <row r="259" spans="2:65" s="1" customFormat="1" ht="11.25">
      <c r="B259" s="33"/>
      <c r="D259" s="141" t="s">
        <v>145</v>
      </c>
      <c r="F259" s="142" t="s">
        <v>412</v>
      </c>
      <c r="I259" s="143"/>
      <c r="L259" s="33"/>
      <c r="M259" s="144"/>
      <c r="T259" s="54"/>
      <c r="AT259" s="18" t="s">
        <v>145</v>
      </c>
      <c r="AU259" s="18" t="s">
        <v>133</v>
      </c>
    </row>
    <row r="260" spans="2:65" s="13" customFormat="1" ht="11.25">
      <c r="B260" s="153"/>
      <c r="D260" s="146" t="s">
        <v>147</v>
      </c>
      <c r="E260" s="154" t="s">
        <v>19</v>
      </c>
      <c r="F260" s="155" t="s">
        <v>413</v>
      </c>
      <c r="H260" s="154" t="s">
        <v>19</v>
      </c>
      <c r="I260" s="156"/>
      <c r="L260" s="153"/>
      <c r="M260" s="157"/>
      <c r="T260" s="158"/>
      <c r="AT260" s="154" t="s">
        <v>147</v>
      </c>
      <c r="AU260" s="154" t="s">
        <v>133</v>
      </c>
      <c r="AV260" s="13" t="s">
        <v>80</v>
      </c>
      <c r="AW260" s="13" t="s">
        <v>33</v>
      </c>
      <c r="AX260" s="13" t="s">
        <v>72</v>
      </c>
      <c r="AY260" s="154" t="s">
        <v>132</v>
      </c>
    </row>
    <row r="261" spans="2:65" s="12" customFormat="1" ht="11.25">
      <c r="B261" s="145"/>
      <c r="D261" s="146" t="s">
        <v>147</v>
      </c>
      <c r="E261" s="147" t="s">
        <v>19</v>
      </c>
      <c r="F261" s="148" t="s">
        <v>414</v>
      </c>
      <c r="H261" s="149">
        <v>2.496</v>
      </c>
      <c r="I261" s="150"/>
      <c r="L261" s="145"/>
      <c r="M261" s="151"/>
      <c r="T261" s="152"/>
      <c r="AT261" s="147" t="s">
        <v>147</v>
      </c>
      <c r="AU261" s="147" t="s">
        <v>133</v>
      </c>
      <c r="AV261" s="12" t="s">
        <v>137</v>
      </c>
      <c r="AW261" s="12" t="s">
        <v>33</v>
      </c>
      <c r="AX261" s="12" t="s">
        <v>80</v>
      </c>
      <c r="AY261" s="147" t="s">
        <v>132</v>
      </c>
    </row>
    <row r="262" spans="2:65" s="1" customFormat="1" ht="33" customHeight="1">
      <c r="B262" s="33"/>
      <c r="C262" s="128" t="s">
        <v>415</v>
      </c>
      <c r="D262" s="128" t="s">
        <v>138</v>
      </c>
      <c r="E262" s="129" t="s">
        <v>416</v>
      </c>
      <c r="F262" s="130" t="s">
        <v>417</v>
      </c>
      <c r="G262" s="131" t="s">
        <v>164</v>
      </c>
      <c r="H262" s="132">
        <v>2.12</v>
      </c>
      <c r="I262" s="133"/>
      <c r="J262" s="134">
        <f>ROUND(I262*H262,1)</f>
        <v>0</v>
      </c>
      <c r="K262" s="130" t="s">
        <v>142</v>
      </c>
      <c r="L262" s="33"/>
      <c r="M262" s="135" t="s">
        <v>19</v>
      </c>
      <c r="N262" s="136" t="s">
        <v>44</v>
      </c>
      <c r="P262" s="137">
        <f>O262*H262</f>
        <v>0</v>
      </c>
      <c r="Q262" s="137">
        <v>0</v>
      </c>
      <c r="R262" s="137">
        <f>Q262*H262</f>
        <v>0</v>
      </c>
      <c r="S262" s="137">
        <v>0.183</v>
      </c>
      <c r="T262" s="138">
        <f>S262*H262</f>
        <v>0.38796000000000003</v>
      </c>
      <c r="AR262" s="139" t="s">
        <v>143</v>
      </c>
      <c r="AT262" s="139" t="s">
        <v>138</v>
      </c>
      <c r="AU262" s="139" t="s">
        <v>133</v>
      </c>
      <c r="AY262" s="18" t="s">
        <v>132</v>
      </c>
      <c r="BE262" s="140">
        <f>IF(N262="základní",J262,0)</f>
        <v>0</v>
      </c>
      <c r="BF262" s="140">
        <f>IF(N262="snížená",J262,0)</f>
        <v>0</v>
      </c>
      <c r="BG262" s="140">
        <f>IF(N262="zákl. přenesená",J262,0)</f>
        <v>0</v>
      </c>
      <c r="BH262" s="140">
        <f>IF(N262="sníž. přenesená",J262,0)</f>
        <v>0</v>
      </c>
      <c r="BI262" s="140">
        <f>IF(N262="nulová",J262,0)</f>
        <v>0</v>
      </c>
      <c r="BJ262" s="18" t="s">
        <v>137</v>
      </c>
      <c r="BK262" s="140">
        <f>ROUND(I262*H262,1)</f>
        <v>0</v>
      </c>
      <c r="BL262" s="18" t="s">
        <v>143</v>
      </c>
      <c r="BM262" s="139" t="s">
        <v>418</v>
      </c>
    </row>
    <row r="263" spans="2:65" s="1" customFormat="1" ht="11.25">
      <c r="B263" s="33"/>
      <c r="D263" s="141" t="s">
        <v>145</v>
      </c>
      <c r="F263" s="142" t="s">
        <v>419</v>
      </c>
      <c r="I263" s="143"/>
      <c r="L263" s="33"/>
      <c r="M263" s="144"/>
      <c r="T263" s="54"/>
      <c r="AT263" s="18" t="s">
        <v>145</v>
      </c>
      <c r="AU263" s="18" t="s">
        <v>133</v>
      </c>
    </row>
    <row r="264" spans="2:65" s="12" customFormat="1" ht="11.25">
      <c r="B264" s="145"/>
      <c r="D264" s="146" t="s">
        <v>147</v>
      </c>
      <c r="E264" s="147" t="s">
        <v>19</v>
      </c>
      <c r="F264" s="148" t="s">
        <v>420</v>
      </c>
      <c r="H264" s="149">
        <v>0.8</v>
      </c>
      <c r="I264" s="150"/>
      <c r="L264" s="145"/>
      <c r="M264" s="151"/>
      <c r="T264" s="152"/>
      <c r="AT264" s="147" t="s">
        <v>147</v>
      </c>
      <c r="AU264" s="147" t="s">
        <v>133</v>
      </c>
      <c r="AV264" s="12" t="s">
        <v>137</v>
      </c>
      <c r="AW264" s="12" t="s">
        <v>33</v>
      </c>
      <c r="AX264" s="12" t="s">
        <v>72</v>
      </c>
      <c r="AY264" s="147" t="s">
        <v>132</v>
      </c>
    </row>
    <row r="265" spans="2:65" s="12" customFormat="1" ht="11.25">
      <c r="B265" s="145"/>
      <c r="D265" s="146" t="s">
        <v>147</v>
      </c>
      <c r="E265" s="147" t="s">
        <v>19</v>
      </c>
      <c r="F265" s="148" t="s">
        <v>421</v>
      </c>
      <c r="H265" s="149">
        <v>1.32</v>
      </c>
      <c r="I265" s="150"/>
      <c r="L265" s="145"/>
      <c r="M265" s="151"/>
      <c r="T265" s="152"/>
      <c r="AT265" s="147" t="s">
        <v>147</v>
      </c>
      <c r="AU265" s="147" t="s">
        <v>133</v>
      </c>
      <c r="AV265" s="12" t="s">
        <v>137</v>
      </c>
      <c r="AW265" s="12" t="s">
        <v>33</v>
      </c>
      <c r="AX265" s="12" t="s">
        <v>72</v>
      </c>
      <c r="AY265" s="147" t="s">
        <v>132</v>
      </c>
    </row>
    <row r="266" spans="2:65" s="15" customFormat="1" ht="11.25">
      <c r="B266" s="166"/>
      <c r="D266" s="146" t="s">
        <v>147</v>
      </c>
      <c r="E266" s="167" t="s">
        <v>19</v>
      </c>
      <c r="F266" s="168" t="s">
        <v>422</v>
      </c>
      <c r="H266" s="169">
        <v>2.12</v>
      </c>
      <c r="I266" s="170"/>
      <c r="L266" s="166"/>
      <c r="M266" s="171"/>
      <c r="T266" s="172"/>
      <c r="AT266" s="167" t="s">
        <v>147</v>
      </c>
      <c r="AU266" s="167" t="s">
        <v>133</v>
      </c>
      <c r="AV266" s="15" t="s">
        <v>143</v>
      </c>
      <c r="AW266" s="15" t="s">
        <v>33</v>
      </c>
      <c r="AX266" s="15" t="s">
        <v>80</v>
      </c>
      <c r="AY266" s="167" t="s">
        <v>132</v>
      </c>
    </row>
    <row r="267" spans="2:65" s="1" customFormat="1" ht="16.5" customHeight="1">
      <c r="B267" s="33"/>
      <c r="C267" s="128" t="s">
        <v>423</v>
      </c>
      <c r="D267" s="128" t="s">
        <v>138</v>
      </c>
      <c r="E267" s="129" t="s">
        <v>424</v>
      </c>
      <c r="F267" s="130" t="s">
        <v>425</v>
      </c>
      <c r="G267" s="131" t="s">
        <v>155</v>
      </c>
      <c r="H267" s="132">
        <v>2.3E-2</v>
      </c>
      <c r="I267" s="133"/>
      <c r="J267" s="134">
        <f>ROUND(I267*H267,1)</f>
        <v>0</v>
      </c>
      <c r="K267" s="130" t="s">
        <v>142</v>
      </c>
      <c r="L267" s="33"/>
      <c r="M267" s="135" t="s">
        <v>19</v>
      </c>
      <c r="N267" s="136" t="s">
        <v>44</v>
      </c>
      <c r="P267" s="137">
        <f>O267*H267</f>
        <v>0</v>
      </c>
      <c r="Q267" s="137">
        <v>0</v>
      </c>
      <c r="R267" s="137">
        <f>Q267*H267</f>
        <v>0</v>
      </c>
      <c r="S267" s="137">
        <v>2.2000000000000002</v>
      </c>
      <c r="T267" s="138">
        <f>S267*H267</f>
        <v>5.0600000000000006E-2</v>
      </c>
      <c r="AR267" s="139" t="s">
        <v>143</v>
      </c>
      <c r="AT267" s="139" t="s">
        <v>138</v>
      </c>
      <c r="AU267" s="139" t="s">
        <v>133</v>
      </c>
      <c r="AY267" s="18" t="s">
        <v>132</v>
      </c>
      <c r="BE267" s="140">
        <f>IF(N267="základní",J267,0)</f>
        <v>0</v>
      </c>
      <c r="BF267" s="140">
        <f>IF(N267="snížená",J267,0)</f>
        <v>0</v>
      </c>
      <c r="BG267" s="140">
        <f>IF(N267="zákl. přenesená",J267,0)</f>
        <v>0</v>
      </c>
      <c r="BH267" s="140">
        <f>IF(N267="sníž. přenesená",J267,0)</f>
        <v>0</v>
      </c>
      <c r="BI267" s="140">
        <f>IF(N267="nulová",J267,0)</f>
        <v>0</v>
      </c>
      <c r="BJ267" s="18" t="s">
        <v>137</v>
      </c>
      <c r="BK267" s="140">
        <f>ROUND(I267*H267,1)</f>
        <v>0</v>
      </c>
      <c r="BL267" s="18" t="s">
        <v>143</v>
      </c>
      <c r="BM267" s="139" t="s">
        <v>426</v>
      </c>
    </row>
    <row r="268" spans="2:65" s="1" customFormat="1" ht="11.25">
      <c r="B268" s="33"/>
      <c r="D268" s="141" t="s">
        <v>145</v>
      </c>
      <c r="F268" s="142" t="s">
        <v>427</v>
      </c>
      <c r="I268" s="143"/>
      <c r="L268" s="33"/>
      <c r="M268" s="144"/>
      <c r="T268" s="54"/>
      <c r="AT268" s="18" t="s">
        <v>145</v>
      </c>
      <c r="AU268" s="18" t="s">
        <v>133</v>
      </c>
    </row>
    <row r="269" spans="2:65" s="13" customFormat="1" ht="11.25">
      <c r="B269" s="153"/>
      <c r="D269" s="146" t="s">
        <v>147</v>
      </c>
      <c r="E269" s="154" t="s">
        <v>19</v>
      </c>
      <c r="F269" s="155" t="s">
        <v>428</v>
      </c>
      <c r="H269" s="154" t="s">
        <v>19</v>
      </c>
      <c r="I269" s="156"/>
      <c r="L269" s="153"/>
      <c r="M269" s="157"/>
      <c r="T269" s="158"/>
      <c r="AT269" s="154" t="s">
        <v>147</v>
      </c>
      <c r="AU269" s="154" t="s">
        <v>133</v>
      </c>
      <c r="AV269" s="13" t="s">
        <v>80</v>
      </c>
      <c r="AW269" s="13" t="s">
        <v>33</v>
      </c>
      <c r="AX269" s="13" t="s">
        <v>72</v>
      </c>
      <c r="AY269" s="154" t="s">
        <v>132</v>
      </c>
    </row>
    <row r="270" spans="2:65" s="12" customFormat="1" ht="11.25">
      <c r="B270" s="145"/>
      <c r="D270" s="146" t="s">
        <v>147</v>
      </c>
      <c r="E270" s="147" t="s">
        <v>19</v>
      </c>
      <c r="F270" s="148" t="s">
        <v>429</v>
      </c>
      <c r="H270" s="149">
        <v>2.3E-2</v>
      </c>
      <c r="I270" s="150"/>
      <c r="L270" s="145"/>
      <c r="M270" s="151"/>
      <c r="T270" s="152"/>
      <c r="AT270" s="147" t="s">
        <v>147</v>
      </c>
      <c r="AU270" s="147" t="s">
        <v>133</v>
      </c>
      <c r="AV270" s="12" t="s">
        <v>137</v>
      </c>
      <c r="AW270" s="12" t="s">
        <v>33</v>
      </c>
      <c r="AX270" s="12" t="s">
        <v>80</v>
      </c>
      <c r="AY270" s="147" t="s">
        <v>132</v>
      </c>
    </row>
    <row r="271" spans="2:65" s="1" customFormat="1" ht="24.2" customHeight="1">
      <c r="B271" s="33"/>
      <c r="C271" s="128" t="s">
        <v>430</v>
      </c>
      <c r="D271" s="128" t="s">
        <v>138</v>
      </c>
      <c r="E271" s="129" t="s">
        <v>431</v>
      </c>
      <c r="F271" s="130" t="s">
        <v>432</v>
      </c>
      <c r="G271" s="131" t="s">
        <v>141</v>
      </c>
      <c r="H271" s="132">
        <v>2</v>
      </c>
      <c r="I271" s="133"/>
      <c r="J271" s="134">
        <f>ROUND(I271*H271,1)</f>
        <v>0</v>
      </c>
      <c r="K271" s="130" t="s">
        <v>142</v>
      </c>
      <c r="L271" s="33"/>
      <c r="M271" s="135" t="s">
        <v>19</v>
      </c>
      <c r="N271" s="136" t="s">
        <v>44</v>
      </c>
      <c r="P271" s="137">
        <f>O271*H271</f>
        <v>0</v>
      </c>
      <c r="Q271" s="137">
        <v>0</v>
      </c>
      <c r="R271" s="137">
        <f>Q271*H271</f>
        <v>0</v>
      </c>
      <c r="S271" s="137">
        <v>1E-3</v>
      </c>
      <c r="T271" s="138">
        <f>S271*H271</f>
        <v>2E-3</v>
      </c>
      <c r="AR271" s="139" t="s">
        <v>143</v>
      </c>
      <c r="AT271" s="139" t="s">
        <v>138</v>
      </c>
      <c r="AU271" s="139" t="s">
        <v>133</v>
      </c>
      <c r="AY271" s="18" t="s">
        <v>132</v>
      </c>
      <c r="BE271" s="140">
        <f>IF(N271="základní",J271,0)</f>
        <v>0</v>
      </c>
      <c r="BF271" s="140">
        <f>IF(N271="snížená",J271,0)</f>
        <v>0</v>
      </c>
      <c r="BG271" s="140">
        <f>IF(N271="zákl. přenesená",J271,0)</f>
        <v>0</v>
      </c>
      <c r="BH271" s="140">
        <f>IF(N271="sníž. přenesená",J271,0)</f>
        <v>0</v>
      </c>
      <c r="BI271" s="140">
        <f>IF(N271="nulová",J271,0)</f>
        <v>0</v>
      </c>
      <c r="BJ271" s="18" t="s">
        <v>137</v>
      </c>
      <c r="BK271" s="140">
        <f>ROUND(I271*H271,1)</f>
        <v>0</v>
      </c>
      <c r="BL271" s="18" t="s">
        <v>143</v>
      </c>
      <c r="BM271" s="139" t="s">
        <v>433</v>
      </c>
    </row>
    <row r="272" spans="2:65" s="1" customFormat="1" ht="11.25">
      <c r="B272" s="33"/>
      <c r="D272" s="141" t="s">
        <v>145</v>
      </c>
      <c r="F272" s="142" t="s">
        <v>434</v>
      </c>
      <c r="I272" s="143"/>
      <c r="L272" s="33"/>
      <c r="M272" s="144"/>
      <c r="T272" s="54"/>
      <c r="AT272" s="18" t="s">
        <v>145</v>
      </c>
      <c r="AU272" s="18" t="s">
        <v>133</v>
      </c>
    </row>
    <row r="273" spans="2:65" s="12" customFormat="1" ht="11.25">
      <c r="B273" s="145"/>
      <c r="D273" s="146" t="s">
        <v>147</v>
      </c>
      <c r="E273" s="147" t="s">
        <v>19</v>
      </c>
      <c r="F273" s="148" t="s">
        <v>435</v>
      </c>
      <c r="H273" s="149">
        <v>2</v>
      </c>
      <c r="I273" s="150"/>
      <c r="L273" s="145"/>
      <c r="M273" s="151"/>
      <c r="T273" s="152"/>
      <c r="AT273" s="147" t="s">
        <v>147</v>
      </c>
      <c r="AU273" s="147" t="s">
        <v>133</v>
      </c>
      <c r="AV273" s="12" t="s">
        <v>137</v>
      </c>
      <c r="AW273" s="12" t="s">
        <v>33</v>
      </c>
      <c r="AX273" s="12" t="s">
        <v>80</v>
      </c>
      <c r="AY273" s="147" t="s">
        <v>132</v>
      </c>
    </row>
    <row r="274" spans="2:65" s="1" customFormat="1" ht="24.2" customHeight="1">
      <c r="B274" s="33"/>
      <c r="C274" s="128" t="s">
        <v>436</v>
      </c>
      <c r="D274" s="128" t="s">
        <v>138</v>
      </c>
      <c r="E274" s="129" t="s">
        <v>437</v>
      </c>
      <c r="F274" s="130" t="s">
        <v>438</v>
      </c>
      <c r="G274" s="131" t="s">
        <v>164</v>
      </c>
      <c r="H274" s="132">
        <v>62.591000000000001</v>
      </c>
      <c r="I274" s="133"/>
      <c r="J274" s="134">
        <f>ROUND(I274*H274,1)</f>
        <v>0</v>
      </c>
      <c r="K274" s="130" t="s">
        <v>142</v>
      </c>
      <c r="L274" s="33"/>
      <c r="M274" s="135" t="s">
        <v>19</v>
      </c>
      <c r="N274" s="136" t="s">
        <v>44</v>
      </c>
      <c r="P274" s="137">
        <f>O274*H274</f>
        <v>0</v>
      </c>
      <c r="Q274" s="137">
        <v>0</v>
      </c>
      <c r="R274" s="137">
        <f>Q274*H274</f>
        <v>0</v>
      </c>
      <c r="S274" s="137">
        <v>1.4999999999999999E-2</v>
      </c>
      <c r="T274" s="138">
        <f>S274*H274</f>
        <v>0.93886499999999995</v>
      </c>
      <c r="AR274" s="139" t="s">
        <v>143</v>
      </c>
      <c r="AT274" s="139" t="s">
        <v>138</v>
      </c>
      <c r="AU274" s="139" t="s">
        <v>133</v>
      </c>
      <c r="AY274" s="18" t="s">
        <v>132</v>
      </c>
      <c r="BE274" s="140">
        <f>IF(N274="základní",J274,0)</f>
        <v>0</v>
      </c>
      <c r="BF274" s="140">
        <f>IF(N274="snížená",J274,0)</f>
        <v>0</v>
      </c>
      <c r="BG274" s="140">
        <f>IF(N274="zákl. přenesená",J274,0)</f>
        <v>0</v>
      </c>
      <c r="BH274" s="140">
        <f>IF(N274="sníž. přenesená",J274,0)</f>
        <v>0</v>
      </c>
      <c r="BI274" s="140">
        <f>IF(N274="nulová",J274,0)</f>
        <v>0</v>
      </c>
      <c r="BJ274" s="18" t="s">
        <v>137</v>
      </c>
      <c r="BK274" s="140">
        <f>ROUND(I274*H274,1)</f>
        <v>0</v>
      </c>
      <c r="BL274" s="18" t="s">
        <v>143</v>
      </c>
      <c r="BM274" s="139" t="s">
        <v>439</v>
      </c>
    </row>
    <row r="275" spans="2:65" s="1" customFormat="1" ht="11.25">
      <c r="B275" s="33"/>
      <c r="D275" s="141" t="s">
        <v>145</v>
      </c>
      <c r="F275" s="142" t="s">
        <v>440</v>
      </c>
      <c r="I275" s="143"/>
      <c r="L275" s="33"/>
      <c r="M275" s="144"/>
      <c r="T275" s="54"/>
      <c r="AT275" s="18" t="s">
        <v>145</v>
      </c>
      <c r="AU275" s="18" t="s">
        <v>133</v>
      </c>
    </row>
    <row r="276" spans="2:65" s="12" customFormat="1" ht="11.25">
      <c r="B276" s="145"/>
      <c r="D276" s="146" t="s">
        <v>147</v>
      </c>
      <c r="E276" s="147" t="s">
        <v>19</v>
      </c>
      <c r="F276" s="148" t="s">
        <v>441</v>
      </c>
      <c r="H276" s="149">
        <v>44.88</v>
      </c>
      <c r="I276" s="150"/>
      <c r="L276" s="145"/>
      <c r="M276" s="151"/>
      <c r="T276" s="152"/>
      <c r="AT276" s="147" t="s">
        <v>147</v>
      </c>
      <c r="AU276" s="147" t="s">
        <v>133</v>
      </c>
      <c r="AV276" s="12" t="s">
        <v>137</v>
      </c>
      <c r="AW276" s="12" t="s">
        <v>33</v>
      </c>
      <c r="AX276" s="12" t="s">
        <v>72</v>
      </c>
      <c r="AY276" s="147" t="s">
        <v>132</v>
      </c>
    </row>
    <row r="277" spans="2:65" s="12" customFormat="1" ht="11.25">
      <c r="B277" s="145"/>
      <c r="D277" s="146" t="s">
        <v>147</v>
      </c>
      <c r="E277" s="147" t="s">
        <v>19</v>
      </c>
      <c r="F277" s="148" t="s">
        <v>189</v>
      </c>
      <c r="H277" s="149">
        <v>-1.5760000000000001</v>
      </c>
      <c r="I277" s="150"/>
      <c r="L277" s="145"/>
      <c r="M277" s="151"/>
      <c r="T277" s="152"/>
      <c r="AT277" s="147" t="s">
        <v>147</v>
      </c>
      <c r="AU277" s="147" t="s">
        <v>133</v>
      </c>
      <c r="AV277" s="12" t="s">
        <v>137</v>
      </c>
      <c r="AW277" s="12" t="s">
        <v>33</v>
      </c>
      <c r="AX277" s="12" t="s">
        <v>72</v>
      </c>
      <c r="AY277" s="147" t="s">
        <v>132</v>
      </c>
    </row>
    <row r="278" spans="2:65" s="14" customFormat="1" ht="11.25">
      <c r="B278" s="159"/>
      <c r="D278" s="146" t="s">
        <v>147</v>
      </c>
      <c r="E278" s="160" t="s">
        <v>19</v>
      </c>
      <c r="F278" s="161" t="s">
        <v>190</v>
      </c>
      <c r="H278" s="162">
        <v>43.304000000000002</v>
      </c>
      <c r="I278" s="163"/>
      <c r="L278" s="159"/>
      <c r="M278" s="164"/>
      <c r="T278" s="165"/>
      <c r="AT278" s="160" t="s">
        <v>147</v>
      </c>
      <c r="AU278" s="160" t="s">
        <v>133</v>
      </c>
      <c r="AV278" s="14" t="s">
        <v>133</v>
      </c>
      <c r="AW278" s="14" t="s">
        <v>33</v>
      </c>
      <c r="AX278" s="14" t="s">
        <v>72</v>
      </c>
      <c r="AY278" s="160" t="s">
        <v>132</v>
      </c>
    </row>
    <row r="279" spans="2:65" s="12" customFormat="1" ht="11.25">
      <c r="B279" s="145"/>
      <c r="D279" s="146" t="s">
        <v>147</v>
      </c>
      <c r="E279" s="147" t="s">
        <v>19</v>
      </c>
      <c r="F279" s="148" t="s">
        <v>191</v>
      </c>
      <c r="H279" s="149">
        <v>20.059999999999999</v>
      </c>
      <c r="I279" s="150"/>
      <c r="L279" s="145"/>
      <c r="M279" s="151"/>
      <c r="T279" s="152"/>
      <c r="AT279" s="147" t="s">
        <v>147</v>
      </c>
      <c r="AU279" s="147" t="s">
        <v>133</v>
      </c>
      <c r="AV279" s="12" t="s">
        <v>137</v>
      </c>
      <c r="AW279" s="12" t="s">
        <v>33</v>
      </c>
      <c r="AX279" s="12" t="s">
        <v>72</v>
      </c>
      <c r="AY279" s="147" t="s">
        <v>132</v>
      </c>
    </row>
    <row r="280" spans="2:65" s="12" customFormat="1" ht="11.25">
      <c r="B280" s="145"/>
      <c r="D280" s="146" t="s">
        <v>147</v>
      </c>
      <c r="E280" s="147" t="s">
        <v>19</v>
      </c>
      <c r="F280" s="148" t="s">
        <v>192</v>
      </c>
      <c r="H280" s="149">
        <v>0.80300000000000005</v>
      </c>
      <c r="I280" s="150"/>
      <c r="L280" s="145"/>
      <c r="M280" s="151"/>
      <c r="T280" s="152"/>
      <c r="AT280" s="147" t="s">
        <v>147</v>
      </c>
      <c r="AU280" s="147" t="s">
        <v>133</v>
      </c>
      <c r="AV280" s="12" t="s">
        <v>137</v>
      </c>
      <c r="AW280" s="12" t="s">
        <v>33</v>
      </c>
      <c r="AX280" s="12" t="s">
        <v>72</v>
      </c>
      <c r="AY280" s="147" t="s">
        <v>132</v>
      </c>
    </row>
    <row r="281" spans="2:65" s="12" customFormat="1" ht="11.25">
      <c r="B281" s="145"/>
      <c r="D281" s="146" t="s">
        <v>147</v>
      </c>
      <c r="E281" s="147" t="s">
        <v>19</v>
      </c>
      <c r="F281" s="148" t="s">
        <v>189</v>
      </c>
      <c r="H281" s="149">
        <v>-1.5760000000000001</v>
      </c>
      <c r="I281" s="150"/>
      <c r="L281" s="145"/>
      <c r="M281" s="151"/>
      <c r="T281" s="152"/>
      <c r="AT281" s="147" t="s">
        <v>147</v>
      </c>
      <c r="AU281" s="147" t="s">
        <v>133</v>
      </c>
      <c r="AV281" s="12" t="s">
        <v>137</v>
      </c>
      <c r="AW281" s="12" t="s">
        <v>33</v>
      </c>
      <c r="AX281" s="12" t="s">
        <v>72</v>
      </c>
      <c r="AY281" s="147" t="s">
        <v>132</v>
      </c>
    </row>
    <row r="282" spans="2:65" s="14" customFormat="1" ht="11.25">
      <c r="B282" s="159"/>
      <c r="D282" s="146" t="s">
        <v>147</v>
      </c>
      <c r="E282" s="160" t="s">
        <v>19</v>
      </c>
      <c r="F282" s="161" t="s">
        <v>193</v>
      </c>
      <c r="H282" s="162">
        <v>19.286999999999999</v>
      </c>
      <c r="I282" s="163"/>
      <c r="L282" s="159"/>
      <c r="M282" s="164"/>
      <c r="T282" s="165"/>
      <c r="AT282" s="160" t="s">
        <v>147</v>
      </c>
      <c r="AU282" s="160" t="s">
        <v>133</v>
      </c>
      <c r="AV282" s="14" t="s">
        <v>133</v>
      </c>
      <c r="AW282" s="14" t="s">
        <v>33</v>
      </c>
      <c r="AX282" s="14" t="s">
        <v>72</v>
      </c>
      <c r="AY282" s="160" t="s">
        <v>132</v>
      </c>
    </row>
    <row r="283" spans="2:65" s="15" customFormat="1" ht="11.25">
      <c r="B283" s="166"/>
      <c r="D283" s="146" t="s">
        <v>147</v>
      </c>
      <c r="E283" s="167" t="s">
        <v>19</v>
      </c>
      <c r="F283" s="168" t="s">
        <v>194</v>
      </c>
      <c r="H283" s="169">
        <v>62.591000000000001</v>
      </c>
      <c r="I283" s="170"/>
      <c r="L283" s="166"/>
      <c r="M283" s="171"/>
      <c r="T283" s="172"/>
      <c r="AT283" s="167" t="s">
        <v>147</v>
      </c>
      <c r="AU283" s="167" t="s">
        <v>133</v>
      </c>
      <c r="AV283" s="15" t="s">
        <v>143</v>
      </c>
      <c r="AW283" s="15" t="s">
        <v>33</v>
      </c>
      <c r="AX283" s="15" t="s">
        <v>80</v>
      </c>
      <c r="AY283" s="167" t="s">
        <v>132</v>
      </c>
    </row>
    <row r="284" spans="2:65" s="1" customFormat="1" ht="16.5" customHeight="1">
      <c r="B284" s="33"/>
      <c r="C284" s="128" t="s">
        <v>442</v>
      </c>
      <c r="D284" s="128" t="s">
        <v>138</v>
      </c>
      <c r="E284" s="129" t="s">
        <v>443</v>
      </c>
      <c r="F284" s="130" t="s">
        <v>444</v>
      </c>
      <c r="G284" s="131" t="s">
        <v>164</v>
      </c>
      <c r="H284" s="132">
        <v>43.814</v>
      </c>
      <c r="I284" s="133"/>
      <c r="J284" s="134">
        <f>ROUND(I284*H284,1)</f>
        <v>0</v>
      </c>
      <c r="K284" s="130" t="s">
        <v>142</v>
      </c>
      <c r="L284" s="33"/>
      <c r="M284" s="135" t="s">
        <v>19</v>
      </c>
      <c r="N284" s="136" t="s">
        <v>44</v>
      </c>
      <c r="P284" s="137">
        <f>O284*H284</f>
        <v>0</v>
      </c>
      <c r="Q284" s="137">
        <v>1E-3</v>
      </c>
      <c r="R284" s="137">
        <f>Q284*H284</f>
        <v>4.3813999999999999E-2</v>
      </c>
      <c r="S284" s="137">
        <v>3.1E-4</v>
      </c>
      <c r="T284" s="138">
        <f>S284*H284</f>
        <v>1.358234E-2</v>
      </c>
      <c r="AR284" s="139" t="s">
        <v>143</v>
      </c>
      <c r="AT284" s="139" t="s">
        <v>138</v>
      </c>
      <c r="AU284" s="139" t="s">
        <v>133</v>
      </c>
      <c r="AY284" s="18" t="s">
        <v>132</v>
      </c>
      <c r="BE284" s="140">
        <f>IF(N284="základní",J284,0)</f>
        <v>0</v>
      </c>
      <c r="BF284" s="140">
        <f>IF(N284="snížená",J284,0)</f>
        <v>0</v>
      </c>
      <c r="BG284" s="140">
        <f>IF(N284="zákl. přenesená",J284,0)</f>
        <v>0</v>
      </c>
      <c r="BH284" s="140">
        <f>IF(N284="sníž. přenesená",J284,0)</f>
        <v>0</v>
      </c>
      <c r="BI284" s="140">
        <f>IF(N284="nulová",J284,0)</f>
        <v>0</v>
      </c>
      <c r="BJ284" s="18" t="s">
        <v>137</v>
      </c>
      <c r="BK284" s="140">
        <f>ROUND(I284*H284,1)</f>
        <v>0</v>
      </c>
      <c r="BL284" s="18" t="s">
        <v>143</v>
      </c>
      <c r="BM284" s="139" t="s">
        <v>445</v>
      </c>
    </row>
    <row r="285" spans="2:65" s="1" customFormat="1" ht="11.25">
      <c r="B285" s="33"/>
      <c r="D285" s="141" t="s">
        <v>145</v>
      </c>
      <c r="F285" s="142" t="s">
        <v>446</v>
      </c>
      <c r="I285" s="143"/>
      <c r="L285" s="33"/>
      <c r="M285" s="144"/>
      <c r="T285" s="54"/>
      <c r="AT285" s="18" t="s">
        <v>145</v>
      </c>
      <c r="AU285" s="18" t="s">
        <v>133</v>
      </c>
    </row>
    <row r="286" spans="2:65" s="12" customFormat="1" ht="11.25">
      <c r="B286" s="145"/>
      <c r="D286" s="146" t="s">
        <v>147</v>
      </c>
      <c r="E286" s="147" t="s">
        <v>19</v>
      </c>
      <c r="F286" s="148" t="s">
        <v>447</v>
      </c>
      <c r="H286" s="149">
        <v>43.814</v>
      </c>
      <c r="I286" s="150"/>
      <c r="L286" s="145"/>
      <c r="M286" s="151"/>
      <c r="T286" s="152"/>
      <c r="AT286" s="147" t="s">
        <v>147</v>
      </c>
      <c r="AU286" s="147" t="s">
        <v>133</v>
      </c>
      <c r="AV286" s="12" t="s">
        <v>137</v>
      </c>
      <c r="AW286" s="12" t="s">
        <v>33</v>
      </c>
      <c r="AX286" s="12" t="s">
        <v>80</v>
      </c>
      <c r="AY286" s="147" t="s">
        <v>132</v>
      </c>
    </row>
    <row r="287" spans="2:65" s="11" customFormat="1" ht="22.9" customHeight="1">
      <c r="B287" s="116"/>
      <c r="D287" s="117" t="s">
        <v>71</v>
      </c>
      <c r="E287" s="126" t="s">
        <v>448</v>
      </c>
      <c r="F287" s="126" t="s">
        <v>449</v>
      </c>
      <c r="I287" s="119"/>
      <c r="J287" s="127">
        <f>BK287</f>
        <v>0</v>
      </c>
      <c r="L287" s="116"/>
      <c r="M287" s="121"/>
      <c r="P287" s="122">
        <f>SUM(P288:P301)</f>
        <v>0</v>
      </c>
      <c r="R287" s="122">
        <f>SUM(R288:R301)</f>
        <v>0</v>
      </c>
      <c r="T287" s="123">
        <f>SUM(T288:T301)</f>
        <v>0</v>
      </c>
      <c r="AR287" s="117" t="s">
        <v>80</v>
      </c>
      <c r="AT287" s="124" t="s">
        <v>71</v>
      </c>
      <c r="AU287" s="124" t="s">
        <v>80</v>
      </c>
      <c r="AY287" s="117" t="s">
        <v>132</v>
      </c>
      <c r="BK287" s="125">
        <f>SUM(BK288:BK301)</f>
        <v>0</v>
      </c>
    </row>
    <row r="288" spans="2:65" s="1" customFormat="1" ht="24.2" customHeight="1">
      <c r="B288" s="33"/>
      <c r="C288" s="128" t="s">
        <v>450</v>
      </c>
      <c r="D288" s="128" t="s">
        <v>138</v>
      </c>
      <c r="E288" s="129" t="s">
        <v>451</v>
      </c>
      <c r="F288" s="130" t="s">
        <v>452</v>
      </c>
      <c r="G288" s="131" t="s">
        <v>453</v>
      </c>
      <c r="H288" s="132">
        <v>3.3069999999999999</v>
      </c>
      <c r="I288" s="133"/>
      <c r="J288" s="134">
        <f>ROUND(I288*H288,1)</f>
        <v>0</v>
      </c>
      <c r="K288" s="130" t="s">
        <v>142</v>
      </c>
      <c r="L288" s="33"/>
      <c r="M288" s="135" t="s">
        <v>19</v>
      </c>
      <c r="N288" s="136" t="s">
        <v>44</v>
      </c>
      <c r="P288" s="137">
        <f>O288*H288</f>
        <v>0</v>
      </c>
      <c r="Q288" s="137">
        <v>0</v>
      </c>
      <c r="R288" s="137">
        <f>Q288*H288</f>
        <v>0</v>
      </c>
      <c r="S288" s="137">
        <v>0</v>
      </c>
      <c r="T288" s="138">
        <f>S288*H288</f>
        <v>0</v>
      </c>
      <c r="AR288" s="139" t="s">
        <v>143</v>
      </c>
      <c r="AT288" s="139" t="s">
        <v>138</v>
      </c>
      <c r="AU288" s="139" t="s">
        <v>137</v>
      </c>
      <c r="AY288" s="18" t="s">
        <v>132</v>
      </c>
      <c r="BE288" s="140">
        <f>IF(N288="základní",J288,0)</f>
        <v>0</v>
      </c>
      <c r="BF288" s="140">
        <f>IF(N288="snížená",J288,0)</f>
        <v>0</v>
      </c>
      <c r="BG288" s="140">
        <f>IF(N288="zákl. přenesená",J288,0)</f>
        <v>0</v>
      </c>
      <c r="BH288" s="140">
        <f>IF(N288="sníž. přenesená",J288,0)</f>
        <v>0</v>
      </c>
      <c r="BI288" s="140">
        <f>IF(N288="nulová",J288,0)</f>
        <v>0</v>
      </c>
      <c r="BJ288" s="18" t="s">
        <v>137</v>
      </c>
      <c r="BK288" s="140">
        <f>ROUND(I288*H288,1)</f>
        <v>0</v>
      </c>
      <c r="BL288" s="18" t="s">
        <v>143</v>
      </c>
      <c r="BM288" s="139" t="s">
        <v>454</v>
      </c>
    </row>
    <row r="289" spans="2:65" s="1" customFormat="1" ht="11.25">
      <c r="B289" s="33"/>
      <c r="D289" s="141" t="s">
        <v>145</v>
      </c>
      <c r="F289" s="142" t="s">
        <v>455</v>
      </c>
      <c r="I289" s="143"/>
      <c r="L289" s="33"/>
      <c r="M289" s="144"/>
      <c r="T289" s="54"/>
      <c r="AT289" s="18" t="s">
        <v>145</v>
      </c>
      <c r="AU289" s="18" t="s">
        <v>137</v>
      </c>
    </row>
    <row r="290" spans="2:65" s="1" customFormat="1" ht="21.75" customHeight="1">
      <c r="B290" s="33"/>
      <c r="C290" s="128" t="s">
        <v>456</v>
      </c>
      <c r="D290" s="128" t="s">
        <v>138</v>
      </c>
      <c r="E290" s="129" t="s">
        <v>457</v>
      </c>
      <c r="F290" s="130" t="s">
        <v>458</v>
      </c>
      <c r="G290" s="131" t="s">
        <v>453</v>
      </c>
      <c r="H290" s="132">
        <v>3.3069999999999999</v>
      </c>
      <c r="I290" s="133"/>
      <c r="J290" s="134">
        <f>ROUND(I290*H290,1)</f>
        <v>0</v>
      </c>
      <c r="K290" s="130" t="s">
        <v>142</v>
      </c>
      <c r="L290" s="33"/>
      <c r="M290" s="135" t="s">
        <v>19</v>
      </c>
      <c r="N290" s="136" t="s">
        <v>44</v>
      </c>
      <c r="P290" s="137">
        <f>O290*H290</f>
        <v>0</v>
      </c>
      <c r="Q290" s="137">
        <v>0</v>
      </c>
      <c r="R290" s="137">
        <f>Q290*H290</f>
        <v>0</v>
      </c>
      <c r="S290" s="137">
        <v>0</v>
      </c>
      <c r="T290" s="138">
        <f>S290*H290</f>
        <v>0</v>
      </c>
      <c r="AR290" s="139" t="s">
        <v>143</v>
      </c>
      <c r="AT290" s="139" t="s">
        <v>138</v>
      </c>
      <c r="AU290" s="139" t="s">
        <v>137</v>
      </c>
      <c r="AY290" s="18" t="s">
        <v>132</v>
      </c>
      <c r="BE290" s="140">
        <f>IF(N290="základní",J290,0)</f>
        <v>0</v>
      </c>
      <c r="BF290" s="140">
        <f>IF(N290="snížená",J290,0)</f>
        <v>0</v>
      </c>
      <c r="BG290" s="140">
        <f>IF(N290="zákl. přenesená",J290,0)</f>
        <v>0</v>
      </c>
      <c r="BH290" s="140">
        <f>IF(N290="sníž. přenesená",J290,0)</f>
        <v>0</v>
      </c>
      <c r="BI290" s="140">
        <f>IF(N290="nulová",J290,0)</f>
        <v>0</v>
      </c>
      <c r="BJ290" s="18" t="s">
        <v>137</v>
      </c>
      <c r="BK290" s="140">
        <f>ROUND(I290*H290,1)</f>
        <v>0</v>
      </c>
      <c r="BL290" s="18" t="s">
        <v>143</v>
      </c>
      <c r="BM290" s="139" t="s">
        <v>459</v>
      </c>
    </row>
    <row r="291" spans="2:65" s="1" customFormat="1" ht="11.25">
      <c r="B291" s="33"/>
      <c r="D291" s="141" t="s">
        <v>145</v>
      </c>
      <c r="F291" s="142" t="s">
        <v>460</v>
      </c>
      <c r="I291" s="143"/>
      <c r="L291" s="33"/>
      <c r="M291" s="144"/>
      <c r="T291" s="54"/>
      <c r="AT291" s="18" t="s">
        <v>145</v>
      </c>
      <c r="AU291" s="18" t="s">
        <v>137</v>
      </c>
    </row>
    <row r="292" spans="2:65" s="1" customFormat="1" ht="24.2" customHeight="1">
      <c r="B292" s="33"/>
      <c r="C292" s="128" t="s">
        <v>461</v>
      </c>
      <c r="D292" s="128" t="s">
        <v>138</v>
      </c>
      <c r="E292" s="129" t="s">
        <v>462</v>
      </c>
      <c r="F292" s="130" t="s">
        <v>463</v>
      </c>
      <c r="G292" s="131" t="s">
        <v>453</v>
      </c>
      <c r="H292" s="132">
        <v>9.9209999999999994</v>
      </c>
      <c r="I292" s="133"/>
      <c r="J292" s="134">
        <f>ROUND(I292*H292,1)</f>
        <v>0</v>
      </c>
      <c r="K292" s="130" t="s">
        <v>142</v>
      </c>
      <c r="L292" s="33"/>
      <c r="M292" s="135" t="s">
        <v>19</v>
      </c>
      <c r="N292" s="136" t="s">
        <v>44</v>
      </c>
      <c r="P292" s="137">
        <f>O292*H292</f>
        <v>0</v>
      </c>
      <c r="Q292" s="137">
        <v>0</v>
      </c>
      <c r="R292" s="137">
        <f>Q292*H292</f>
        <v>0</v>
      </c>
      <c r="S292" s="137">
        <v>0</v>
      </c>
      <c r="T292" s="138">
        <f>S292*H292</f>
        <v>0</v>
      </c>
      <c r="AR292" s="139" t="s">
        <v>143</v>
      </c>
      <c r="AT292" s="139" t="s">
        <v>138</v>
      </c>
      <c r="AU292" s="139" t="s">
        <v>137</v>
      </c>
      <c r="AY292" s="18" t="s">
        <v>132</v>
      </c>
      <c r="BE292" s="140">
        <f>IF(N292="základní",J292,0)</f>
        <v>0</v>
      </c>
      <c r="BF292" s="140">
        <f>IF(N292="snížená",J292,0)</f>
        <v>0</v>
      </c>
      <c r="BG292" s="140">
        <f>IF(N292="zákl. přenesená",J292,0)</f>
        <v>0</v>
      </c>
      <c r="BH292" s="140">
        <f>IF(N292="sníž. přenesená",J292,0)</f>
        <v>0</v>
      </c>
      <c r="BI292" s="140">
        <f>IF(N292="nulová",J292,0)</f>
        <v>0</v>
      </c>
      <c r="BJ292" s="18" t="s">
        <v>137</v>
      </c>
      <c r="BK292" s="140">
        <f>ROUND(I292*H292,1)</f>
        <v>0</v>
      </c>
      <c r="BL292" s="18" t="s">
        <v>143</v>
      </c>
      <c r="BM292" s="139" t="s">
        <v>464</v>
      </c>
    </row>
    <row r="293" spans="2:65" s="1" customFormat="1" ht="11.25">
      <c r="B293" s="33"/>
      <c r="D293" s="141" t="s">
        <v>145</v>
      </c>
      <c r="F293" s="142" t="s">
        <v>465</v>
      </c>
      <c r="I293" s="143"/>
      <c r="L293" s="33"/>
      <c r="M293" s="144"/>
      <c r="T293" s="54"/>
      <c r="AT293" s="18" t="s">
        <v>145</v>
      </c>
      <c r="AU293" s="18" t="s">
        <v>137</v>
      </c>
    </row>
    <row r="294" spans="2:65" s="12" customFormat="1" ht="11.25">
      <c r="B294" s="145"/>
      <c r="D294" s="146" t="s">
        <v>147</v>
      </c>
      <c r="E294" s="147" t="s">
        <v>19</v>
      </c>
      <c r="F294" s="148" t="s">
        <v>466</v>
      </c>
      <c r="H294" s="149">
        <v>9.9209999999999994</v>
      </c>
      <c r="I294" s="150"/>
      <c r="L294" s="145"/>
      <c r="M294" s="151"/>
      <c r="T294" s="152"/>
      <c r="AT294" s="147" t="s">
        <v>147</v>
      </c>
      <c r="AU294" s="147" t="s">
        <v>137</v>
      </c>
      <c r="AV294" s="12" t="s">
        <v>137</v>
      </c>
      <c r="AW294" s="12" t="s">
        <v>33</v>
      </c>
      <c r="AX294" s="12" t="s">
        <v>80</v>
      </c>
      <c r="AY294" s="147" t="s">
        <v>132</v>
      </c>
    </row>
    <row r="295" spans="2:65" s="1" customFormat="1" ht="21.75" customHeight="1">
      <c r="B295" s="33"/>
      <c r="C295" s="173" t="s">
        <v>467</v>
      </c>
      <c r="D295" s="173" t="s">
        <v>251</v>
      </c>
      <c r="E295" s="174" t="s">
        <v>468</v>
      </c>
      <c r="F295" s="175" t="s">
        <v>469</v>
      </c>
      <c r="G295" s="176" t="s">
        <v>453</v>
      </c>
      <c r="H295" s="177">
        <v>1.103</v>
      </c>
      <c r="I295" s="178"/>
      <c r="J295" s="179">
        <f>ROUND(I295*H295,1)</f>
        <v>0</v>
      </c>
      <c r="K295" s="175" t="s">
        <v>142</v>
      </c>
      <c r="L295" s="180"/>
      <c r="M295" s="181" t="s">
        <v>19</v>
      </c>
      <c r="N295" s="182" t="s">
        <v>44</v>
      </c>
      <c r="P295" s="137">
        <f>O295*H295</f>
        <v>0</v>
      </c>
      <c r="Q295" s="137">
        <v>0</v>
      </c>
      <c r="R295" s="137">
        <f>Q295*H295</f>
        <v>0</v>
      </c>
      <c r="S295" s="137">
        <v>0</v>
      </c>
      <c r="T295" s="138">
        <f>S295*H295</f>
        <v>0</v>
      </c>
      <c r="AR295" s="139" t="s">
        <v>195</v>
      </c>
      <c r="AT295" s="139" t="s">
        <v>251</v>
      </c>
      <c r="AU295" s="139" t="s">
        <v>137</v>
      </c>
      <c r="AY295" s="18" t="s">
        <v>132</v>
      </c>
      <c r="BE295" s="140">
        <f>IF(N295="základní",J295,0)</f>
        <v>0</v>
      </c>
      <c r="BF295" s="140">
        <f>IF(N295="snížená",J295,0)</f>
        <v>0</v>
      </c>
      <c r="BG295" s="140">
        <f>IF(N295="zákl. přenesená",J295,0)</f>
        <v>0</v>
      </c>
      <c r="BH295" s="140">
        <f>IF(N295="sníž. přenesená",J295,0)</f>
        <v>0</v>
      </c>
      <c r="BI295" s="140">
        <f>IF(N295="nulová",J295,0)</f>
        <v>0</v>
      </c>
      <c r="BJ295" s="18" t="s">
        <v>137</v>
      </c>
      <c r="BK295" s="140">
        <f>ROUND(I295*H295,1)</f>
        <v>0</v>
      </c>
      <c r="BL295" s="18" t="s">
        <v>143</v>
      </c>
      <c r="BM295" s="139" t="s">
        <v>470</v>
      </c>
    </row>
    <row r="296" spans="2:65" s="1" customFormat="1" ht="16.5" customHeight="1">
      <c r="B296" s="33"/>
      <c r="C296" s="173" t="s">
        <v>471</v>
      </c>
      <c r="D296" s="173" t="s">
        <v>251</v>
      </c>
      <c r="E296" s="174" t="s">
        <v>472</v>
      </c>
      <c r="F296" s="175" t="s">
        <v>473</v>
      </c>
      <c r="G296" s="176" t="s">
        <v>453</v>
      </c>
      <c r="H296" s="177">
        <v>4.1000000000000002E-2</v>
      </c>
      <c r="I296" s="178"/>
      <c r="J296" s="179">
        <f>ROUND(I296*H296,1)</f>
        <v>0</v>
      </c>
      <c r="K296" s="175" t="s">
        <v>142</v>
      </c>
      <c r="L296" s="180"/>
      <c r="M296" s="181" t="s">
        <v>19</v>
      </c>
      <c r="N296" s="182" t="s">
        <v>44</v>
      </c>
      <c r="P296" s="137">
        <f>O296*H296</f>
        <v>0</v>
      </c>
      <c r="Q296" s="137">
        <v>0</v>
      </c>
      <c r="R296" s="137">
        <f>Q296*H296</f>
        <v>0</v>
      </c>
      <c r="S296" s="137">
        <v>0</v>
      </c>
      <c r="T296" s="138">
        <f>S296*H296</f>
        <v>0</v>
      </c>
      <c r="AR296" s="139" t="s">
        <v>195</v>
      </c>
      <c r="AT296" s="139" t="s">
        <v>251</v>
      </c>
      <c r="AU296" s="139" t="s">
        <v>137</v>
      </c>
      <c r="AY296" s="18" t="s">
        <v>132</v>
      </c>
      <c r="BE296" s="140">
        <f>IF(N296="základní",J296,0)</f>
        <v>0</v>
      </c>
      <c r="BF296" s="140">
        <f>IF(N296="snížená",J296,0)</f>
        <v>0</v>
      </c>
      <c r="BG296" s="140">
        <f>IF(N296="zákl. přenesená",J296,0)</f>
        <v>0</v>
      </c>
      <c r="BH296" s="140">
        <f>IF(N296="sníž. přenesená",J296,0)</f>
        <v>0</v>
      </c>
      <c r="BI296" s="140">
        <f>IF(N296="nulová",J296,0)</f>
        <v>0</v>
      </c>
      <c r="BJ296" s="18" t="s">
        <v>137</v>
      </c>
      <c r="BK296" s="140">
        <f>ROUND(I296*H296,1)</f>
        <v>0</v>
      </c>
      <c r="BL296" s="18" t="s">
        <v>143</v>
      </c>
      <c r="BM296" s="139" t="s">
        <v>474</v>
      </c>
    </row>
    <row r="297" spans="2:65" s="1" customFormat="1" ht="16.5" customHeight="1">
      <c r="B297" s="33"/>
      <c r="C297" s="173" t="s">
        <v>475</v>
      </c>
      <c r="D297" s="173" t="s">
        <v>251</v>
      </c>
      <c r="E297" s="174" t="s">
        <v>476</v>
      </c>
      <c r="F297" s="175" t="s">
        <v>477</v>
      </c>
      <c r="G297" s="176" t="s">
        <v>453</v>
      </c>
      <c r="H297" s="177">
        <v>2.048</v>
      </c>
      <c r="I297" s="178"/>
      <c r="J297" s="179">
        <f>ROUND(I297*H297,1)</f>
        <v>0</v>
      </c>
      <c r="K297" s="175" t="s">
        <v>142</v>
      </c>
      <c r="L297" s="180"/>
      <c r="M297" s="181" t="s">
        <v>19</v>
      </c>
      <c r="N297" s="182" t="s">
        <v>44</v>
      </c>
      <c r="P297" s="137">
        <f>O297*H297</f>
        <v>0</v>
      </c>
      <c r="Q297" s="137">
        <v>0</v>
      </c>
      <c r="R297" s="137">
        <f>Q297*H297</f>
        <v>0</v>
      </c>
      <c r="S297" s="137">
        <v>0</v>
      </c>
      <c r="T297" s="138">
        <f>S297*H297</f>
        <v>0</v>
      </c>
      <c r="AR297" s="139" t="s">
        <v>195</v>
      </c>
      <c r="AT297" s="139" t="s">
        <v>251</v>
      </c>
      <c r="AU297" s="139" t="s">
        <v>137</v>
      </c>
      <c r="AY297" s="18" t="s">
        <v>132</v>
      </c>
      <c r="BE297" s="140">
        <f>IF(N297="základní",J297,0)</f>
        <v>0</v>
      </c>
      <c r="BF297" s="140">
        <f>IF(N297="snížená",J297,0)</f>
        <v>0</v>
      </c>
      <c r="BG297" s="140">
        <f>IF(N297="zákl. přenesená",J297,0)</f>
        <v>0</v>
      </c>
      <c r="BH297" s="140">
        <f>IF(N297="sníž. přenesená",J297,0)</f>
        <v>0</v>
      </c>
      <c r="BI297" s="140">
        <f>IF(N297="nulová",J297,0)</f>
        <v>0</v>
      </c>
      <c r="BJ297" s="18" t="s">
        <v>137</v>
      </c>
      <c r="BK297" s="140">
        <f>ROUND(I297*H297,1)</f>
        <v>0</v>
      </c>
      <c r="BL297" s="18" t="s">
        <v>143</v>
      </c>
      <c r="BM297" s="139" t="s">
        <v>478</v>
      </c>
    </row>
    <row r="298" spans="2:65" s="12" customFormat="1" ht="11.25">
      <c r="B298" s="145"/>
      <c r="D298" s="146" t="s">
        <v>147</v>
      </c>
      <c r="E298" s="147" t="s">
        <v>19</v>
      </c>
      <c r="F298" s="148" t="s">
        <v>479</v>
      </c>
      <c r="H298" s="149">
        <v>3.3069999999999999</v>
      </c>
      <c r="I298" s="150"/>
      <c r="L298" s="145"/>
      <c r="M298" s="151"/>
      <c r="T298" s="152"/>
      <c r="AT298" s="147" t="s">
        <v>147</v>
      </c>
      <c r="AU298" s="147" t="s">
        <v>137</v>
      </c>
      <c r="AV298" s="12" t="s">
        <v>137</v>
      </c>
      <c r="AW298" s="12" t="s">
        <v>33</v>
      </c>
      <c r="AX298" s="12" t="s">
        <v>72</v>
      </c>
      <c r="AY298" s="147" t="s">
        <v>132</v>
      </c>
    </row>
    <row r="299" spans="2:65" s="12" customFormat="1" ht="11.25">
      <c r="B299" s="145"/>
      <c r="D299" s="146" t="s">
        <v>147</v>
      </c>
      <c r="E299" s="147" t="s">
        <v>19</v>
      </c>
      <c r="F299" s="148" t="s">
        <v>480</v>
      </c>
      <c r="H299" s="149">
        <v>-1.1439999999999999</v>
      </c>
      <c r="I299" s="150"/>
      <c r="L299" s="145"/>
      <c r="M299" s="151"/>
      <c r="T299" s="152"/>
      <c r="AT299" s="147" t="s">
        <v>147</v>
      </c>
      <c r="AU299" s="147" t="s">
        <v>137</v>
      </c>
      <c r="AV299" s="12" t="s">
        <v>137</v>
      </c>
      <c r="AW299" s="12" t="s">
        <v>33</v>
      </c>
      <c r="AX299" s="12" t="s">
        <v>72</v>
      </c>
      <c r="AY299" s="147" t="s">
        <v>132</v>
      </c>
    </row>
    <row r="300" spans="2:65" s="12" customFormat="1" ht="11.25">
      <c r="B300" s="145"/>
      <c r="D300" s="146" t="s">
        <v>147</v>
      </c>
      <c r="E300" s="147" t="s">
        <v>19</v>
      </c>
      <c r="F300" s="148" t="s">
        <v>481</v>
      </c>
      <c r="H300" s="149">
        <v>-0.115</v>
      </c>
      <c r="I300" s="150"/>
      <c r="L300" s="145"/>
      <c r="M300" s="151"/>
      <c r="T300" s="152"/>
      <c r="AT300" s="147" t="s">
        <v>147</v>
      </c>
      <c r="AU300" s="147" t="s">
        <v>137</v>
      </c>
      <c r="AV300" s="12" t="s">
        <v>137</v>
      </c>
      <c r="AW300" s="12" t="s">
        <v>33</v>
      </c>
      <c r="AX300" s="12" t="s">
        <v>72</v>
      </c>
      <c r="AY300" s="147" t="s">
        <v>132</v>
      </c>
    </row>
    <row r="301" spans="2:65" s="15" customFormat="1" ht="11.25">
      <c r="B301" s="166"/>
      <c r="D301" s="146" t="s">
        <v>147</v>
      </c>
      <c r="E301" s="167" t="s">
        <v>19</v>
      </c>
      <c r="F301" s="168" t="s">
        <v>194</v>
      </c>
      <c r="H301" s="169">
        <v>2.048</v>
      </c>
      <c r="I301" s="170"/>
      <c r="L301" s="166"/>
      <c r="M301" s="171"/>
      <c r="T301" s="172"/>
      <c r="AT301" s="167" t="s">
        <v>147</v>
      </c>
      <c r="AU301" s="167" t="s">
        <v>137</v>
      </c>
      <c r="AV301" s="15" t="s">
        <v>143</v>
      </c>
      <c r="AW301" s="15" t="s">
        <v>33</v>
      </c>
      <c r="AX301" s="15" t="s">
        <v>80</v>
      </c>
      <c r="AY301" s="167" t="s">
        <v>132</v>
      </c>
    </row>
    <row r="302" spans="2:65" s="11" customFormat="1" ht="22.9" customHeight="1">
      <c r="B302" s="116"/>
      <c r="D302" s="117" t="s">
        <v>71</v>
      </c>
      <c r="E302" s="126" t="s">
        <v>482</v>
      </c>
      <c r="F302" s="126" t="s">
        <v>483</v>
      </c>
      <c r="I302" s="119"/>
      <c r="J302" s="127">
        <f>BK302</f>
        <v>0</v>
      </c>
      <c r="L302" s="116"/>
      <c r="M302" s="121"/>
      <c r="P302" s="122">
        <f>SUM(P303:P304)</f>
        <v>0</v>
      </c>
      <c r="R302" s="122">
        <f>SUM(R303:R304)</f>
        <v>0</v>
      </c>
      <c r="T302" s="123">
        <f>SUM(T303:T304)</f>
        <v>0</v>
      </c>
      <c r="AR302" s="117" t="s">
        <v>80</v>
      </c>
      <c r="AT302" s="124" t="s">
        <v>71</v>
      </c>
      <c r="AU302" s="124" t="s">
        <v>80</v>
      </c>
      <c r="AY302" s="117" t="s">
        <v>132</v>
      </c>
      <c r="BK302" s="125">
        <f>SUM(BK303:BK304)</f>
        <v>0</v>
      </c>
    </row>
    <row r="303" spans="2:65" s="1" customFormat="1" ht="33" customHeight="1">
      <c r="B303" s="33"/>
      <c r="C303" s="128" t="s">
        <v>484</v>
      </c>
      <c r="D303" s="128" t="s">
        <v>138</v>
      </c>
      <c r="E303" s="129" t="s">
        <v>485</v>
      </c>
      <c r="F303" s="130" t="s">
        <v>486</v>
      </c>
      <c r="G303" s="131" t="s">
        <v>453</v>
      </c>
      <c r="H303" s="132">
        <v>2.5840000000000001</v>
      </c>
      <c r="I303" s="133"/>
      <c r="J303" s="134">
        <f>ROUND(I303*H303,1)</f>
        <v>0</v>
      </c>
      <c r="K303" s="130" t="s">
        <v>142</v>
      </c>
      <c r="L303" s="33"/>
      <c r="M303" s="135" t="s">
        <v>19</v>
      </c>
      <c r="N303" s="136" t="s">
        <v>44</v>
      </c>
      <c r="P303" s="137">
        <f>O303*H303</f>
        <v>0</v>
      </c>
      <c r="Q303" s="137">
        <v>0</v>
      </c>
      <c r="R303" s="137">
        <f>Q303*H303</f>
        <v>0</v>
      </c>
      <c r="S303" s="137">
        <v>0</v>
      </c>
      <c r="T303" s="138">
        <f>S303*H303</f>
        <v>0</v>
      </c>
      <c r="AR303" s="139" t="s">
        <v>143</v>
      </c>
      <c r="AT303" s="139" t="s">
        <v>138</v>
      </c>
      <c r="AU303" s="139" t="s">
        <v>137</v>
      </c>
      <c r="AY303" s="18" t="s">
        <v>132</v>
      </c>
      <c r="BE303" s="140">
        <f>IF(N303="základní",J303,0)</f>
        <v>0</v>
      </c>
      <c r="BF303" s="140">
        <f>IF(N303="snížená",J303,0)</f>
        <v>0</v>
      </c>
      <c r="BG303" s="140">
        <f>IF(N303="zákl. přenesená",J303,0)</f>
        <v>0</v>
      </c>
      <c r="BH303" s="140">
        <f>IF(N303="sníž. přenesená",J303,0)</f>
        <v>0</v>
      </c>
      <c r="BI303" s="140">
        <f>IF(N303="nulová",J303,0)</f>
        <v>0</v>
      </c>
      <c r="BJ303" s="18" t="s">
        <v>137</v>
      </c>
      <c r="BK303" s="140">
        <f>ROUND(I303*H303,1)</f>
        <v>0</v>
      </c>
      <c r="BL303" s="18" t="s">
        <v>143</v>
      </c>
      <c r="BM303" s="139" t="s">
        <v>487</v>
      </c>
    </row>
    <row r="304" spans="2:65" s="1" customFormat="1" ht="11.25">
      <c r="B304" s="33"/>
      <c r="D304" s="141" t="s">
        <v>145</v>
      </c>
      <c r="F304" s="142" t="s">
        <v>488</v>
      </c>
      <c r="I304" s="143"/>
      <c r="L304" s="33"/>
      <c r="M304" s="144"/>
      <c r="T304" s="54"/>
      <c r="AT304" s="18" t="s">
        <v>145</v>
      </c>
      <c r="AU304" s="18" t="s">
        <v>137</v>
      </c>
    </row>
    <row r="305" spans="2:65" s="11" customFormat="1" ht="25.9" customHeight="1">
      <c r="B305" s="116"/>
      <c r="D305" s="117" t="s">
        <v>71</v>
      </c>
      <c r="E305" s="118" t="s">
        <v>489</v>
      </c>
      <c r="F305" s="118" t="s">
        <v>490</v>
      </c>
      <c r="I305" s="119"/>
      <c r="J305" s="120">
        <f>BK305</f>
        <v>0</v>
      </c>
      <c r="L305" s="116"/>
      <c r="M305" s="121"/>
      <c r="P305" s="122">
        <f>P306+P318+P405+P475+P488</f>
        <v>0</v>
      </c>
      <c r="R305" s="122">
        <f>R306+R318+R405+R475+R488</f>
        <v>1.6088145699999998</v>
      </c>
      <c r="T305" s="123">
        <f>T306+T318+T405+T475+T488</f>
        <v>3.3E-4</v>
      </c>
      <c r="AR305" s="117" t="s">
        <v>137</v>
      </c>
      <c r="AT305" s="124" t="s">
        <v>71</v>
      </c>
      <c r="AU305" s="124" t="s">
        <v>72</v>
      </c>
      <c r="AY305" s="117" t="s">
        <v>132</v>
      </c>
      <c r="BK305" s="125">
        <f>BK306+BK318+BK405+BK475+BK488</f>
        <v>0</v>
      </c>
    </row>
    <row r="306" spans="2:65" s="11" customFormat="1" ht="22.9" customHeight="1">
      <c r="B306" s="116"/>
      <c r="D306" s="117" t="s">
        <v>71</v>
      </c>
      <c r="E306" s="126" t="s">
        <v>491</v>
      </c>
      <c r="F306" s="126" t="s">
        <v>492</v>
      </c>
      <c r="I306" s="119"/>
      <c r="J306" s="127">
        <f>BK306</f>
        <v>0</v>
      </c>
      <c r="L306" s="116"/>
      <c r="M306" s="121"/>
      <c r="P306" s="122">
        <f>SUM(P307:P317)</f>
        <v>0</v>
      </c>
      <c r="R306" s="122">
        <f>SUM(R307:R317)</f>
        <v>4.3700000000000003E-2</v>
      </c>
      <c r="T306" s="123">
        <f>SUM(T307:T317)</f>
        <v>0</v>
      </c>
      <c r="AR306" s="117" t="s">
        <v>137</v>
      </c>
      <c r="AT306" s="124" t="s">
        <v>71</v>
      </c>
      <c r="AU306" s="124" t="s">
        <v>80</v>
      </c>
      <c r="AY306" s="117" t="s">
        <v>132</v>
      </c>
      <c r="BK306" s="125">
        <f>SUM(BK307:BK317)</f>
        <v>0</v>
      </c>
    </row>
    <row r="307" spans="2:65" s="1" customFormat="1" ht="24.2" customHeight="1">
      <c r="B307" s="33"/>
      <c r="C307" s="128" t="s">
        <v>493</v>
      </c>
      <c r="D307" s="128" t="s">
        <v>138</v>
      </c>
      <c r="E307" s="129" t="s">
        <v>494</v>
      </c>
      <c r="F307" s="130" t="s">
        <v>495</v>
      </c>
      <c r="G307" s="131" t="s">
        <v>141</v>
      </c>
      <c r="H307" s="132">
        <v>2</v>
      </c>
      <c r="I307" s="133"/>
      <c r="J307" s="134">
        <f>ROUND(I307*H307,1)</f>
        <v>0</v>
      </c>
      <c r="K307" s="130" t="s">
        <v>142</v>
      </c>
      <c r="L307" s="33"/>
      <c r="M307" s="135" t="s">
        <v>19</v>
      </c>
      <c r="N307" s="136" t="s">
        <v>44</v>
      </c>
      <c r="P307" s="137">
        <f>O307*H307</f>
        <v>0</v>
      </c>
      <c r="Q307" s="137">
        <v>0</v>
      </c>
      <c r="R307" s="137">
        <f>Q307*H307</f>
        <v>0</v>
      </c>
      <c r="S307" s="137">
        <v>0</v>
      </c>
      <c r="T307" s="138">
        <f>S307*H307</f>
        <v>0</v>
      </c>
      <c r="AR307" s="139" t="s">
        <v>250</v>
      </c>
      <c r="AT307" s="139" t="s">
        <v>138</v>
      </c>
      <c r="AU307" s="139" t="s">
        <v>137</v>
      </c>
      <c r="AY307" s="18" t="s">
        <v>132</v>
      </c>
      <c r="BE307" s="140">
        <f>IF(N307="základní",J307,0)</f>
        <v>0</v>
      </c>
      <c r="BF307" s="140">
        <f>IF(N307="snížená",J307,0)</f>
        <v>0</v>
      </c>
      <c r="BG307" s="140">
        <f>IF(N307="zákl. přenesená",J307,0)</f>
        <v>0</v>
      </c>
      <c r="BH307" s="140">
        <f>IF(N307="sníž. přenesená",J307,0)</f>
        <v>0</v>
      </c>
      <c r="BI307" s="140">
        <f>IF(N307="nulová",J307,0)</f>
        <v>0</v>
      </c>
      <c r="BJ307" s="18" t="s">
        <v>137</v>
      </c>
      <c r="BK307" s="140">
        <f>ROUND(I307*H307,1)</f>
        <v>0</v>
      </c>
      <c r="BL307" s="18" t="s">
        <v>250</v>
      </c>
      <c r="BM307" s="139" t="s">
        <v>496</v>
      </c>
    </row>
    <row r="308" spans="2:65" s="1" customFormat="1" ht="11.25">
      <c r="B308" s="33"/>
      <c r="D308" s="141" t="s">
        <v>145</v>
      </c>
      <c r="F308" s="142" t="s">
        <v>497</v>
      </c>
      <c r="I308" s="143"/>
      <c r="L308" s="33"/>
      <c r="M308" s="144"/>
      <c r="T308" s="54"/>
      <c r="AT308" s="18" t="s">
        <v>145</v>
      </c>
      <c r="AU308" s="18" t="s">
        <v>137</v>
      </c>
    </row>
    <row r="309" spans="2:65" s="1" customFormat="1" ht="16.5" customHeight="1">
      <c r="B309" s="33"/>
      <c r="C309" s="173" t="s">
        <v>498</v>
      </c>
      <c r="D309" s="173" t="s">
        <v>251</v>
      </c>
      <c r="E309" s="174" t="s">
        <v>499</v>
      </c>
      <c r="F309" s="175" t="s">
        <v>500</v>
      </c>
      <c r="G309" s="176" t="s">
        <v>141</v>
      </c>
      <c r="H309" s="177">
        <v>2</v>
      </c>
      <c r="I309" s="178"/>
      <c r="J309" s="179">
        <f>ROUND(I309*H309,1)</f>
        <v>0</v>
      </c>
      <c r="K309" s="175" t="s">
        <v>142</v>
      </c>
      <c r="L309" s="180"/>
      <c r="M309" s="181" t="s">
        <v>19</v>
      </c>
      <c r="N309" s="182" t="s">
        <v>44</v>
      </c>
      <c r="P309" s="137">
        <f>O309*H309</f>
        <v>0</v>
      </c>
      <c r="Q309" s="137">
        <v>1.95E-2</v>
      </c>
      <c r="R309" s="137">
        <f>Q309*H309</f>
        <v>3.9E-2</v>
      </c>
      <c r="S309" s="137">
        <v>0</v>
      </c>
      <c r="T309" s="138">
        <f>S309*H309</f>
        <v>0</v>
      </c>
      <c r="AR309" s="139" t="s">
        <v>346</v>
      </c>
      <c r="AT309" s="139" t="s">
        <v>251</v>
      </c>
      <c r="AU309" s="139" t="s">
        <v>137</v>
      </c>
      <c r="AY309" s="18" t="s">
        <v>132</v>
      </c>
      <c r="BE309" s="140">
        <f>IF(N309="základní",J309,0)</f>
        <v>0</v>
      </c>
      <c r="BF309" s="140">
        <f>IF(N309="snížená",J309,0)</f>
        <v>0</v>
      </c>
      <c r="BG309" s="140">
        <f>IF(N309="zákl. přenesená",J309,0)</f>
        <v>0</v>
      </c>
      <c r="BH309" s="140">
        <f>IF(N309="sníž. přenesená",J309,0)</f>
        <v>0</v>
      </c>
      <c r="BI309" s="140">
        <f>IF(N309="nulová",J309,0)</f>
        <v>0</v>
      </c>
      <c r="BJ309" s="18" t="s">
        <v>137</v>
      </c>
      <c r="BK309" s="140">
        <f>ROUND(I309*H309,1)</f>
        <v>0</v>
      </c>
      <c r="BL309" s="18" t="s">
        <v>250</v>
      </c>
      <c r="BM309" s="139" t="s">
        <v>501</v>
      </c>
    </row>
    <row r="310" spans="2:65" s="1" customFormat="1" ht="16.5" customHeight="1">
      <c r="B310" s="33"/>
      <c r="C310" s="128" t="s">
        <v>502</v>
      </c>
      <c r="D310" s="128" t="s">
        <v>138</v>
      </c>
      <c r="E310" s="129" t="s">
        <v>503</v>
      </c>
      <c r="F310" s="130" t="s">
        <v>504</v>
      </c>
      <c r="G310" s="131" t="s">
        <v>141</v>
      </c>
      <c r="H310" s="132">
        <v>2</v>
      </c>
      <c r="I310" s="133"/>
      <c r="J310" s="134">
        <f>ROUND(I310*H310,1)</f>
        <v>0</v>
      </c>
      <c r="K310" s="130" t="s">
        <v>142</v>
      </c>
      <c r="L310" s="33"/>
      <c r="M310" s="135" t="s">
        <v>19</v>
      </c>
      <c r="N310" s="136" t="s">
        <v>44</v>
      </c>
      <c r="P310" s="137">
        <f>O310*H310</f>
        <v>0</v>
      </c>
      <c r="Q310" s="137">
        <v>0</v>
      </c>
      <c r="R310" s="137">
        <f>Q310*H310</f>
        <v>0</v>
      </c>
      <c r="S310" s="137">
        <v>0</v>
      </c>
      <c r="T310" s="138">
        <f>S310*H310</f>
        <v>0</v>
      </c>
      <c r="AR310" s="139" t="s">
        <v>250</v>
      </c>
      <c r="AT310" s="139" t="s">
        <v>138</v>
      </c>
      <c r="AU310" s="139" t="s">
        <v>137</v>
      </c>
      <c r="AY310" s="18" t="s">
        <v>132</v>
      </c>
      <c r="BE310" s="140">
        <f>IF(N310="základní",J310,0)</f>
        <v>0</v>
      </c>
      <c r="BF310" s="140">
        <f>IF(N310="snížená",J310,0)</f>
        <v>0</v>
      </c>
      <c r="BG310" s="140">
        <f>IF(N310="zákl. přenesená",J310,0)</f>
        <v>0</v>
      </c>
      <c r="BH310" s="140">
        <f>IF(N310="sníž. přenesená",J310,0)</f>
        <v>0</v>
      </c>
      <c r="BI310" s="140">
        <f>IF(N310="nulová",J310,0)</f>
        <v>0</v>
      </c>
      <c r="BJ310" s="18" t="s">
        <v>137</v>
      </c>
      <c r="BK310" s="140">
        <f>ROUND(I310*H310,1)</f>
        <v>0</v>
      </c>
      <c r="BL310" s="18" t="s">
        <v>250</v>
      </c>
      <c r="BM310" s="139" t="s">
        <v>505</v>
      </c>
    </row>
    <row r="311" spans="2:65" s="1" customFormat="1" ht="11.25">
      <c r="B311" s="33"/>
      <c r="D311" s="141" t="s">
        <v>145</v>
      </c>
      <c r="F311" s="142" t="s">
        <v>506</v>
      </c>
      <c r="I311" s="143"/>
      <c r="L311" s="33"/>
      <c r="M311" s="144"/>
      <c r="T311" s="54"/>
      <c r="AT311" s="18" t="s">
        <v>145</v>
      </c>
      <c r="AU311" s="18" t="s">
        <v>137</v>
      </c>
    </row>
    <row r="312" spans="2:65" s="1" customFormat="1" ht="16.5" customHeight="1">
      <c r="B312" s="33"/>
      <c r="C312" s="173" t="s">
        <v>507</v>
      </c>
      <c r="D312" s="173" t="s">
        <v>251</v>
      </c>
      <c r="E312" s="174" t="s">
        <v>508</v>
      </c>
      <c r="F312" s="175" t="s">
        <v>509</v>
      </c>
      <c r="G312" s="176" t="s">
        <v>141</v>
      </c>
      <c r="H312" s="177">
        <v>2</v>
      </c>
      <c r="I312" s="178"/>
      <c r="J312" s="179">
        <f>ROUND(I312*H312,1)</f>
        <v>0</v>
      </c>
      <c r="K312" s="175" t="s">
        <v>142</v>
      </c>
      <c r="L312" s="180"/>
      <c r="M312" s="181" t="s">
        <v>19</v>
      </c>
      <c r="N312" s="182" t="s">
        <v>44</v>
      </c>
      <c r="P312" s="137">
        <f>O312*H312</f>
        <v>0</v>
      </c>
      <c r="Q312" s="137">
        <v>1.4999999999999999E-4</v>
      </c>
      <c r="R312" s="137">
        <f>Q312*H312</f>
        <v>2.9999999999999997E-4</v>
      </c>
      <c r="S312" s="137">
        <v>0</v>
      </c>
      <c r="T312" s="138">
        <f>S312*H312</f>
        <v>0</v>
      </c>
      <c r="AR312" s="139" t="s">
        <v>346</v>
      </c>
      <c r="AT312" s="139" t="s">
        <v>251</v>
      </c>
      <c r="AU312" s="139" t="s">
        <v>137</v>
      </c>
      <c r="AY312" s="18" t="s">
        <v>132</v>
      </c>
      <c r="BE312" s="140">
        <f>IF(N312="základní",J312,0)</f>
        <v>0</v>
      </c>
      <c r="BF312" s="140">
        <f>IF(N312="snížená",J312,0)</f>
        <v>0</v>
      </c>
      <c r="BG312" s="140">
        <f>IF(N312="zákl. přenesená",J312,0)</f>
        <v>0</v>
      </c>
      <c r="BH312" s="140">
        <f>IF(N312="sníž. přenesená",J312,0)</f>
        <v>0</v>
      </c>
      <c r="BI312" s="140">
        <f>IF(N312="nulová",J312,0)</f>
        <v>0</v>
      </c>
      <c r="BJ312" s="18" t="s">
        <v>137</v>
      </c>
      <c r="BK312" s="140">
        <f>ROUND(I312*H312,1)</f>
        <v>0</v>
      </c>
      <c r="BL312" s="18" t="s">
        <v>250</v>
      </c>
      <c r="BM312" s="139" t="s">
        <v>510</v>
      </c>
    </row>
    <row r="313" spans="2:65" s="1" customFormat="1" ht="16.5" customHeight="1">
      <c r="B313" s="33"/>
      <c r="C313" s="128" t="s">
        <v>511</v>
      </c>
      <c r="D313" s="128" t="s">
        <v>138</v>
      </c>
      <c r="E313" s="129" t="s">
        <v>512</v>
      </c>
      <c r="F313" s="130" t="s">
        <v>513</v>
      </c>
      <c r="G313" s="131" t="s">
        <v>141</v>
      </c>
      <c r="H313" s="132">
        <v>2</v>
      </c>
      <c r="I313" s="133"/>
      <c r="J313" s="134">
        <f>ROUND(I313*H313,1)</f>
        <v>0</v>
      </c>
      <c r="K313" s="130" t="s">
        <v>142</v>
      </c>
      <c r="L313" s="33"/>
      <c r="M313" s="135" t="s">
        <v>19</v>
      </c>
      <c r="N313" s="136" t="s">
        <v>44</v>
      </c>
      <c r="P313" s="137">
        <f>O313*H313</f>
        <v>0</v>
      </c>
      <c r="Q313" s="137">
        <v>0</v>
      </c>
      <c r="R313" s="137">
        <f>Q313*H313</f>
        <v>0</v>
      </c>
      <c r="S313" s="137">
        <v>0</v>
      </c>
      <c r="T313" s="138">
        <f>S313*H313</f>
        <v>0</v>
      </c>
      <c r="AR313" s="139" t="s">
        <v>250</v>
      </c>
      <c r="AT313" s="139" t="s">
        <v>138</v>
      </c>
      <c r="AU313" s="139" t="s">
        <v>137</v>
      </c>
      <c r="AY313" s="18" t="s">
        <v>132</v>
      </c>
      <c r="BE313" s="140">
        <f>IF(N313="základní",J313,0)</f>
        <v>0</v>
      </c>
      <c r="BF313" s="140">
        <f>IF(N313="snížená",J313,0)</f>
        <v>0</v>
      </c>
      <c r="BG313" s="140">
        <f>IF(N313="zákl. přenesená",J313,0)</f>
        <v>0</v>
      </c>
      <c r="BH313" s="140">
        <f>IF(N313="sníž. přenesená",J313,0)</f>
        <v>0</v>
      </c>
      <c r="BI313" s="140">
        <f>IF(N313="nulová",J313,0)</f>
        <v>0</v>
      </c>
      <c r="BJ313" s="18" t="s">
        <v>137</v>
      </c>
      <c r="BK313" s="140">
        <f>ROUND(I313*H313,1)</f>
        <v>0</v>
      </c>
      <c r="BL313" s="18" t="s">
        <v>250</v>
      </c>
      <c r="BM313" s="139" t="s">
        <v>514</v>
      </c>
    </row>
    <row r="314" spans="2:65" s="1" customFormat="1" ht="11.25">
      <c r="B314" s="33"/>
      <c r="D314" s="141" t="s">
        <v>145</v>
      </c>
      <c r="F314" s="142" t="s">
        <v>515</v>
      </c>
      <c r="I314" s="143"/>
      <c r="L314" s="33"/>
      <c r="M314" s="144"/>
      <c r="T314" s="54"/>
      <c r="AT314" s="18" t="s">
        <v>145</v>
      </c>
      <c r="AU314" s="18" t="s">
        <v>137</v>
      </c>
    </row>
    <row r="315" spans="2:65" s="1" customFormat="1" ht="16.5" customHeight="1">
      <c r="B315" s="33"/>
      <c r="C315" s="173" t="s">
        <v>516</v>
      </c>
      <c r="D315" s="173" t="s">
        <v>251</v>
      </c>
      <c r="E315" s="174" t="s">
        <v>517</v>
      </c>
      <c r="F315" s="175" t="s">
        <v>518</v>
      </c>
      <c r="G315" s="176" t="s">
        <v>141</v>
      </c>
      <c r="H315" s="177">
        <v>2</v>
      </c>
      <c r="I315" s="178"/>
      <c r="J315" s="179">
        <f>ROUND(I315*H315,1)</f>
        <v>0</v>
      </c>
      <c r="K315" s="175" t="s">
        <v>142</v>
      </c>
      <c r="L315" s="180"/>
      <c r="M315" s="181" t="s">
        <v>19</v>
      </c>
      <c r="N315" s="182" t="s">
        <v>44</v>
      </c>
      <c r="P315" s="137">
        <f>O315*H315</f>
        <v>0</v>
      </c>
      <c r="Q315" s="137">
        <v>2.2000000000000001E-3</v>
      </c>
      <c r="R315" s="137">
        <f>Q315*H315</f>
        <v>4.4000000000000003E-3</v>
      </c>
      <c r="S315" s="137">
        <v>0</v>
      </c>
      <c r="T315" s="138">
        <f>S315*H315</f>
        <v>0</v>
      </c>
      <c r="AR315" s="139" t="s">
        <v>346</v>
      </c>
      <c r="AT315" s="139" t="s">
        <v>251</v>
      </c>
      <c r="AU315" s="139" t="s">
        <v>137</v>
      </c>
      <c r="AY315" s="18" t="s">
        <v>132</v>
      </c>
      <c r="BE315" s="140">
        <f>IF(N315="základní",J315,0)</f>
        <v>0</v>
      </c>
      <c r="BF315" s="140">
        <f>IF(N315="snížená",J315,0)</f>
        <v>0</v>
      </c>
      <c r="BG315" s="140">
        <f>IF(N315="zákl. přenesená",J315,0)</f>
        <v>0</v>
      </c>
      <c r="BH315" s="140">
        <f>IF(N315="sníž. přenesená",J315,0)</f>
        <v>0</v>
      </c>
      <c r="BI315" s="140">
        <f>IF(N315="nulová",J315,0)</f>
        <v>0</v>
      </c>
      <c r="BJ315" s="18" t="s">
        <v>137</v>
      </c>
      <c r="BK315" s="140">
        <f>ROUND(I315*H315,1)</f>
        <v>0</v>
      </c>
      <c r="BL315" s="18" t="s">
        <v>250</v>
      </c>
      <c r="BM315" s="139" t="s">
        <v>519</v>
      </c>
    </row>
    <row r="316" spans="2:65" s="1" customFormat="1" ht="24.2" customHeight="1">
      <c r="B316" s="33"/>
      <c r="C316" s="128" t="s">
        <v>520</v>
      </c>
      <c r="D316" s="128" t="s">
        <v>138</v>
      </c>
      <c r="E316" s="129" t="s">
        <v>521</v>
      </c>
      <c r="F316" s="130" t="s">
        <v>522</v>
      </c>
      <c r="G316" s="131" t="s">
        <v>453</v>
      </c>
      <c r="H316" s="132">
        <v>4.3999999999999997E-2</v>
      </c>
      <c r="I316" s="133"/>
      <c r="J316" s="134">
        <f>ROUND(I316*H316,1)</f>
        <v>0</v>
      </c>
      <c r="K316" s="130" t="s">
        <v>142</v>
      </c>
      <c r="L316" s="33"/>
      <c r="M316" s="135" t="s">
        <v>19</v>
      </c>
      <c r="N316" s="136" t="s">
        <v>44</v>
      </c>
      <c r="P316" s="137">
        <f>O316*H316</f>
        <v>0</v>
      </c>
      <c r="Q316" s="137">
        <v>0</v>
      </c>
      <c r="R316" s="137">
        <f>Q316*H316</f>
        <v>0</v>
      </c>
      <c r="S316" s="137">
        <v>0</v>
      </c>
      <c r="T316" s="138">
        <f>S316*H316</f>
        <v>0</v>
      </c>
      <c r="AR316" s="139" t="s">
        <v>250</v>
      </c>
      <c r="AT316" s="139" t="s">
        <v>138</v>
      </c>
      <c r="AU316" s="139" t="s">
        <v>137</v>
      </c>
      <c r="AY316" s="18" t="s">
        <v>132</v>
      </c>
      <c r="BE316" s="140">
        <f>IF(N316="základní",J316,0)</f>
        <v>0</v>
      </c>
      <c r="BF316" s="140">
        <f>IF(N316="snížená",J316,0)</f>
        <v>0</v>
      </c>
      <c r="BG316" s="140">
        <f>IF(N316="zákl. přenesená",J316,0)</f>
        <v>0</v>
      </c>
      <c r="BH316" s="140">
        <f>IF(N316="sníž. přenesená",J316,0)</f>
        <v>0</v>
      </c>
      <c r="BI316" s="140">
        <f>IF(N316="nulová",J316,0)</f>
        <v>0</v>
      </c>
      <c r="BJ316" s="18" t="s">
        <v>137</v>
      </c>
      <c r="BK316" s="140">
        <f>ROUND(I316*H316,1)</f>
        <v>0</v>
      </c>
      <c r="BL316" s="18" t="s">
        <v>250</v>
      </c>
      <c r="BM316" s="139" t="s">
        <v>523</v>
      </c>
    </row>
    <row r="317" spans="2:65" s="1" customFormat="1" ht="11.25">
      <c r="B317" s="33"/>
      <c r="D317" s="141" t="s">
        <v>145</v>
      </c>
      <c r="F317" s="142" t="s">
        <v>524</v>
      </c>
      <c r="I317" s="143"/>
      <c r="L317" s="33"/>
      <c r="M317" s="144"/>
      <c r="T317" s="54"/>
      <c r="AT317" s="18" t="s">
        <v>145</v>
      </c>
      <c r="AU317" s="18" t="s">
        <v>137</v>
      </c>
    </row>
    <row r="318" spans="2:65" s="11" customFormat="1" ht="22.9" customHeight="1">
      <c r="B318" s="116"/>
      <c r="D318" s="117" t="s">
        <v>71</v>
      </c>
      <c r="E318" s="126" t="s">
        <v>525</v>
      </c>
      <c r="F318" s="126" t="s">
        <v>526</v>
      </c>
      <c r="I318" s="119"/>
      <c r="J318" s="127">
        <f>BK318</f>
        <v>0</v>
      </c>
      <c r="L318" s="116"/>
      <c r="M318" s="121"/>
      <c r="P318" s="122">
        <f>SUM(P319:P404)</f>
        <v>0</v>
      </c>
      <c r="R318" s="122">
        <f>SUM(R319:R404)</f>
        <v>0.44135419999999997</v>
      </c>
      <c r="T318" s="123">
        <f>SUM(T319:T404)</f>
        <v>0</v>
      </c>
      <c r="AR318" s="117" t="s">
        <v>137</v>
      </c>
      <c r="AT318" s="124" t="s">
        <v>71</v>
      </c>
      <c r="AU318" s="124" t="s">
        <v>80</v>
      </c>
      <c r="AY318" s="117" t="s">
        <v>132</v>
      </c>
      <c r="BK318" s="125">
        <f>SUM(BK319:BK404)</f>
        <v>0</v>
      </c>
    </row>
    <row r="319" spans="2:65" s="1" customFormat="1" ht="16.5" customHeight="1">
      <c r="B319" s="33"/>
      <c r="C319" s="128" t="s">
        <v>527</v>
      </c>
      <c r="D319" s="128" t="s">
        <v>138</v>
      </c>
      <c r="E319" s="129" t="s">
        <v>528</v>
      </c>
      <c r="F319" s="130" t="s">
        <v>529</v>
      </c>
      <c r="G319" s="131" t="s">
        <v>164</v>
      </c>
      <c r="H319" s="132">
        <v>9.9700000000000006</v>
      </c>
      <c r="I319" s="133"/>
      <c r="J319" s="134">
        <f>ROUND(I319*H319,1)</f>
        <v>0</v>
      </c>
      <c r="K319" s="130" t="s">
        <v>142</v>
      </c>
      <c r="L319" s="33"/>
      <c r="M319" s="135" t="s">
        <v>19</v>
      </c>
      <c r="N319" s="136" t="s">
        <v>44</v>
      </c>
      <c r="P319" s="137">
        <f>O319*H319</f>
        <v>0</v>
      </c>
      <c r="Q319" s="137">
        <v>0</v>
      </c>
      <c r="R319" s="137">
        <f>Q319*H319</f>
        <v>0</v>
      </c>
      <c r="S319" s="137">
        <v>0</v>
      </c>
      <c r="T319" s="138">
        <f>S319*H319</f>
        <v>0</v>
      </c>
      <c r="AR319" s="139" t="s">
        <v>250</v>
      </c>
      <c r="AT319" s="139" t="s">
        <v>138</v>
      </c>
      <c r="AU319" s="139" t="s">
        <v>137</v>
      </c>
      <c r="AY319" s="18" t="s">
        <v>132</v>
      </c>
      <c r="BE319" s="140">
        <f>IF(N319="základní",J319,0)</f>
        <v>0</v>
      </c>
      <c r="BF319" s="140">
        <f>IF(N319="snížená",J319,0)</f>
        <v>0</v>
      </c>
      <c r="BG319" s="140">
        <f>IF(N319="zákl. přenesená",J319,0)</f>
        <v>0</v>
      </c>
      <c r="BH319" s="140">
        <f>IF(N319="sníž. přenesená",J319,0)</f>
        <v>0</v>
      </c>
      <c r="BI319" s="140">
        <f>IF(N319="nulová",J319,0)</f>
        <v>0</v>
      </c>
      <c r="BJ319" s="18" t="s">
        <v>137</v>
      </c>
      <c r="BK319" s="140">
        <f>ROUND(I319*H319,1)</f>
        <v>0</v>
      </c>
      <c r="BL319" s="18" t="s">
        <v>250</v>
      </c>
      <c r="BM319" s="139" t="s">
        <v>530</v>
      </c>
    </row>
    <row r="320" spans="2:65" s="1" customFormat="1" ht="11.25">
      <c r="B320" s="33"/>
      <c r="D320" s="141" t="s">
        <v>145</v>
      </c>
      <c r="F320" s="142" t="s">
        <v>531</v>
      </c>
      <c r="I320" s="143"/>
      <c r="L320" s="33"/>
      <c r="M320" s="144"/>
      <c r="T320" s="54"/>
      <c r="AT320" s="18" t="s">
        <v>145</v>
      </c>
      <c r="AU320" s="18" t="s">
        <v>137</v>
      </c>
    </row>
    <row r="321" spans="2:65" s="12" customFormat="1" ht="11.25">
      <c r="B321" s="145"/>
      <c r="D321" s="146" t="s">
        <v>147</v>
      </c>
      <c r="E321" s="147" t="s">
        <v>19</v>
      </c>
      <c r="F321" s="148" t="s">
        <v>532</v>
      </c>
      <c r="H321" s="149">
        <v>8.32</v>
      </c>
      <c r="I321" s="150"/>
      <c r="L321" s="145"/>
      <c r="M321" s="151"/>
      <c r="T321" s="152"/>
      <c r="AT321" s="147" t="s">
        <v>147</v>
      </c>
      <c r="AU321" s="147" t="s">
        <v>137</v>
      </c>
      <c r="AV321" s="12" t="s">
        <v>137</v>
      </c>
      <c r="AW321" s="12" t="s">
        <v>33</v>
      </c>
      <c r="AX321" s="12" t="s">
        <v>72</v>
      </c>
      <c r="AY321" s="147" t="s">
        <v>132</v>
      </c>
    </row>
    <row r="322" spans="2:65" s="12" customFormat="1" ht="11.25">
      <c r="B322" s="145"/>
      <c r="D322" s="146" t="s">
        <v>147</v>
      </c>
      <c r="E322" s="147" t="s">
        <v>19</v>
      </c>
      <c r="F322" s="148" t="s">
        <v>533</v>
      </c>
      <c r="H322" s="149">
        <v>-0.54</v>
      </c>
      <c r="I322" s="150"/>
      <c r="L322" s="145"/>
      <c r="M322" s="151"/>
      <c r="T322" s="152"/>
      <c r="AT322" s="147" t="s">
        <v>147</v>
      </c>
      <c r="AU322" s="147" t="s">
        <v>137</v>
      </c>
      <c r="AV322" s="12" t="s">
        <v>137</v>
      </c>
      <c r="AW322" s="12" t="s">
        <v>33</v>
      </c>
      <c r="AX322" s="12" t="s">
        <v>72</v>
      </c>
      <c r="AY322" s="147" t="s">
        <v>132</v>
      </c>
    </row>
    <row r="323" spans="2:65" s="14" customFormat="1" ht="11.25">
      <c r="B323" s="159"/>
      <c r="D323" s="146" t="s">
        <v>147</v>
      </c>
      <c r="E323" s="160" t="s">
        <v>19</v>
      </c>
      <c r="F323" s="161" t="s">
        <v>190</v>
      </c>
      <c r="H323" s="162">
        <v>7.78</v>
      </c>
      <c r="I323" s="163"/>
      <c r="L323" s="159"/>
      <c r="M323" s="164"/>
      <c r="T323" s="165"/>
      <c r="AT323" s="160" t="s">
        <v>147</v>
      </c>
      <c r="AU323" s="160" t="s">
        <v>137</v>
      </c>
      <c r="AV323" s="14" t="s">
        <v>133</v>
      </c>
      <c r="AW323" s="14" t="s">
        <v>33</v>
      </c>
      <c r="AX323" s="14" t="s">
        <v>72</v>
      </c>
      <c r="AY323" s="160" t="s">
        <v>132</v>
      </c>
    </row>
    <row r="324" spans="2:65" s="12" customFormat="1" ht="11.25">
      <c r="B324" s="145"/>
      <c r="D324" s="146" t="s">
        <v>147</v>
      </c>
      <c r="E324" s="147" t="s">
        <v>19</v>
      </c>
      <c r="F324" s="148" t="s">
        <v>534</v>
      </c>
      <c r="H324" s="149">
        <v>2.3479999999999999</v>
      </c>
      <c r="I324" s="150"/>
      <c r="L324" s="145"/>
      <c r="M324" s="151"/>
      <c r="T324" s="152"/>
      <c r="AT324" s="147" t="s">
        <v>147</v>
      </c>
      <c r="AU324" s="147" t="s">
        <v>137</v>
      </c>
      <c r="AV324" s="12" t="s">
        <v>137</v>
      </c>
      <c r="AW324" s="12" t="s">
        <v>33</v>
      </c>
      <c r="AX324" s="12" t="s">
        <v>72</v>
      </c>
      <c r="AY324" s="147" t="s">
        <v>132</v>
      </c>
    </row>
    <row r="325" spans="2:65" s="12" customFormat="1" ht="11.25">
      <c r="B325" s="145"/>
      <c r="D325" s="146" t="s">
        <v>147</v>
      </c>
      <c r="E325" s="147" t="s">
        <v>19</v>
      </c>
      <c r="F325" s="148" t="s">
        <v>535</v>
      </c>
      <c r="H325" s="149">
        <v>-0.158</v>
      </c>
      <c r="I325" s="150"/>
      <c r="L325" s="145"/>
      <c r="M325" s="151"/>
      <c r="T325" s="152"/>
      <c r="AT325" s="147" t="s">
        <v>147</v>
      </c>
      <c r="AU325" s="147" t="s">
        <v>137</v>
      </c>
      <c r="AV325" s="12" t="s">
        <v>137</v>
      </c>
      <c r="AW325" s="12" t="s">
        <v>33</v>
      </c>
      <c r="AX325" s="12" t="s">
        <v>72</v>
      </c>
      <c r="AY325" s="147" t="s">
        <v>132</v>
      </c>
    </row>
    <row r="326" spans="2:65" s="14" customFormat="1" ht="11.25">
      <c r="B326" s="159"/>
      <c r="D326" s="146" t="s">
        <v>147</v>
      </c>
      <c r="E326" s="160" t="s">
        <v>19</v>
      </c>
      <c r="F326" s="161" t="s">
        <v>193</v>
      </c>
      <c r="H326" s="162">
        <v>2.19</v>
      </c>
      <c r="I326" s="163"/>
      <c r="L326" s="159"/>
      <c r="M326" s="164"/>
      <c r="T326" s="165"/>
      <c r="AT326" s="160" t="s">
        <v>147</v>
      </c>
      <c r="AU326" s="160" t="s">
        <v>137</v>
      </c>
      <c r="AV326" s="14" t="s">
        <v>133</v>
      </c>
      <c r="AW326" s="14" t="s">
        <v>33</v>
      </c>
      <c r="AX326" s="14" t="s">
        <v>72</v>
      </c>
      <c r="AY326" s="160" t="s">
        <v>132</v>
      </c>
    </row>
    <row r="327" spans="2:65" s="15" customFormat="1" ht="11.25">
      <c r="B327" s="166"/>
      <c r="D327" s="146" t="s">
        <v>147</v>
      </c>
      <c r="E327" s="167" t="s">
        <v>19</v>
      </c>
      <c r="F327" s="168" t="s">
        <v>194</v>
      </c>
      <c r="H327" s="169">
        <v>9.9700000000000006</v>
      </c>
      <c r="I327" s="170"/>
      <c r="L327" s="166"/>
      <c r="M327" s="171"/>
      <c r="T327" s="172"/>
      <c r="AT327" s="167" t="s">
        <v>147</v>
      </c>
      <c r="AU327" s="167" t="s">
        <v>137</v>
      </c>
      <c r="AV327" s="15" t="s">
        <v>143</v>
      </c>
      <c r="AW327" s="15" t="s">
        <v>33</v>
      </c>
      <c r="AX327" s="15" t="s">
        <v>80</v>
      </c>
      <c r="AY327" s="167" t="s">
        <v>132</v>
      </c>
    </row>
    <row r="328" spans="2:65" s="1" customFormat="1" ht="16.5" customHeight="1">
      <c r="B328" s="33"/>
      <c r="C328" s="128" t="s">
        <v>536</v>
      </c>
      <c r="D328" s="128" t="s">
        <v>138</v>
      </c>
      <c r="E328" s="129" t="s">
        <v>537</v>
      </c>
      <c r="F328" s="130" t="s">
        <v>538</v>
      </c>
      <c r="G328" s="131" t="s">
        <v>164</v>
      </c>
      <c r="H328" s="132">
        <v>9.9700000000000006</v>
      </c>
      <c r="I328" s="133"/>
      <c r="J328" s="134">
        <f>ROUND(I328*H328,1)</f>
        <v>0</v>
      </c>
      <c r="K328" s="130" t="s">
        <v>142</v>
      </c>
      <c r="L328" s="33"/>
      <c r="M328" s="135" t="s">
        <v>19</v>
      </c>
      <c r="N328" s="136" t="s">
        <v>44</v>
      </c>
      <c r="P328" s="137">
        <f>O328*H328</f>
        <v>0</v>
      </c>
      <c r="Q328" s="137">
        <v>2.9999999999999997E-4</v>
      </c>
      <c r="R328" s="137">
        <f>Q328*H328</f>
        <v>2.9909999999999997E-3</v>
      </c>
      <c r="S328" s="137">
        <v>0</v>
      </c>
      <c r="T328" s="138">
        <f>S328*H328</f>
        <v>0</v>
      </c>
      <c r="AR328" s="139" t="s">
        <v>250</v>
      </c>
      <c r="AT328" s="139" t="s">
        <v>138</v>
      </c>
      <c r="AU328" s="139" t="s">
        <v>137</v>
      </c>
      <c r="AY328" s="18" t="s">
        <v>132</v>
      </c>
      <c r="BE328" s="140">
        <f>IF(N328="základní",J328,0)</f>
        <v>0</v>
      </c>
      <c r="BF328" s="140">
        <f>IF(N328="snížená",J328,0)</f>
        <v>0</v>
      </c>
      <c r="BG328" s="140">
        <f>IF(N328="zákl. přenesená",J328,0)</f>
        <v>0</v>
      </c>
      <c r="BH328" s="140">
        <f>IF(N328="sníž. přenesená",J328,0)</f>
        <v>0</v>
      </c>
      <c r="BI328" s="140">
        <f>IF(N328="nulová",J328,0)</f>
        <v>0</v>
      </c>
      <c r="BJ328" s="18" t="s">
        <v>137</v>
      </c>
      <c r="BK328" s="140">
        <f>ROUND(I328*H328,1)</f>
        <v>0</v>
      </c>
      <c r="BL328" s="18" t="s">
        <v>250</v>
      </c>
      <c r="BM328" s="139" t="s">
        <v>539</v>
      </c>
    </row>
    <row r="329" spans="2:65" s="1" customFormat="1" ht="11.25">
      <c r="B329" s="33"/>
      <c r="D329" s="141" t="s">
        <v>145</v>
      </c>
      <c r="F329" s="142" t="s">
        <v>540</v>
      </c>
      <c r="I329" s="143"/>
      <c r="L329" s="33"/>
      <c r="M329" s="144"/>
      <c r="T329" s="54"/>
      <c r="AT329" s="18" t="s">
        <v>145</v>
      </c>
      <c r="AU329" s="18" t="s">
        <v>137</v>
      </c>
    </row>
    <row r="330" spans="2:65" s="12" customFormat="1" ht="11.25">
      <c r="B330" s="145"/>
      <c r="D330" s="146" t="s">
        <v>147</v>
      </c>
      <c r="E330" s="147" t="s">
        <v>19</v>
      </c>
      <c r="F330" s="148" t="s">
        <v>532</v>
      </c>
      <c r="H330" s="149">
        <v>8.32</v>
      </c>
      <c r="I330" s="150"/>
      <c r="L330" s="145"/>
      <c r="M330" s="151"/>
      <c r="T330" s="152"/>
      <c r="AT330" s="147" t="s">
        <v>147</v>
      </c>
      <c r="AU330" s="147" t="s">
        <v>137</v>
      </c>
      <c r="AV330" s="12" t="s">
        <v>137</v>
      </c>
      <c r="AW330" s="12" t="s">
        <v>33</v>
      </c>
      <c r="AX330" s="12" t="s">
        <v>72</v>
      </c>
      <c r="AY330" s="147" t="s">
        <v>132</v>
      </c>
    </row>
    <row r="331" spans="2:65" s="12" customFormat="1" ht="11.25">
      <c r="B331" s="145"/>
      <c r="D331" s="146" t="s">
        <v>147</v>
      </c>
      <c r="E331" s="147" t="s">
        <v>19</v>
      </c>
      <c r="F331" s="148" t="s">
        <v>533</v>
      </c>
      <c r="H331" s="149">
        <v>-0.54</v>
      </c>
      <c r="I331" s="150"/>
      <c r="L331" s="145"/>
      <c r="M331" s="151"/>
      <c r="T331" s="152"/>
      <c r="AT331" s="147" t="s">
        <v>147</v>
      </c>
      <c r="AU331" s="147" t="s">
        <v>137</v>
      </c>
      <c r="AV331" s="12" t="s">
        <v>137</v>
      </c>
      <c r="AW331" s="12" t="s">
        <v>33</v>
      </c>
      <c r="AX331" s="12" t="s">
        <v>72</v>
      </c>
      <c r="AY331" s="147" t="s">
        <v>132</v>
      </c>
    </row>
    <row r="332" spans="2:65" s="14" customFormat="1" ht="11.25">
      <c r="B332" s="159"/>
      <c r="D332" s="146" t="s">
        <v>147</v>
      </c>
      <c r="E332" s="160" t="s">
        <v>19</v>
      </c>
      <c r="F332" s="161" t="s">
        <v>190</v>
      </c>
      <c r="H332" s="162">
        <v>7.78</v>
      </c>
      <c r="I332" s="163"/>
      <c r="L332" s="159"/>
      <c r="M332" s="164"/>
      <c r="T332" s="165"/>
      <c r="AT332" s="160" t="s">
        <v>147</v>
      </c>
      <c r="AU332" s="160" t="s">
        <v>137</v>
      </c>
      <c r="AV332" s="14" t="s">
        <v>133</v>
      </c>
      <c r="AW332" s="14" t="s">
        <v>33</v>
      </c>
      <c r="AX332" s="14" t="s">
        <v>72</v>
      </c>
      <c r="AY332" s="160" t="s">
        <v>132</v>
      </c>
    </row>
    <row r="333" spans="2:65" s="12" customFormat="1" ht="11.25">
      <c r="B333" s="145"/>
      <c r="D333" s="146" t="s">
        <v>147</v>
      </c>
      <c r="E333" s="147" t="s">
        <v>19</v>
      </c>
      <c r="F333" s="148" t="s">
        <v>534</v>
      </c>
      <c r="H333" s="149">
        <v>2.3479999999999999</v>
      </c>
      <c r="I333" s="150"/>
      <c r="L333" s="145"/>
      <c r="M333" s="151"/>
      <c r="T333" s="152"/>
      <c r="AT333" s="147" t="s">
        <v>147</v>
      </c>
      <c r="AU333" s="147" t="s">
        <v>137</v>
      </c>
      <c r="AV333" s="12" t="s">
        <v>137</v>
      </c>
      <c r="AW333" s="12" t="s">
        <v>33</v>
      </c>
      <c r="AX333" s="12" t="s">
        <v>72</v>
      </c>
      <c r="AY333" s="147" t="s">
        <v>132</v>
      </c>
    </row>
    <row r="334" spans="2:65" s="12" customFormat="1" ht="11.25">
      <c r="B334" s="145"/>
      <c r="D334" s="146" t="s">
        <v>147</v>
      </c>
      <c r="E334" s="147" t="s">
        <v>19</v>
      </c>
      <c r="F334" s="148" t="s">
        <v>535</v>
      </c>
      <c r="H334" s="149">
        <v>-0.158</v>
      </c>
      <c r="I334" s="150"/>
      <c r="L334" s="145"/>
      <c r="M334" s="151"/>
      <c r="T334" s="152"/>
      <c r="AT334" s="147" t="s">
        <v>147</v>
      </c>
      <c r="AU334" s="147" t="s">
        <v>137</v>
      </c>
      <c r="AV334" s="12" t="s">
        <v>137</v>
      </c>
      <c r="AW334" s="12" t="s">
        <v>33</v>
      </c>
      <c r="AX334" s="12" t="s">
        <v>72</v>
      </c>
      <c r="AY334" s="147" t="s">
        <v>132</v>
      </c>
    </row>
    <row r="335" spans="2:65" s="14" customFormat="1" ht="11.25">
      <c r="B335" s="159"/>
      <c r="D335" s="146" t="s">
        <v>147</v>
      </c>
      <c r="E335" s="160" t="s">
        <v>19</v>
      </c>
      <c r="F335" s="161" t="s">
        <v>193</v>
      </c>
      <c r="H335" s="162">
        <v>2.19</v>
      </c>
      <c r="I335" s="163"/>
      <c r="L335" s="159"/>
      <c r="M335" s="164"/>
      <c r="T335" s="165"/>
      <c r="AT335" s="160" t="s">
        <v>147</v>
      </c>
      <c r="AU335" s="160" t="s">
        <v>137</v>
      </c>
      <c r="AV335" s="14" t="s">
        <v>133</v>
      </c>
      <c r="AW335" s="14" t="s">
        <v>33</v>
      </c>
      <c r="AX335" s="14" t="s">
        <v>72</v>
      </c>
      <c r="AY335" s="160" t="s">
        <v>132</v>
      </c>
    </row>
    <row r="336" spans="2:65" s="15" customFormat="1" ht="11.25">
      <c r="B336" s="166"/>
      <c r="D336" s="146" t="s">
        <v>147</v>
      </c>
      <c r="E336" s="167" t="s">
        <v>19</v>
      </c>
      <c r="F336" s="168" t="s">
        <v>194</v>
      </c>
      <c r="H336" s="169">
        <v>9.9700000000000006</v>
      </c>
      <c r="I336" s="170"/>
      <c r="L336" s="166"/>
      <c r="M336" s="171"/>
      <c r="T336" s="172"/>
      <c r="AT336" s="167" t="s">
        <v>147</v>
      </c>
      <c r="AU336" s="167" t="s">
        <v>137</v>
      </c>
      <c r="AV336" s="15" t="s">
        <v>143</v>
      </c>
      <c r="AW336" s="15" t="s">
        <v>33</v>
      </c>
      <c r="AX336" s="15" t="s">
        <v>80</v>
      </c>
      <c r="AY336" s="167" t="s">
        <v>132</v>
      </c>
    </row>
    <row r="337" spans="2:65" s="1" customFormat="1" ht="21.75" customHeight="1">
      <c r="B337" s="33"/>
      <c r="C337" s="128" t="s">
        <v>541</v>
      </c>
      <c r="D337" s="128" t="s">
        <v>138</v>
      </c>
      <c r="E337" s="129" t="s">
        <v>542</v>
      </c>
      <c r="F337" s="130" t="s">
        <v>543</v>
      </c>
      <c r="G337" s="131" t="s">
        <v>164</v>
      </c>
      <c r="H337" s="132">
        <v>9.9700000000000006</v>
      </c>
      <c r="I337" s="133"/>
      <c r="J337" s="134">
        <f>ROUND(I337*H337,1)</f>
        <v>0</v>
      </c>
      <c r="K337" s="130" t="s">
        <v>142</v>
      </c>
      <c r="L337" s="33"/>
      <c r="M337" s="135" t="s">
        <v>19</v>
      </c>
      <c r="N337" s="136" t="s">
        <v>44</v>
      </c>
      <c r="P337" s="137">
        <f>O337*H337</f>
        <v>0</v>
      </c>
      <c r="Q337" s="137">
        <v>4.4999999999999997E-3</v>
      </c>
      <c r="R337" s="137">
        <f>Q337*H337</f>
        <v>4.4865000000000002E-2</v>
      </c>
      <c r="S337" s="137">
        <v>0</v>
      </c>
      <c r="T337" s="138">
        <f>S337*H337</f>
        <v>0</v>
      </c>
      <c r="AR337" s="139" t="s">
        <v>250</v>
      </c>
      <c r="AT337" s="139" t="s">
        <v>138</v>
      </c>
      <c r="AU337" s="139" t="s">
        <v>137</v>
      </c>
      <c r="AY337" s="18" t="s">
        <v>132</v>
      </c>
      <c r="BE337" s="140">
        <f>IF(N337="základní",J337,0)</f>
        <v>0</v>
      </c>
      <c r="BF337" s="140">
        <f>IF(N337="snížená",J337,0)</f>
        <v>0</v>
      </c>
      <c r="BG337" s="140">
        <f>IF(N337="zákl. přenesená",J337,0)</f>
        <v>0</v>
      </c>
      <c r="BH337" s="140">
        <f>IF(N337="sníž. přenesená",J337,0)</f>
        <v>0</v>
      </c>
      <c r="BI337" s="140">
        <f>IF(N337="nulová",J337,0)</f>
        <v>0</v>
      </c>
      <c r="BJ337" s="18" t="s">
        <v>137</v>
      </c>
      <c r="BK337" s="140">
        <f>ROUND(I337*H337,1)</f>
        <v>0</v>
      </c>
      <c r="BL337" s="18" t="s">
        <v>250</v>
      </c>
      <c r="BM337" s="139" t="s">
        <v>544</v>
      </c>
    </row>
    <row r="338" spans="2:65" s="1" customFormat="1" ht="11.25">
      <c r="B338" s="33"/>
      <c r="D338" s="141" t="s">
        <v>145</v>
      </c>
      <c r="F338" s="142" t="s">
        <v>545</v>
      </c>
      <c r="I338" s="143"/>
      <c r="L338" s="33"/>
      <c r="M338" s="144"/>
      <c r="T338" s="54"/>
      <c r="AT338" s="18" t="s">
        <v>145</v>
      </c>
      <c r="AU338" s="18" t="s">
        <v>137</v>
      </c>
    </row>
    <row r="339" spans="2:65" s="1" customFormat="1" ht="16.5" customHeight="1">
      <c r="B339" s="33"/>
      <c r="C339" s="128" t="s">
        <v>546</v>
      </c>
      <c r="D339" s="128" t="s">
        <v>138</v>
      </c>
      <c r="E339" s="129" t="s">
        <v>547</v>
      </c>
      <c r="F339" s="130" t="s">
        <v>548</v>
      </c>
      <c r="G339" s="131" t="s">
        <v>164</v>
      </c>
      <c r="H339" s="132">
        <v>15.16</v>
      </c>
      <c r="I339" s="133"/>
      <c r="J339" s="134">
        <f>ROUND(I339*H339,1)</f>
        <v>0</v>
      </c>
      <c r="K339" s="130" t="s">
        <v>142</v>
      </c>
      <c r="L339" s="33"/>
      <c r="M339" s="135" t="s">
        <v>19</v>
      </c>
      <c r="N339" s="136" t="s">
        <v>44</v>
      </c>
      <c r="P339" s="137">
        <f>O339*H339</f>
        <v>0</v>
      </c>
      <c r="Q339" s="137">
        <v>1.5E-3</v>
      </c>
      <c r="R339" s="137">
        <f>Q339*H339</f>
        <v>2.274E-2</v>
      </c>
      <c r="S339" s="137">
        <v>0</v>
      </c>
      <c r="T339" s="138">
        <f>S339*H339</f>
        <v>0</v>
      </c>
      <c r="AR339" s="139" t="s">
        <v>250</v>
      </c>
      <c r="AT339" s="139" t="s">
        <v>138</v>
      </c>
      <c r="AU339" s="139" t="s">
        <v>137</v>
      </c>
      <c r="AY339" s="18" t="s">
        <v>132</v>
      </c>
      <c r="BE339" s="140">
        <f>IF(N339="základní",J339,0)</f>
        <v>0</v>
      </c>
      <c r="BF339" s="140">
        <f>IF(N339="snížená",J339,0)</f>
        <v>0</v>
      </c>
      <c r="BG339" s="140">
        <f>IF(N339="zákl. přenesená",J339,0)</f>
        <v>0</v>
      </c>
      <c r="BH339" s="140">
        <f>IF(N339="sníž. přenesená",J339,0)</f>
        <v>0</v>
      </c>
      <c r="BI339" s="140">
        <f>IF(N339="nulová",J339,0)</f>
        <v>0</v>
      </c>
      <c r="BJ339" s="18" t="s">
        <v>137</v>
      </c>
      <c r="BK339" s="140">
        <f>ROUND(I339*H339,1)</f>
        <v>0</v>
      </c>
      <c r="BL339" s="18" t="s">
        <v>250</v>
      </c>
      <c r="BM339" s="139" t="s">
        <v>549</v>
      </c>
    </row>
    <row r="340" spans="2:65" s="1" customFormat="1" ht="11.25">
      <c r="B340" s="33"/>
      <c r="D340" s="141" t="s">
        <v>145</v>
      </c>
      <c r="F340" s="142" t="s">
        <v>550</v>
      </c>
      <c r="I340" s="143"/>
      <c r="L340" s="33"/>
      <c r="M340" s="144"/>
      <c r="T340" s="54"/>
      <c r="AT340" s="18" t="s">
        <v>145</v>
      </c>
      <c r="AU340" s="18" t="s">
        <v>137</v>
      </c>
    </row>
    <row r="341" spans="2:65" s="12" customFormat="1" ht="11.25">
      <c r="B341" s="145"/>
      <c r="D341" s="146" t="s">
        <v>147</v>
      </c>
      <c r="E341" s="147" t="s">
        <v>19</v>
      </c>
      <c r="F341" s="148" t="s">
        <v>532</v>
      </c>
      <c r="H341" s="149">
        <v>8.32</v>
      </c>
      <c r="I341" s="150"/>
      <c r="L341" s="145"/>
      <c r="M341" s="151"/>
      <c r="T341" s="152"/>
      <c r="AT341" s="147" t="s">
        <v>147</v>
      </c>
      <c r="AU341" s="147" t="s">
        <v>137</v>
      </c>
      <c r="AV341" s="12" t="s">
        <v>137</v>
      </c>
      <c r="AW341" s="12" t="s">
        <v>33</v>
      </c>
      <c r="AX341" s="12" t="s">
        <v>72</v>
      </c>
      <c r="AY341" s="147" t="s">
        <v>132</v>
      </c>
    </row>
    <row r="342" spans="2:65" s="12" customFormat="1" ht="11.25">
      <c r="B342" s="145"/>
      <c r="D342" s="146" t="s">
        <v>147</v>
      </c>
      <c r="E342" s="147" t="s">
        <v>19</v>
      </c>
      <c r="F342" s="148" t="s">
        <v>533</v>
      </c>
      <c r="H342" s="149">
        <v>-0.54</v>
      </c>
      <c r="I342" s="150"/>
      <c r="L342" s="145"/>
      <c r="M342" s="151"/>
      <c r="T342" s="152"/>
      <c r="AT342" s="147" t="s">
        <v>147</v>
      </c>
      <c r="AU342" s="147" t="s">
        <v>137</v>
      </c>
      <c r="AV342" s="12" t="s">
        <v>137</v>
      </c>
      <c r="AW342" s="12" t="s">
        <v>33</v>
      </c>
      <c r="AX342" s="12" t="s">
        <v>72</v>
      </c>
      <c r="AY342" s="147" t="s">
        <v>132</v>
      </c>
    </row>
    <row r="343" spans="2:65" s="12" customFormat="1" ht="11.25">
      <c r="B343" s="145"/>
      <c r="D343" s="146" t="s">
        <v>147</v>
      </c>
      <c r="E343" s="147" t="s">
        <v>19</v>
      </c>
      <c r="F343" s="148" t="s">
        <v>551</v>
      </c>
      <c r="H343" s="149">
        <v>4.1399999999999997</v>
      </c>
      <c r="I343" s="150"/>
      <c r="L343" s="145"/>
      <c r="M343" s="151"/>
      <c r="T343" s="152"/>
      <c r="AT343" s="147" t="s">
        <v>147</v>
      </c>
      <c r="AU343" s="147" t="s">
        <v>137</v>
      </c>
      <c r="AV343" s="12" t="s">
        <v>137</v>
      </c>
      <c r="AW343" s="12" t="s">
        <v>33</v>
      </c>
      <c r="AX343" s="12" t="s">
        <v>72</v>
      </c>
      <c r="AY343" s="147" t="s">
        <v>132</v>
      </c>
    </row>
    <row r="344" spans="2:65" s="12" customFormat="1" ht="11.25">
      <c r="B344" s="145"/>
      <c r="D344" s="146" t="s">
        <v>147</v>
      </c>
      <c r="E344" s="147" t="s">
        <v>19</v>
      </c>
      <c r="F344" s="148" t="s">
        <v>552</v>
      </c>
      <c r="H344" s="149">
        <v>-0.48</v>
      </c>
      <c r="I344" s="150"/>
      <c r="L344" s="145"/>
      <c r="M344" s="151"/>
      <c r="T344" s="152"/>
      <c r="AT344" s="147" t="s">
        <v>147</v>
      </c>
      <c r="AU344" s="147" t="s">
        <v>137</v>
      </c>
      <c r="AV344" s="12" t="s">
        <v>137</v>
      </c>
      <c r="AW344" s="12" t="s">
        <v>33</v>
      </c>
      <c r="AX344" s="12" t="s">
        <v>72</v>
      </c>
      <c r="AY344" s="147" t="s">
        <v>132</v>
      </c>
    </row>
    <row r="345" spans="2:65" s="14" customFormat="1" ht="11.25">
      <c r="B345" s="159"/>
      <c r="D345" s="146" t="s">
        <v>147</v>
      </c>
      <c r="E345" s="160" t="s">
        <v>19</v>
      </c>
      <c r="F345" s="161" t="s">
        <v>190</v>
      </c>
      <c r="H345" s="162">
        <v>11.44</v>
      </c>
      <c r="I345" s="163"/>
      <c r="L345" s="159"/>
      <c r="M345" s="164"/>
      <c r="T345" s="165"/>
      <c r="AT345" s="160" t="s">
        <v>147</v>
      </c>
      <c r="AU345" s="160" t="s">
        <v>137</v>
      </c>
      <c r="AV345" s="14" t="s">
        <v>133</v>
      </c>
      <c r="AW345" s="14" t="s">
        <v>33</v>
      </c>
      <c r="AX345" s="14" t="s">
        <v>72</v>
      </c>
      <c r="AY345" s="160" t="s">
        <v>132</v>
      </c>
    </row>
    <row r="346" spans="2:65" s="12" customFormat="1" ht="11.25">
      <c r="B346" s="145"/>
      <c r="D346" s="146" t="s">
        <v>147</v>
      </c>
      <c r="E346" s="147" t="s">
        <v>19</v>
      </c>
      <c r="F346" s="148" t="s">
        <v>534</v>
      </c>
      <c r="H346" s="149">
        <v>2.3479999999999999</v>
      </c>
      <c r="I346" s="150"/>
      <c r="L346" s="145"/>
      <c r="M346" s="151"/>
      <c r="T346" s="152"/>
      <c r="AT346" s="147" t="s">
        <v>147</v>
      </c>
      <c r="AU346" s="147" t="s">
        <v>137</v>
      </c>
      <c r="AV346" s="12" t="s">
        <v>137</v>
      </c>
      <c r="AW346" s="12" t="s">
        <v>33</v>
      </c>
      <c r="AX346" s="12" t="s">
        <v>72</v>
      </c>
      <c r="AY346" s="147" t="s">
        <v>132</v>
      </c>
    </row>
    <row r="347" spans="2:65" s="12" customFormat="1" ht="11.25">
      <c r="B347" s="145"/>
      <c r="D347" s="146" t="s">
        <v>147</v>
      </c>
      <c r="E347" s="147" t="s">
        <v>19</v>
      </c>
      <c r="F347" s="148" t="s">
        <v>535</v>
      </c>
      <c r="H347" s="149">
        <v>-0.158</v>
      </c>
      <c r="I347" s="150"/>
      <c r="L347" s="145"/>
      <c r="M347" s="151"/>
      <c r="T347" s="152"/>
      <c r="AT347" s="147" t="s">
        <v>147</v>
      </c>
      <c r="AU347" s="147" t="s">
        <v>137</v>
      </c>
      <c r="AV347" s="12" t="s">
        <v>137</v>
      </c>
      <c r="AW347" s="12" t="s">
        <v>33</v>
      </c>
      <c r="AX347" s="12" t="s">
        <v>72</v>
      </c>
      <c r="AY347" s="147" t="s">
        <v>132</v>
      </c>
    </row>
    <row r="348" spans="2:65" s="12" customFormat="1" ht="11.25">
      <c r="B348" s="145"/>
      <c r="D348" s="146" t="s">
        <v>147</v>
      </c>
      <c r="E348" s="147" t="s">
        <v>19</v>
      </c>
      <c r="F348" s="148" t="s">
        <v>553</v>
      </c>
      <c r="H348" s="149">
        <v>1.77</v>
      </c>
      <c r="I348" s="150"/>
      <c r="L348" s="145"/>
      <c r="M348" s="151"/>
      <c r="T348" s="152"/>
      <c r="AT348" s="147" t="s">
        <v>147</v>
      </c>
      <c r="AU348" s="147" t="s">
        <v>137</v>
      </c>
      <c r="AV348" s="12" t="s">
        <v>137</v>
      </c>
      <c r="AW348" s="12" t="s">
        <v>33</v>
      </c>
      <c r="AX348" s="12" t="s">
        <v>72</v>
      </c>
      <c r="AY348" s="147" t="s">
        <v>132</v>
      </c>
    </row>
    <row r="349" spans="2:65" s="12" customFormat="1" ht="11.25">
      <c r="B349" s="145"/>
      <c r="D349" s="146" t="s">
        <v>147</v>
      </c>
      <c r="E349" s="147" t="s">
        <v>19</v>
      </c>
      <c r="F349" s="148" t="s">
        <v>554</v>
      </c>
      <c r="H349" s="149">
        <v>-0.24</v>
      </c>
      <c r="I349" s="150"/>
      <c r="L349" s="145"/>
      <c r="M349" s="151"/>
      <c r="T349" s="152"/>
      <c r="AT349" s="147" t="s">
        <v>147</v>
      </c>
      <c r="AU349" s="147" t="s">
        <v>137</v>
      </c>
      <c r="AV349" s="12" t="s">
        <v>137</v>
      </c>
      <c r="AW349" s="12" t="s">
        <v>33</v>
      </c>
      <c r="AX349" s="12" t="s">
        <v>72</v>
      </c>
      <c r="AY349" s="147" t="s">
        <v>132</v>
      </c>
    </row>
    <row r="350" spans="2:65" s="14" customFormat="1" ht="11.25">
      <c r="B350" s="159"/>
      <c r="D350" s="146" t="s">
        <v>147</v>
      </c>
      <c r="E350" s="160" t="s">
        <v>19</v>
      </c>
      <c r="F350" s="161" t="s">
        <v>193</v>
      </c>
      <c r="H350" s="162">
        <v>3.7199999999999998</v>
      </c>
      <c r="I350" s="163"/>
      <c r="L350" s="159"/>
      <c r="M350" s="164"/>
      <c r="T350" s="165"/>
      <c r="AT350" s="160" t="s">
        <v>147</v>
      </c>
      <c r="AU350" s="160" t="s">
        <v>137</v>
      </c>
      <c r="AV350" s="14" t="s">
        <v>133</v>
      </c>
      <c r="AW350" s="14" t="s">
        <v>33</v>
      </c>
      <c r="AX350" s="14" t="s">
        <v>72</v>
      </c>
      <c r="AY350" s="160" t="s">
        <v>132</v>
      </c>
    </row>
    <row r="351" spans="2:65" s="15" customFormat="1" ht="11.25">
      <c r="B351" s="166"/>
      <c r="D351" s="146" t="s">
        <v>147</v>
      </c>
      <c r="E351" s="167" t="s">
        <v>19</v>
      </c>
      <c r="F351" s="168" t="s">
        <v>194</v>
      </c>
      <c r="H351" s="169">
        <v>15.16</v>
      </c>
      <c r="I351" s="170"/>
      <c r="L351" s="166"/>
      <c r="M351" s="171"/>
      <c r="T351" s="172"/>
      <c r="AT351" s="167" t="s">
        <v>147</v>
      </c>
      <c r="AU351" s="167" t="s">
        <v>137</v>
      </c>
      <c r="AV351" s="15" t="s">
        <v>143</v>
      </c>
      <c r="AW351" s="15" t="s">
        <v>33</v>
      </c>
      <c r="AX351" s="15" t="s">
        <v>80</v>
      </c>
      <c r="AY351" s="167" t="s">
        <v>132</v>
      </c>
    </row>
    <row r="352" spans="2:65" s="1" customFormat="1" ht="16.5" customHeight="1">
      <c r="B352" s="33"/>
      <c r="C352" s="128" t="s">
        <v>555</v>
      </c>
      <c r="D352" s="128" t="s">
        <v>138</v>
      </c>
      <c r="E352" s="129" t="s">
        <v>556</v>
      </c>
      <c r="F352" s="130" t="s">
        <v>557</v>
      </c>
      <c r="G352" s="131" t="s">
        <v>210</v>
      </c>
      <c r="H352" s="132">
        <v>17.3</v>
      </c>
      <c r="I352" s="133"/>
      <c r="J352" s="134">
        <f>ROUND(I352*H352,1)</f>
        <v>0</v>
      </c>
      <c r="K352" s="130" t="s">
        <v>142</v>
      </c>
      <c r="L352" s="33"/>
      <c r="M352" s="135" t="s">
        <v>19</v>
      </c>
      <c r="N352" s="136" t="s">
        <v>44</v>
      </c>
      <c r="P352" s="137">
        <f>O352*H352</f>
        <v>0</v>
      </c>
      <c r="Q352" s="137">
        <v>1.42E-3</v>
      </c>
      <c r="R352" s="137">
        <f>Q352*H352</f>
        <v>2.4566000000000001E-2</v>
      </c>
      <c r="S352" s="137">
        <v>0</v>
      </c>
      <c r="T352" s="138">
        <f>S352*H352</f>
        <v>0</v>
      </c>
      <c r="AR352" s="139" t="s">
        <v>250</v>
      </c>
      <c r="AT352" s="139" t="s">
        <v>138</v>
      </c>
      <c r="AU352" s="139" t="s">
        <v>137</v>
      </c>
      <c r="AY352" s="18" t="s">
        <v>132</v>
      </c>
      <c r="BE352" s="140">
        <f>IF(N352="základní",J352,0)</f>
        <v>0</v>
      </c>
      <c r="BF352" s="140">
        <f>IF(N352="snížená",J352,0)</f>
        <v>0</v>
      </c>
      <c r="BG352" s="140">
        <f>IF(N352="zákl. přenesená",J352,0)</f>
        <v>0</v>
      </c>
      <c r="BH352" s="140">
        <f>IF(N352="sníž. přenesená",J352,0)</f>
        <v>0</v>
      </c>
      <c r="BI352" s="140">
        <f>IF(N352="nulová",J352,0)</f>
        <v>0</v>
      </c>
      <c r="BJ352" s="18" t="s">
        <v>137</v>
      </c>
      <c r="BK352" s="140">
        <f>ROUND(I352*H352,1)</f>
        <v>0</v>
      </c>
      <c r="BL352" s="18" t="s">
        <v>250</v>
      </c>
      <c r="BM352" s="139" t="s">
        <v>558</v>
      </c>
    </row>
    <row r="353" spans="2:65" s="1" customFormat="1" ht="11.25">
      <c r="B353" s="33"/>
      <c r="D353" s="141" t="s">
        <v>145</v>
      </c>
      <c r="F353" s="142" t="s">
        <v>559</v>
      </c>
      <c r="I353" s="143"/>
      <c r="L353" s="33"/>
      <c r="M353" s="144"/>
      <c r="T353" s="54"/>
      <c r="AT353" s="18" t="s">
        <v>145</v>
      </c>
      <c r="AU353" s="18" t="s">
        <v>137</v>
      </c>
    </row>
    <row r="354" spans="2:65" s="12" customFormat="1" ht="11.25">
      <c r="B354" s="145"/>
      <c r="D354" s="146" t="s">
        <v>147</v>
      </c>
      <c r="E354" s="147" t="s">
        <v>19</v>
      </c>
      <c r="F354" s="148" t="s">
        <v>560</v>
      </c>
      <c r="H354" s="149">
        <v>13.8</v>
      </c>
      <c r="I354" s="150"/>
      <c r="L354" s="145"/>
      <c r="M354" s="151"/>
      <c r="T354" s="152"/>
      <c r="AT354" s="147" t="s">
        <v>147</v>
      </c>
      <c r="AU354" s="147" t="s">
        <v>137</v>
      </c>
      <c r="AV354" s="12" t="s">
        <v>137</v>
      </c>
      <c r="AW354" s="12" t="s">
        <v>33</v>
      </c>
      <c r="AX354" s="12" t="s">
        <v>72</v>
      </c>
      <c r="AY354" s="147" t="s">
        <v>132</v>
      </c>
    </row>
    <row r="355" spans="2:65" s="12" customFormat="1" ht="11.25">
      <c r="B355" s="145"/>
      <c r="D355" s="146" t="s">
        <v>147</v>
      </c>
      <c r="E355" s="147" t="s">
        <v>19</v>
      </c>
      <c r="F355" s="148" t="s">
        <v>561</v>
      </c>
      <c r="H355" s="149">
        <v>-1.6</v>
      </c>
      <c r="I355" s="150"/>
      <c r="L355" s="145"/>
      <c r="M355" s="151"/>
      <c r="T355" s="152"/>
      <c r="AT355" s="147" t="s">
        <v>147</v>
      </c>
      <c r="AU355" s="147" t="s">
        <v>137</v>
      </c>
      <c r="AV355" s="12" t="s">
        <v>137</v>
      </c>
      <c r="AW355" s="12" t="s">
        <v>33</v>
      </c>
      <c r="AX355" s="12" t="s">
        <v>72</v>
      </c>
      <c r="AY355" s="147" t="s">
        <v>132</v>
      </c>
    </row>
    <row r="356" spans="2:65" s="14" customFormat="1" ht="11.25">
      <c r="B356" s="159"/>
      <c r="D356" s="146" t="s">
        <v>147</v>
      </c>
      <c r="E356" s="160" t="s">
        <v>19</v>
      </c>
      <c r="F356" s="161" t="s">
        <v>190</v>
      </c>
      <c r="H356" s="162">
        <v>12.200000000000001</v>
      </c>
      <c r="I356" s="163"/>
      <c r="L356" s="159"/>
      <c r="M356" s="164"/>
      <c r="T356" s="165"/>
      <c r="AT356" s="160" t="s">
        <v>147</v>
      </c>
      <c r="AU356" s="160" t="s">
        <v>137</v>
      </c>
      <c r="AV356" s="14" t="s">
        <v>133</v>
      </c>
      <c r="AW356" s="14" t="s">
        <v>33</v>
      </c>
      <c r="AX356" s="14" t="s">
        <v>72</v>
      </c>
      <c r="AY356" s="160" t="s">
        <v>132</v>
      </c>
    </row>
    <row r="357" spans="2:65" s="12" customFormat="1" ht="11.25">
      <c r="B357" s="145"/>
      <c r="D357" s="146" t="s">
        <v>147</v>
      </c>
      <c r="E357" s="147" t="s">
        <v>19</v>
      </c>
      <c r="F357" s="148" t="s">
        <v>562</v>
      </c>
      <c r="H357" s="149">
        <v>5.9</v>
      </c>
      <c r="I357" s="150"/>
      <c r="L357" s="145"/>
      <c r="M357" s="151"/>
      <c r="T357" s="152"/>
      <c r="AT357" s="147" t="s">
        <v>147</v>
      </c>
      <c r="AU357" s="147" t="s">
        <v>137</v>
      </c>
      <c r="AV357" s="12" t="s">
        <v>137</v>
      </c>
      <c r="AW357" s="12" t="s">
        <v>33</v>
      </c>
      <c r="AX357" s="12" t="s">
        <v>72</v>
      </c>
      <c r="AY357" s="147" t="s">
        <v>132</v>
      </c>
    </row>
    <row r="358" spans="2:65" s="12" customFormat="1" ht="11.25">
      <c r="B358" s="145"/>
      <c r="D358" s="146" t="s">
        <v>147</v>
      </c>
      <c r="E358" s="147" t="s">
        <v>19</v>
      </c>
      <c r="F358" s="148" t="s">
        <v>374</v>
      </c>
      <c r="H358" s="149">
        <v>-0.8</v>
      </c>
      <c r="I358" s="150"/>
      <c r="L358" s="145"/>
      <c r="M358" s="151"/>
      <c r="T358" s="152"/>
      <c r="AT358" s="147" t="s">
        <v>147</v>
      </c>
      <c r="AU358" s="147" t="s">
        <v>137</v>
      </c>
      <c r="AV358" s="12" t="s">
        <v>137</v>
      </c>
      <c r="AW358" s="12" t="s">
        <v>33</v>
      </c>
      <c r="AX358" s="12" t="s">
        <v>72</v>
      </c>
      <c r="AY358" s="147" t="s">
        <v>132</v>
      </c>
    </row>
    <row r="359" spans="2:65" s="14" customFormat="1" ht="11.25">
      <c r="B359" s="159"/>
      <c r="D359" s="146" t="s">
        <v>147</v>
      </c>
      <c r="E359" s="160" t="s">
        <v>19</v>
      </c>
      <c r="F359" s="161" t="s">
        <v>193</v>
      </c>
      <c r="H359" s="162">
        <v>5.1000000000000005</v>
      </c>
      <c r="I359" s="163"/>
      <c r="L359" s="159"/>
      <c r="M359" s="164"/>
      <c r="T359" s="165"/>
      <c r="AT359" s="160" t="s">
        <v>147</v>
      </c>
      <c r="AU359" s="160" t="s">
        <v>137</v>
      </c>
      <c r="AV359" s="14" t="s">
        <v>133</v>
      </c>
      <c r="AW359" s="14" t="s">
        <v>33</v>
      </c>
      <c r="AX359" s="14" t="s">
        <v>72</v>
      </c>
      <c r="AY359" s="160" t="s">
        <v>132</v>
      </c>
    </row>
    <row r="360" spans="2:65" s="15" customFormat="1" ht="11.25">
      <c r="B360" s="166"/>
      <c r="D360" s="146" t="s">
        <v>147</v>
      </c>
      <c r="E360" s="167" t="s">
        <v>19</v>
      </c>
      <c r="F360" s="168" t="s">
        <v>194</v>
      </c>
      <c r="H360" s="169">
        <v>17.3</v>
      </c>
      <c r="I360" s="170"/>
      <c r="L360" s="166"/>
      <c r="M360" s="171"/>
      <c r="T360" s="172"/>
      <c r="AT360" s="167" t="s">
        <v>147</v>
      </c>
      <c r="AU360" s="167" t="s">
        <v>137</v>
      </c>
      <c r="AV360" s="15" t="s">
        <v>143</v>
      </c>
      <c r="AW360" s="15" t="s">
        <v>33</v>
      </c>
      <c r="AX360" s="15" t="s">
        <v>80</v>
      </c>
      <c r="AY360" s="167" t="s">
        <v>132</v>
      </c>
    </row>
    <row r="361" spans="2:65" s="1" customFormat="1" ht="16.5" customHeight="1">
      <c r="B361" s="33"/>
      <c r="C361" s="128" t="s">
        <v>563</v>
      </c>
      <c r="D361" s="128" t="s">
        <v>138</v>
      </c>
      <c r="E361" s="129" t="s">
        <v>564</v>
      </c>
      <c r="F361" s="130" t="s">
        <v>565</v>
      </c>
      <c r="G361" s="131" t="s">
        <v>141</v>
      </c>
      <c r="H361" s="132">
        <v>12</v>
      </c>
      <c r="I361" s="133"/>
      <c r="J361" s="134">
        <f>ROUND(I361*H361,1)</f>
        <v>0</v>
      </c>
      <c r="K361" s="130" t="s">
        <v>142</v>
      </c>
      <c r="L361" s="33"/>
      <c r="M361" s="135" t="s">
        <v>19</v>
      </c>
      <c r="N361" s="136" t="s">
        <v>44</v>
      </c>
      <c r="P361" s="137">
        <f>O361*H361</f>
        <v>0</v>
      </c>
      <c r="Q361" s="137">
        <v>2.1000000000000001E-4</v>
      </c>
      <c r="R361" s="137">
        <f>Q361*H361</f>
        <v>2.5200000000000001E-3</v>
      </c>
      <c r="S361" s="137">
        <v>0</v>
      </c>
      <c r="T361" s="138">
        <f>S361*H361</f>
        <v>0</v>
      </c>
      <c r="AR361" s="139" t="s">
        <v>250</v>
      </c>
      <c r="AT361" s="139" t="s">
        <v>138</v>
      </c>
      <c r="AU361" s="139" t="s">
        <v>137</v>
      </c>
      <c r="AY361" s="18" t="s">
        <v>132</v>
      </c>
      <c r="BE361" s="140">
        <f>IF(N361="základní",J361,0)</f>
        <v>0</v>
      </c>
      <c r="BF361" s="140">
        <f>IF(N361="snížená",J361,0)</f>
        <v>0</v>
      </c>
      <c r="BG361" s="140">
        <f>IF(N361="zákl. přenesená",J361,0)</f>
        <v>0</v>
      </c>
      <c r="BH361" s="140">
        <f>IF(N361="sníž. přenesená",J361,0)</f>
        <v>0</v>
      </c>
      <c r="BI361" s="140">
        <f>IF(N361="nulová",J361,0)</f>
        <v>0</v>
      </c>
      <c r="BJ361" s="18" t="s">
        <v>137</v>
      </c>
      <c r="BK361" s="140">
        <f>ROUND(I361*H361,1)</f>
        <v>0</v>
      </c>
      <c r="BL361" s="18" t="s">
        <v>250</v>
      </c>
      <c r="BM361" s="139" t="s">
        <v>566</v>
      </c>
    </row>
    <row r="362" spans="2:65" s="1" customFormat="1" ht="11.25">
      <c r="B362" s="33"/>
      <c r="D362" s="141" t="s">
        <v>145</v>
      </c>
      <c r="F362" s="142" t="s">
        <v>567</v>
      </c>
      <c r="I362" s="143"/>
      <c r="L362" s="33"/>
      <c r="M362" s="144"/>
      <c r="T362" s="54"/>
      <c r="AT362" s="18" t="s">
        <v>145</v>
      </c>
      <c r="AU362" s="18" t="s">
        <v>137</v>
      </c>
    </row>
    <row r="363" spans="2:65" s="12" customFormat="1" ht="11.25">
      <c r="B363" s="145"/>
      <c r="D363" s="146" t="s">
        <v>147</v>
      </c>
      <c r="E363" s="147" t="s">
        <v>19</v>
      </c>
      <c r="F363" s="148" t="s">
        <v>174</v>
      </c>
      <c r="H363" s="149">
        <v>6</v>
      </c>
      <c r="I363" s="150"/>
      <c r="L363" s="145"/>
      <c r="M363" s="151"/>
      <c r="T363" s="152"/>
      <c r="AT363" s="147" t="s">
        <v>147</v>
      </c>
      <c r="AU363" s="147" t="s">
        <v>137</v>
      </c>
      <c r="AV363" s="12" t="s">
        <v>137</v>
      </c>
      <c r="AW363" s="12" t="s">
        <v>33</v>
      </c>
      <c r="AX363" s="12" t="s">
        <v>72</v>
      </c>
      <c r="AY363" s="147" t="s">
        <v>132</v>
      </c>
    </row>
    <row r="364" spans="2:65" s="14" customFormat="1" ht="11.25">
      <c r="B364" s="159"/>
      <c r="D364" s="146" t="s">
        <v>147</v>
      </c>
      <c r="E364" s="160" t="s">
        <v>19</v>
      </c>
      <c r="F364" s="161" t="s">
        <v>190</v>
      </c>
      <c r="H364" s="162">
        <v>6</v>
      </c>
      <c r="I364" s="163"/>
      <c r="L364" s="159"/>
      <c r="M364" s="164"/>
      <c r="T364" s="165"/>
      <c r="AT364" s="160" t="s">
        <v>147</v>
      </c>
      <c r="AU364" s="160" t="s">
        <v>137</v>
      </c>
      <c r="AV364" s="14" t="s">
        <v>133</v>
      </c>
      <c r="AW364" s="14" t="s">
        <v>33</v>
      </c>
      <c r="AX364" s="14" t="s">
        <v>72</v>
      </c>
      <c r="AY364" s="160" t="s">
        <v>132</v>
      </c>
    </row>
    <row r="365" spans="2:65" s="12" customFormat="1" ht="11.25">
      <c r="B365" s="145"/>
      <c r="D365" s="146" t="s">
        <v>147</v>
      </c>
      <c r="E365" s="147" t="s">
        <v>19</v>
      </c>
      <c r="F365" s="148" t="s">
        <v>174</v>
      </c>
      <c r="H365" s="149">
        <v>6</v>
      </c>
      <c r="I365" s="150"/>
      <c r="L365" s="145"/>
      <c r="M365" s="151"/>
      <c r="T365" s="152"/>
      <c r="AT365" s="147" t="s">
        <v>147</v>
      </c>
      <c r="AU365" s="147" t="s">
        <v>137</v>
      </c>
      <c r="AV365" s="12" t="s">
        <v>137</v>
      </c>
      <c r="AW365" s="12" t="s">
        <v>33</v>
      </c>
      <c r="AX365" s="12" t="s">
        <v>72</v>
      </c>
      <c r="AY365" s="147" t="s">
        <v>132</v>
      </c>
    </row>
    <row r="366" spans="2:65" s="14" customFormat="1" ht="11.25">
      <c r="B366" s="159"/>
      <c r="D366" s="146" t="s">
        <v>147</v>
      </c>
      <c r="E366" s="160" t="s">
        <v>19</v>
      </c>
      <c r="F366" s="161" t="s">
        <v>193</v>
      </c>
      <c r="H366" s="162">
        <v>6</v>
      </c>
      <c r="I366" s="163"/>
      <c r="L366" s="159"/>
      <c r="M366" s="164"/>
      <c r="T366" s="165"/>
      <c r="AT366" s="160" t="s">
        <v>147</v>
      </c>
      <c r="AU366" s="160" t="s">
        <v>137</v>
      </c>
      <c r="AV366" s="14" t="s">
        <v>133</v>
      </c>
      <c r="AW366" s="14" t="s">
        <v>33</v>
      </c>
      <c r="AX366" s="14" t="s">
        <v>72</v>
      </c>
      <c r="AY366" s="160" t="s">
        <v>132</v>
      </c>
    </row>
    <row r="367" spans="2:65" s="15" customFormat="1" ht="11.25">
      <c r="B367" s="166"/>
      <c r="D367" s="146" t="s">
        <v>147</v>
      </c>
      <c r="E367" s="167" t="s">
        <v>19</v>
      </c>
      <c r="F367" s="168" t="s">
        <v>194</v>
      </c>
      <c r="H367" s="169">
        <v>12</v>
      </c>
      <c r="I367" s="170"/>
      <c r="L367" s="166"/>
      <c r="M367" s="171"/>
      <c r="T367" s="172"/>
      <c r="AT367" s="167" t="s">
        <v>147</v>
      </c>
      <c r="AU367" s="167" t="s">
        <v>137</v>
      </c>
      <c r="AV367" s="15" t="s">
        <v>143</v>
      </c>
      <c r="AW367" s="15" t="s">
        <v>33</v>
      </c>
      <c r="AX367" s="15" t="s">
        <v>80</v>
      </c>
      <c r="AY367" s="167" t="s">
        <v>132</v>
      </c>
    </row>
    <row r="368" spans="2:65" s="1" customFormat="1" ht="16.5" customHeight="1">
      <c r="B368" s="33"/>
      <c r="C368" s="128" t="s">
        <v>568</v>
      </c>
      <c r="D368" s="128" t="s">
        <v>138</v>
      </c>
      <c r="E368" s="129" t="s">
        <v>569</v>
      </c>
      <c r="F368" s="130" t="s">
        <v>570</v>
      </c>
      <c r="G368" s="131" t="s">
        <v>141</v>
      </c>
      <c r="H368" s="132">
        <v>4</v>
      </c>
      <c r="I368" s="133"/>
      <c r="J368" s="134">
        <f>ROUND(I368*H368,1)</f>
        <v>0</v>
      </c>
      <c r="K368" s="130" t="s">
        <v>142</v>
      </c>
      <c r="L368" s="33"/>
      <c r="M368" s="135" t="s">
        <v>19</v>
      </c>
      <c r="N368" s="136" t="s">
        <v>44</v>
      </c>
      <c r="P368" s="137">
        <f>O368*H368</f>
        <v>0</v>
      </c>
      <c r="Q368" s="137">
        <v>2.0000000000000001E-4</v>
      </c>
      <c r="R368" s="137">
        <f>Q368*H368</f>
        <v>8.0000000000000004E-4</v>
      </c>
      <c r="S368" s="137">
        <v>0</v>
      </c>
      <c r="T368" s="138">
        <f>S368*H368</f>
        <v>0</v>
      </c>
      <c r="AR368" s="139" t="s">
        <v>250</v>
      </c>
      <c r="AT368" s="139" t="s">
        <v>138</v>
      </c>
      <c r="AU368" s="139" t="s">
        <v>137</v>
      </c>
      <c r="AY368" s="18" t="s">
        <v>132</v>
      </c>
      <c r="BE368" s="140">
        <f>IF(N368="základní",J368,0)</f>
        <v>0</v>
      </c>
      <c r="BF368" s="140">
        <f>IF(N368="snížená",J368,0)</f>
        <v>0</v>
      </c>
      <c r="BG368" s="140">
        <f>IF(N368="zákl. přenesená",J368,0)</f>
        <v>0</v>
      </c>
      <c r="BH368" s="140">
        <f>IF(N368="sníž. přenesená",J368,0)</f>
        <v>0</v>
      </c>
      <c r="BI368" s="140">
        <f>IF(N368="nulová",J368,0)</f>
        <v>0</v>
      </c>
      <c r="BJ368" s="18" t="s">
        <v>137</v>
      </c>
      <c r="BK368" s="140">
        <f>ROUND(I368*H368,1)</f>
        <v>0</v>
      </c>
      <c r="BL368" s="18" t="s">
        <v>250</v>
      </c>
      <c r="BM368" s="139" t="s">
        <v>571</v>
      </c>
    </row>
    <row r="369" spans="2:65" s="1" customFormat="1" ht="11.25">
      <c r="B369" s="33"/>
      <c r="D369" s="141" t="s">
        <v>145</v>
      </c>
      <c r="F369" s="142" t="s">
        <v>572</v>
      </c>
      <c r="I369" s="143"/>
      <c r="L369" s="33"/>
      <c r="M369" s="144"/>
      <c r="T369" s="54"/>
      <c r="AT369" s="18" t="s">
        <v>145</v>
      </c>
      <c r="AU369" s="18" t="s">
        <v>137</v>
      </c>
    </row>
    <row r="370" spans="2:65" s="12" customFormat="1" ht="11.25">
      <c r="B370" s="145"/>
      <c r="D370" s="146" t="s">
        <v>147</v>
      </c>
      <c r="E370" s="147" t="s">
        <v>19</v>
      </c>
      <c r="F370" s="148" t="s">
        <v>137</v>
      </c>
      <c r="H370" s="149">
        <v>2</v>
      </c>
      <c r="I370" s="150"/>
      <c r="L370" s="145"/>
      <c r="M370" s="151"/>
      <c r="T370" s="152"/>
      <c r="AT370" s="147" t="s">
        <v>147</v>
      </c>
      <c r="AU370" s="147" t="s">
        <v>137</v>
      </c>
      <c r="AV370" s="12" t="s">
        <v>137</v>
      </c>
      <c r="AW370" s="12" t="s">
        <v>33</v>
      </c>
      <c r="AX370" s="12" t="s">
        <v>72</v>
      </c>
      <c r="AY370" s="147" t="s">
        <v>132</v>
      </c>
    </row>
    <row r="371" spans="2:65" s="14" customFormat="1" ht="11.25">
      <c r="B371" s="159"/>
      <c r="D371" s="146" t="s">
        <v>147</v>
      </c>
      <c r="E371" s="160" t="s">
        <v>19</v>
      </c>
      <c r="F371" s="161" t="s">
        <v>190</v>
      </c>
      <c r="H371" s="162">
        <v>2</v>
      </c>
      <c r="I371" s="163"/>
      <c r="L371" s="159"/>
      <c r="M371" s="164"/>
      <c r="T371" s="165"/>
      <c r="AT371" s="160" t="s">
        <v>147</v>
      </c>
      <c r="AU371" s="160" t="s">
        <v>137</v>
      </c>
      <c r="AV371" s="14" t="s">
        <v>133</v>
      </c>
      <c r="AW371" s="14" t="s">
        <v>33</v>
      </c>
      <c r="AX371" s="14" t="s">
        <v>72</v>
      </c>
      <c r="AY371" s="160" t="s">
        <v>132</v>
      </c>
    </row>
    <row r="372" spans="2:65" s="12" customFormat="1" ht="11.25">
      <c r="B372" s="145"/>
      <c r="D372" s="146" t="s">
        <v>147</v>
      </c>
      <c r="E372" s="147" t="s">
        <v>19</v>
      </c>
      <c r="F372" s="148" t="s">
        <v>137</v>
      </c>
      <c r="H372" s="149">
        <v>2</v>
      </c>
      <c r="I372" s="150"/>
      <c r="L372" s="145"/>
      <c r="M372" s="151"/>
      <c r="T372" s="152"/>
      <c r="AT372" s="147" t="s">
        <v>147</v>
      </c>
      <c r="AU372" s="147" t="s">
        <v>137</v>
      </c>
      <c r="AV372" s="12" t="s">
        <v>137</v>
      </c>
      <c r="AW372" s="12" t="s">
        <v>33</v>
      </c>
      <c r="AX372" s="12" t="s">
        <v>72</v>
      </c>
      <c r="AY372" s="147" t="s">
        <v>132</v>
      </c>
    </row>
    <row r="373" spans="2:65" s="14" customFormat="1" ht="11.25">
      <c r="B373" s="159"/>
      <c r="D373" s="146" t="s">
        <v>147</v>
      </c>
      <c r="E373" s="160" t="s">
        <v>19</v>
      </c>
      <c r="F373" s="161" t="s">
        <v>193</v>
      </c>
      <c r="H373" s="162">
        <v>2</v>
      </c>
      <c r="I373" s="163"/>
      <c r="L373" s="159"/>
      <c r="M373" s="164"/>
      <c r="T373" s="165"/>
      <c r="AT373" s="160" t="s">
        <v>147</v>
      </c>
      <c r="AU373" s="160" t="s">
        <v>137</v>
      </c>
      <c r="AV373" s="14" t="s">
        <v>133</v>
      </c>
      <c r="AW373" s="14" t="s">
        <v>33</v>
      </c>
      <c r="AX373" s="14" t="s">
        <v>72</v>
      </c>
      <c r="AY373" s="160" t="s">
        <v>132</v>
      </c>
    </row>
    <row r="374" spans="2:65" s="15" customFormat="1" ht="11.25">
      <c r="B374" s="166"/>
      <c r="D374" s="146" t="s">
        <v>147</v>
      </c>
      <c r="E374" s="167" t="s">
        <v>19</v>
      </c>
      <c r="F374" s="168" t="s">
        <v>194</v>
      </c>
      <c r="H374" s="169">
        <v>4</v>
      </c>
      <c r="I374" s="170"/>
      <c r="L374" s="166"/>
      <c r="M374" s="171"/>
      <c r="T374" s="172"/>
      <c r="AT374" s="167" t="s">
        <v>147</v>
      </c>
      <c r="AU374" s="167" t="s">
        <v>137</v>
      </c>
      <c r="AV374" s="15" t="s">
        <v>143</v>
      </c>
      <c r="AW374" s="15" t="s">
        <v>33</v>
      </c>
      <c r="AX374" s="15" t="s">
        <v>80</v>
      </c>
      <c r="AY374" s="167" t="s">
        <v>132</v>
      </c>
    </row>
    <row r="375" spans="2:65" s="1" customFormat="1" ht="24.2" customHeight="1">
      <c r="B375" s="33"/>
      <c r="C375" s="128" t="s">
        <v>573</v>
      </c>
      <c r="D375" s="128" t="s">
        <v>138</v>
      </c>
      <c r="E375" s="129" t="s">
        <v>574</v>
      </c>
      <c r="F375" s="130" t="s">
        <v>575</v>
      </c>
      <c r="G375" s="131" t="s">
        <v>164</v>
      </c>
      <c r="H375" s="132">
        <v>9.9700000000000006</v>
      </c>
      <c r="I375" s="133"/>
      <c r="J375" s="134">
        <f>ROUND(I375*H375,1)</f>
        <v>0</v>
      </c>
      <c r="K375" s="130" t="s">
        <v>142</v>
      </c>
      <c r="L375" s="33"/>
      <c r="M375" s="135" t="s">
        <v>19</v>
      </c>
      <c r="N375" s="136" t="s">
        <v>44</v>
      </c>
      <c r="P375" s="137">
        <f>O375*H375</f>
        <v>0</v>
      </c>
      <c r="Q375" s="137">
        <v>9.0299999999999998E-3</v>
      </c>
      <c r="R375" s="137">
        <f>Q375*H375</f>
        <v>9.0029100000000001E-2</v>
      </c>
      <c r="S375" s="137">
        <v>0</v>
      </c>
      <c r="T375" s="138">
        <f>S375*H375</f>
        <v>0</v>
      </c>
      <c r="AR375" s="139" t="s">
        <v>250</v>
      </c>
      <c r="AT375" s="139" t="s">
        <v>138</v>
      </c>
      <c r="AU375" s="139" t="s">
        <v>137</v>
      </c>
      <c r="AY375" s="18" t="s">
        <v>132</v>
      </c>
      <c r="BE375" s="140">
        <f>IF(N375="základní",J375,0)</f>
        <v>0</v>
      </c>
      <c r="BF375" s="140">
        <f>IF(N375="snížená",J375,0)</f>
        <v>0</v>
      </c>
      <c r="BG375" s="140">
        <f>IF(N375="zákl. přenesená",J375,0)</f>
        <v>0</v>
      </c>
      <c r="BH375" s="140">
        <f>IF(N375="sníž. přenesená",J375,0)</f>
        <v>0</v>
      </c>
      <c r="BI375" s="140">
        <f>IF(N375="nulová",J375,0)</f>
        <v>0</v>
      </c>
      <c r="BJ375" s="18" t="s">
        <v>137</v>
      </c>
      <c r="BK375" s="140">
        <f>ROUND(I375*H375,1)</f>
        <v>0</v>
      </c>
      <c r="BL375" s="18" t="s">
        <v>250</v>
      </c>
      <c r="BM375" s="139" t="s">
        <v>576</v>
      </c>
    </row>
    <row r="376" spans="2:65" s="1" customFormat="1" ht="11.25">
      <c r="B376" s="33"/>
      <c r="D376" s="141" t="s">
        <v>145</v>
      </c>
      <c r="F376" s="142" t="s">
        <v>577</v>
      </c>
      <c r="I376" s="143"/>
      <c r="L376" s="33"/>
      <c r="M376" s="144"/>
      <c r="T376" s="54"/>
      <c r="AT376" s="18" t="s">
        <v>145</v>
      </c>
      <c r="AU376" s="18" t="s">
        <v>137</v>
      </c>
    </row>
    <row r="377" spans="2:65" s="12" customFormat="1" ht="11.25">
      <c r="B377" s="145"/>
      <c r="D377" s="146" t="s">
        <v>147</v>
      </c>
      <c r="E377" s="147" t="s">
        <v>19</v>
      </c>
      <c r="F377" s="148" t="s">
        <v>532</v>
      </c>
      <c r="H377" s="149">
        <v>8.32</v>
      </c>
      <c r="I377" s="150"/>
      <c r="L377" s="145"/>
      <c r="M377" s="151"/>
      <c r="T377" s="152"/>
      <c r="AT377" s="147" t="s">
        <v>147</v>
      </c>
      <c r="AU377" s="147" t="s">
        <v>137</v>
      </c>
      <c r="AV377" s="12" t="s">
        <v>137</v>
      </c>
      <c r="AW377" s="12" t="s">
        <v>33</v>
      </c>
      <c r="AX377" s="12" t="s">
        <v>72</v>
      </c>
      <c r="AY377" s="147" t="s">
        <v>132</v>
      </c>
    </row>
    <row r="378" spans="2:65" s="12" customFormat="1" ht="11.25">
      <c r="B378" s="145"/>
      <c r="D378" s="146" t="s">
        <v>147</v>
      </c>
      <c r="E378" s="147" t="s">
        <v>19</v>
      </c>
      <c r="F378" s="148" t="s">
        <v>533</v>
      </c>
      <c r="H378" s="149">
        <v>-0.54</v>
      </c>
      <c r="I378" s="150"/>
      <c r="L378" s="145"/>
      <c r="M378" s="151"/>
      <c r="T378" s="152"/>
      <c r="AT378" s="147" t="s">
        <v>147</v>
      </c>
      <c r="AU378" s="147" t="s">
        <v>137</v>
      </c>
      <c r="AV378" s="12" t="s">
        <v>137</v>
      </c>
      <c r="AW378" s="12" t="s">
        <v>33</v>
      </c>
      <c r="AX378" s="12" t="s">
        <v>72</v>
      </c>
      <c r="AY378" s="147" t="s">
        <v>132</v>
      </c>
    </row>
    <row r="379" spans="2:65" s="14" customFormat="1" ht="11.25">
      <c r="B379" s="159"/>
      <c r="D379" s="146" t="s">
        <v>147</v>
      </c>
      <c r="E379" s="160" t="s">
        <v>19</v>
      </c>
      <c r="F379" s="161" t="s">
        <v>190</v>
      </c>
      <c r="H379" s="162">
        <v>7.78</v>
      </c>
      <c r="I379" s="163"/>
      <c r="L379" s="159"/>
      <c r="M379" s="164"/>
      <c r="T379" s="165"/>
      <c r="AT379" s="160" t="s">
        <v>147</v>
      </c>
      <c r="AU379" s="160" t="s">
        <v>137</v>
      </c>
      <c r="AV379" s="14" t="s">
        <v>133</v>
      </c>
      <c r="AW379" s="14" t="s">
        <v>33</v>
      </c>
      <c r="AX379" s="14" t="s">
        <v>72</v>
      </c>
      <c r="AY379" s="160" t="s">
        <v>132</v>
      </c>
    </row>
    <row r="380" spans="2:65" s="12" customFormat="1" ht="11.25">
      <c r="B380" s="145"/>
      <c r="D380" s="146" t="s">
        <v>147</v>
      </c>
      <c r="E380" s="147" t="s">
        <v>19</v>
      </c>
      <c r="F380" s="148" t="s">
        <v>534</v>
      </c>
      <c r="H380" s="149">
        <v>2.3479999999999999</v>
      </c>
      <c r="I380" s="150"/>
      <c r="L380" s="145"/>
      <c r="M380" s="151"/>
      <c r="T380" s="152"/>
      <c r="AT380" s="147" t="s">
        <v>147</v>
      </c>
      <c r="AU380" s="147" t="s">
        <v>137</v>
      </c>
      <c r="AV380" s="12" t="s">
        <v>137</v>
      </c>
      <c r="AW380" s="12" t="s">
        <v>33</v>
      </c>
      <c r="AX380" s="12" t="s">
        <v>72</v>
      </c>
      <c r="AY380" s="147" t="s">
        <v>132</v>
      </c>
    </row>
    <row r="381" spans="2:65" s="12" customFormat="1" ht="11.25">
      <c r="B381" s="145"/>
      <c r="D381" s="146" t="s">
        <v>147</v>
      </c>
      <c r="E381" s="147" t="s">
        <v>19</v>
      </c>
      <c r="F381" s="148" t="s">
        <v>535</v>
      </c>
      <c r="H381" s="149">
        <v>-0.158</v>
      </c>
      <c r="I381" s="150"/>
      <c r="L381" s="145"/>
      <c r="M381" s="151"/>
      <c r="T381" s="152"/>
      <c r="AT381" s="147" t="s">
        <v>147</v>
      </c>
      <c r="AU381" s="147" t="s">
        <v>137</v>
      </c>
      <c r="AV381" s="12" t="s">
        <v>137</v>
      </c>
      <c r="AW381" s="12" t="s">
        <v>33</v>
      </c>
      <c r="AX381" s="12" t="s">
        <v>72</v>
      </c>
      <c r="AY381" s="147" t="s">
        <v>132</v>
      </c>
    </row>
    <row r="382" spans="2:65" s="14" customFormat="1" ht="11.25">
      <c r="B382" s="159"/>
      <c r="D382" s="146" t="s">
        <v>147</v>
      </c>
      <c r="E382" s="160" t="s">
        <v>19</v>
      </c>
      <c r="F382" s="161" t="s">
        <v>193</v>
      </c>
      <c r="H382" s="162">
        <v>2.19</v>
      </c>
      <c r="I382" s="163"/>
      <c r="L382" s="159"/>
      <c r="M382" s="164"/>
      <c r="T382" s="165"/>
      <c r="AT382" s="160" t="s">
        <v>147</v>
      </c>
      <c r="AU382" s="160" t="s">
        <v>137</v>
      </c>
      <c r="AV382" s="14" t="s">
        <v>133</v>
      </c>
      <c r="AW382" s="14" t="s">
        <v>33</v>
      </c>
      <c r="AX382" s="14" t="s">
        <v>72</v>
      </c>
      <c r="AY382" s="160" t="s">
        <v>132</v>
      </c>
    </row>
    <row r="383" spans="2:65" s="15" customFormat="1" ht="11.25">
      <c r="B383" s="166"/>
      <c r="D383" s="146" t="s">
        <v>147</v>
      </c>
      <c r="E383" s="167" t="s">
        <v>19</v>
      </c>
      <c r="F383" s="168" t="s">
        <v>194</v>
      </c>
      <c r="H383" s="169">
        <v>9.9700000000000006</v>
      </c>
      <c r="I383" s="170"/>
      <c r="L383" s="166"/>
      <c r="M383" s="171"/>
      <c r="T383" s="172"/>
      <c r="AT383" s="167" t="s">
        <v>147</v>
      </c>
      <c r="AU383" s="167" t="s">
        <v>137</v>
      </c>
      <c r="AV383" s="15" t="s">
        <v>143</v>
      </c>
      <c r="AW383" s="15" t="s">
        <v>33</v>
      </c>
      <c r="AX383" s="15" t="s">
        <v>80</v>
      </c>
      <c r="AY383" s="167" t="s">
        <v>132</v>
      </c>
    </row>
    <row r="384" spans="2:65" s="1" customFormat="1" ht="16.5" customHeight="1">
      <c r="B384" s="33"/>
      <c r="C384" s="173" t="s">
        <v>578</v>
      </c>
      <c r="D384" s="173" t="s">
        <v>251</v>
      </c>
      <c r="E384" s="174" t="s">
        <v>579</v>
      </c>
      <c r="F384" s="175" t="s">
        <v>580</v>
      </c>
      <c r="G384" s="176" t="s">
        <v>164</v>
      </c>
      <c r="H384" s="177">
        <v>11.465999999999999</v>
      </c>
      <c r="I384" s="178"/>
      <c r="J384" s="179">
        <f>ROUND(I384*H384,1)</f>
        <v>0</v>
      </c>
      <c r="K384" s="175" t="s">
        <v>142</v>
      </c>
      <c r="L384" s="180"/>
      <c r="M384" s="181" t="s">
        <v>19</v>
      </c>
      <c r="N384" s="182" t="s">
        <v>44</v>
      </c>
      <c r="P384" s="137">
        <f>O384*H384</f>
        <v>0</v>
      </c>
      <c r="Q384" s="137">
        <v>2.1999999999999999E-2</v>
      </c>
      <c r="R384" s="137">
        <f>Q384*H384</f>
        <v>0.25225199999999998</v>
      </c>
      <c r="S384" s="137">
        <v>0</v>
      </c>
      <c r="T384" s="138">
        <f>S384*H384</f>
        <v>0</v>
      </c>
      <c r="AR384" s="139" t="s">
        <v>346</v>
      </c>
      <c r="AT384" s="139" t="s">
        <v>251</v>
      </c>
      <c r="AU384" s="139" t="s">
        <v>137</v>
      </c>
      <c r="AY384" s="18" t="s">
        <v>132</v>
      </c>
      <c r="BE384" s="140">
        <f>IF(N384="základní",J384,0)</f>
        <v>0</v>
      </c>
      <c r="BF384" s="140">
        <f>IF(N384="snížená",J384,0)</f>
        <v>0</v>
      </c>
      <c r="BG384" s="140">
        <f>IF(N384="zákl. přenesená",J384,0)</f>
        <v>0</v>
      </c>
      <c r="BH384" s="140">
        <f>IF(N384="sníž. přenesená",J384,0)</f>
        <v>0</v>
      </c>
      <c r="BI384" s="140">
        <f>IF(N384="nulová",J384,0)</f>
        <v>0</v>
      </c>
      <c r="BJ384" s="18" t="s">
        <v>137</v>
      </c>
      <c r="BK384" s="140">
        <f>ROUND(I384*H384,1)</f>
        <v>0</v>
      </c>
      <c r="BL384" s="18" t="s">
        <v>250</v>
      </c>
      <c r="BM384" s="139" t="s">
        <v>581</v>
      </c>
    </row>
    <row r="385" spans="2:65" s="12" customFormat="1" ht="11.25">
      <c r="B385" s="145"/>
      <c r="D385" s="146" t="s">
        <v>147</v>
      </c>
      <c r="E385" s="147" t="s">
        <v>19</v>
      </c>
      <c r="F385" s="148" t="s">
        <v>582</v>
      </c>
      <c r="H385" s="149">
        <v>11.465999999999999</v>
      </c>
      <c r="I385" s="150"/>
      <c r="L385" s="145"/>
      <c r="M385" s="151"/>
      <c r="T385" s="152"/>
      <c r="AT385" s="147" t="s">
        <v>147</v>
      </c>
      <c r="AU385" s="147" t="s">
        <v>137</v>
      </c>
      <c r="AV385" s="12" t="s">
        <v>137</v>
      </c>
      <c r="AW385" s="12" t="s">
        <v>33</v>
      </c>
      <c r="AX385" s="12" t="s">
        <v>80</v>
      </c>
      <c r="AY385" s="147" t="s">
        <v>132</v>
      </c>
    </row>
    <row r="386" spans="2:65" s="1" customFormat="1" ht="24.2" customHeight="1">
      <c r="B386" s="33"/>
      <c r="C386" s="128" t="s">
        <v>583</v>
      </c>
      <c r="D386" s="128" t="s">
        <v>138</v>
      </c>
      <c r="E386" s="129" t="s">
        <v>584</v>
      </c>
      <c r="F386" s="130" t="s">
        <v>585</v>
      </c>
      <c r="G386" s="131" t="s">
        <v>164</v>
      </c>
      <c r="H386" s="132">
        <v>2.19</v>
      </c>
      <c r="I386" s="133"/>
      <c r="J386" s="134">
        <f>ROUND(I386*H386,1)</f>
        <v>0</v>
      </c>
      <c r="K386" s="130" t="s">
        <v>142</v>
      </c>
      <c r="L386" s="33"/>
      <c r="M386" s="135" t="s">
        <v>19</v>
      </c>
      <c r="N386" s="136" t="s">
        <v>44</v>
      </c>
      <c r="P386" s="137">
        <f>O386*H386</f>
        <v>0</v>
      </c>
      <c r="Q386" s="137">
        <v>0</v>
      </c>
      <c r="R386" s="137">
        <f>Q386*H386</f>
        <v>0</v>
      </c>
      <c r="S386" s="137">
        <v>0</v>
      </c>
      <c r="T386" s="138">
        <f>S386*H386</f>
        <v>0</v>
      </c>
      <c r="AR386" s="139" t="s">
        <v>250</v>
      </c>
      <c r="AT386" s="139" t="s">
        <v>138</v>
      </c>
      <c r="AU386" s="139" t="s">
        <v>137</v>
      </c>
      <c r="AY386" s="18" t="s">
        <v>132</v>
      </c>
      <c r="BE386" s="140">
        <f>IF(N386="základní",J386,0)</f>
        <v>0</v>
      </c>
      <c r="BF386" s="140">
        <f>IF(N386="snížená",J386,0)</f>
        <v>0</v>
      </c>
      <c r="BG386" s="140">
        <f>IF(N386="zákl. přenesená",J386,0)</f>
        <v>0</v>
      </c>
      <c r="BH386" s="140">
        <f>IF(N386="sníž. přenesená",J386,0)</f>
        <v>0</v>
      </c>
      <c r="BI386" s="140">
        <f>IF(N386="nulová",J386,0)</f>
        <v>0</v>
      </c>
      <c r="BJ386" s="18" t="s">
        <v>137</v>
      </c>
      <c r="BK386" s="140">
        <f>ROUND(I386*H386,1)</f>
        <v>0</v>
      </c>
      <c r="BL386" s="18" t="s">
        <v>250</v>
      </c>
      <c r="BM386" s="139" t="s">
        <v>586</v>
      </c>
    </row>
    <row r="387" spans="2:65" s="1" customFormat="1" ht="11.25">
      <c r="B387" s="33"/>
      <c r="D387" s="141" t="s">
        <v>145</v>
      </c>
      <c r="F387" s="142" t="s">
        <v>587</v>
      </c>
      <c r="I387" s="143"/>
      <c r="L387" s="33"/>
      <c r="M387" s="144"/>
      <c r="T387" s="54"/>
      <c r="AT387" s="18" t="s">
        <v>145</v>
      </c>
      <c r="AU387" s="18" t="s">
        <v>137</v>
      </c>
    </row>
    <row r="388" spans="2:65" s="12" customFormat="1" ht="11.25">
      <c r="B388" s="145"/>
      <c r="D388" s="146" t="s">
        <v>147</v>
      </c>
      <c r="E388" s="147" t="s">
        <v>19</v>
      </c>
      <c r="F388" s="148" t="s">
        <v>534</v>
      </c>
      <c r="H388" s="149">
        <v>2.3479999999999999</v>
      </c>
      <c r="I388" s="150"/>
      <c r="L388" s="145"/>
      <c r="M388" s="151"/>
      <c r="T388" s="152"/>
      <c r="AT388" s="147" t="s">
        <v>147</v>
      </c>
      <c r="AU388" s="147" t="s">
        <v>137</v>
      </c>
      <c r="AV388" s="12" t="s">
        <v>137</v>
      </c>
      <c r="AW388" s="12" t="s">
        <v>33</v>
      </c>
      <c r="AX388" s="12" t="s">
        <v>72</v>
      </c>
      <c r="AY388" s="147" t="s">
        <v>132</v>
      </c>
    </row>
    <row r="389" spans="2:65" s="12" customFormat="1" ht="11.25">
      <c r="B389" s="145"/>
      <c r="D389" s="146" t="s">
        <v>147</v>
      </c>
      <c r="E389" s="147" t="s">
        <v>19</v>
      </c>
      <c r="F389" s="148" t="s">
        <v>535</v>
      </c>
      <c r="H389" s="149">
        <v>-0.158</v>
      </c>
      <c r="I389" s="150"/>
      <c r="L389" s="145"/>
      <c r="M389" s="151"/>
      <c r="T389" s="152"/>
      <c r="AT389" s="147" t="s">
        <v>147</v>
      </c>
      <c r="AU389" s="147" t="s">
        <v>137</v>
      </c>
      <c r="AV389" s="12" t="s">
        <v>137</v>
      </c>
      <c r="AW389" s="12" t="s">
        <v>33</v>
      </c>
      <c r="AX389" s="12" t="s">
        <v>72</v>
      </c>
      <c r="AY389" s="147" t="s">
        <v>132</v>
      </c>
    </row>
    <row r="390" spans="2:65" s="14" customFormat="1" ht="11.25">
      <c r="B390" s="159"/>
      <c r="D390" s="146" t="s">
        <v>147</v>
      </c>
      <c r="E390" s="160" t="s">
        <v>19</v>
      </c>
      <c r="F390" s="161" t="s">
        <v>193</v>
      </c>
      <c r="H390" s="162">
        <v>2.19</v>
      </c>
      <c r="I390" s="163"/>
      <c r="L390" s="159"/>
      <c r="M390" s="164"/>
      <c r="T390" s="165"/>
      <c r="AT390" s="160" t="s">
        <v>147</v>
      </c>
      <c r="AU390" s="160" t="s">
        <v>137</v>
      </c>
      <c r="AV390" s="14" t="s">
        <v>133</v>
      </c>
      <c r="AW390" s="14" t="s">
        <v>33</v>
      </c>
      <c r="AX390" s="14" t="s">
        <v>72</v>
      </c>
      <c r="AY390" s="160" t="s">
        <v>132</v>
      </c>
    </row>
    <row r="391" spans="2:65" s="15" customFormat="1" ht="11.25">
      <c r="B391" s="166"/>
      <c r="D391" s="146" t="s">
        <v>147</v>
      </c>
      <c r="E391" s="167" t="s">
        <v>19</v>
      </c>
      <c r="F391" s="168" t="s">
        <v>194</v>
      </c>
      <c r="H391" s="169">
        <v>2.19</v>
      </c>
      <c r="I391" s="170"/>
      <c r="L391" s="166"/>
      <c r="M391" s="171"/>
      <c r="T391" s="172"/>
      <c r="AT391" s="167" t="s">
        <v>147</v>
      </c>
      <c r="AU391" s="167" t="s">
        <v>137</v>
      </c>
      <c r="AV391" s="15" t="s">
        <v>143</v>
      </c>
      <c r="AW391" s="15" t="s">
        <v>33</v>
      </c>
      <c r="AX391" s="15" t="s">
        <v>80</v>
      </c>
      <c r="AY391" s="167" t="s">
        <v>132</v>
      </c>
    </row>
    <row r="392" spans="2:65" s="1" customFormat="1" ht="16.5" customHeight="1">
      <c r="B392" s="33"/>
      <c r="C392" s="128" t="s">
        <v>588</v>
      </c>
      <c r="D392" s="128" t="s">
        <v>138</v>
      </c>
      <c r="E392" s="129" t="s">
        <v>589</v>
      </c>
      <c r="F392" s="130" t="s">
        <v>590</v>
      </c>
      <c r="G392" s="131" t="s">
        <v>210</v>
      </c>
      <c r="H392" s="132">
        <v>2.15</v>
      </c>
      <c r="I392" s="133"/>
      <c r="J392" s="134">
        <f>ROUND(I392*H392,1)</f>
        <v>0</v>
      </c>
      <c r="K392" s="130" t="s">
        <v>142</v>
      </c>
      <c r="L392" s="33"/>
      <c r="M392" s="135" t="s">
        <v>19</v>
      </c>
      <c r="N392" s="136" t="s">
        <v>44</v>
      </c>
      <c r="P392" s="137">
        <f>O392*H392</f>
        <v>0</v>
      </c>
      <c r="Q392" s="137">
        <v>9.0000000000000006E-5</v>
      </c>
      <c r="R392" s="137">
        <f>Q392*H392</f>
        <v>1.9350000000000001E-4</v>
      </c>
      <c r="S392" s="137">
        <v>0</v>
      </c>
      <c r="T392" s="138">
        <f>S392*H392</f>
        <v>0</v>
      </c>
      <c r="AR392" s="139" t="s">
        <v>250</v>
      </c>
      <c r="AT392" s="139" t="s">
        <v>138</v>
      </c>
      <c r="AU392" s="139" t="s">
        <v>137</v>
      </c>
      <c r="AY392" s="18" t="s">
        <v>132</v>
      </c>
      <c r="BE392" s="140">
        <f>IF(N392="základní",J392,0)</f>
        <v>0</v>
      </c>
      <c r="BF392" s="140">
        <f>IF(N392="snížená",J392,0)</f>
        <v>0</v>
      </c>
      <c r="BG392" s="140">
        <f>IF(N392="zákl. přenesená",J392,0)</f>
        <v>0</v>
      </c>
      <c r="BH392" s="140">
        <f>IF(N392="sníž. přenesená",J392,0)</f>
        <v>0</v>
      </c>
      <c r="BI392" s="140">
        <f>IF(N392="nulová",J392,0)</f>
        <v>0</v>
      </c>
      <c r="BJ392" s="18" t="s">
        <v>137</v>
      </c>
      <c r="BK392" s="140">
        <f>ROUND(I392*H392,1)</f>
        <v>0</v>
      </c>
      <c r="BL392" s="18" t="s">
        <v>250</v>
      </c>
      <c r="BM392" s="139" t="s">
        <v>591</v>
      </c>
    </row>
    <row r="393" spans="2:65" s="1" customFormat="1" ht="11.25">
      <c r="B393" s="33"/>
      <c r="D393" s="141" t="s">
        <v>145</v>
      </c>
      <c r="F393" s="142" t="s">
        <v>592</v>
      </c>
      <c r="I393" s="143"/>
      <c r="L393" s="33"/>
      <c r="M393" s="144"/>
      <c r="T393" s="54"/>
      <c r="AT393" s="18" t="s">
        <v>145</v>
      </c>
      <c r="AU393" s="18" t="s">
        <v>137</v>
      </c>
    </row>
    <row r="394" spans="2:65" s="12" customFormat="1" ht="11.25">
      <c r="B394" s="145"/>
      <c r="D394" s="146" t="s">
        <v>147</v>
      </c>
      <c r="E394" s="147" t="s">
        <v>19</v>
      </c>
      <c r="F394" s="148" t="s">
        <v>593</v>
      </c>
      <c r="H394" s="149">
        <v>2.15</v>
      </c>
      <c r="I394" s="150"/>
      <c r="L394" s="145"/>
      <c r="M394" s="151"/>
      <c r="T394" s="152"/>
      <c r="AT394" s="147" t="s">
        <v>147</v>
      </c>
      <c r="AU394" s="147" t="s">
        <v>137</v>
      </c>
      <c r="AV394" s="12" t="s">
        <v>137</v>
      </c>
      <c r="AW394" s="12" t="s">
        <v>33</v>
      </c>
      <c r="AX394" s="12" t="s">
        <v>80</v>
      </c>
      <c r="AY394" s="147" t="s">
        <v>132</v>
      </c>
    </row>
    <row r="395" spans="2:65" s="1" customFormat="1" ht="16.5" customHeight="1">
      <c r="B395" s="33"/>
      <c r="C395" s="128" t="s">
        <v>594</v>
      </c>
      <c r="D395" s="128" t="s">
        <v>138</v>
      </c>
      <c r="E395" s="129" t="s">
        <v>595</v>
      </c>
      <c r="F395" s="130" t="s">
        <v>596</v>
      </c>
      <c r="G395" s="131" t="s">
        <v>210</v>
      </c>
      <c r="H395" s="132">
        <v>15</v>
      </c>
      <c r="I395" s="133"/>
      <c r="J395" s="134">
        <f>ROUND(I395*H395,1)</f>
        <v>0</v>
      </c>
      <c r="K395" s="130" t="s">
        <v>142</v>
      </c>
      <c r="L395" s="33"/>
      <c r="M395" s="135" t="s">
        <v>19</v>
      </c>
      <c r="N395" s="136" t="s">
        <v>44</v>
      </c>
      <c r="P395" s="137">
        <f>O395*H395</f>
        <v>0</v>
      </c>
      <c r="Q395" s="137">
        <v>0</v>
      </c>
      <c r="R395" s="137">
        <f>Q395*H395</f>
        <v>0</v>
      </c>
      <c r="S395" s="137">
        <v>0</v>
      </c>
      <c r="T395" s="138">
        <f>S395*H395</f>
        <v>0</v>
      </c>
      <c r="AR395" s="139" t="s">
        <v>250</v>
      </c>
      <c r="AT395" s="139" t="s">
        <v>138</v>
      </c>
      <c r="AU395" s="139" t="s">
        <v>137</v>
      </c>
      <c r="AY395" s="18" t="s">
        <v>132</v>
      </c>
      <c r="BE395" s="140">
        <f>IF(N395="základní",J395,0)</f>
        <v>0</v>
      </c>
      <c r="BF395" s="140">
        <f>IF(N395="snížená",J395,0)</f>
        <v>0</v>
      </c>
      <c r="BG395" s="140">
        <f>IF(N395="zákl. přenesená",J395,0)</f>
        <v>0</v>
      </c>
      <c r="BH395" s="140">
        <f>IF(N395="sníž. přenesená",J395,0)</f>
        <v>0</v>
      </c>
      <c r="BI395" s="140">
        <f>IF(N395="nulová",J395,0)</f>
        <v>0</v>
      </c>
      <c r="BJ395" s="18" t="s">
        <v>137</v>
      </c>
      <c r="BK395" s="140">
        <f>ROUND(I395*H395,1)</f>
        <v>0</v>
      </c>
      <c r="BL395" s="18" t="s">
        <v>250</v>
      </c>
      <c r="BM395" s="139" t="s">
        <v>597</v>
      </c>
    </row>
    <row r="396" spans="2:65" s="1" customFormat="1" ht="11.25">
      <c r="B396" s="33"/>
      <c r="D396" s="141" t="s">
        <v>145</v>
      </c>
      <c r="F396" s="142" t="s">
        <v>598</v>
      </c>
      <c r="I396" s="143"/>
      <c r="L396" s="33"/>
      <c r="M396" s="144"/>
      <c r="T396" s="54"/>
      <c r="AT396" s="18" t="s">
        <v>145</v>
      </c>
      <c r="AU396" s="18" t="s">
        <v>137</v>
      </c>
    </row>
    <row r="397" spans="2:65" s="12" customFormat="1" ht="11.25">
      <c r="B397" s="145"/>
      <c r="D397" s="146" t="s">
        <v>147</v>
      </c>
      <c r="E397" s="147" t="s">
        <v>19</v>
      </c>
      <c r="F397" s="148" t="s">
        <v>599</v>
      </c>
      <c r="H397" s="149">
        <v>15</v>
      </c>
      <c r="I397" s="150"/>
      <c r="L397" s="145"/>
      <c r="M397" s="151"/>
      <c r="T397" s="152"/>
      <c r="AT397" s="147" t="s">
        <v>147</v>
      </c>
      <c r="AU397" s="147" t="s">
        <v>137</v>
      </c>
      <c r="AV397" s="12" t="s">
        <v>137</v>
      </c>
      <c r="AW397" s="12" t="s">
        <v>33</v>
      </c>
      <c r="AX397" s="12" t="s">
        <v>80</v>
      </c>
      <c r="AY397" s="147" t="s">
        <v>132</v>
      </c>
    </row>
    <row r="398" spans="2:65" s="1" customFormat="1" ht="24.2" customHeight="1">
      <c r="B398" s="33"/>
      <c r="C398" s="128" t="s">
        <v>600</v>
      </c>
      <c r="D398" s="128" t="s">
        <v>138</v>
      </c>
      <c r="E398" s="129" t="s">
        <v>601</v>
      </c>
      <c r="F398" s="130" t="s">
        <v>602</v>
      </c>
      <c r="G398" s="131" t="s">
        <v>210</v>
      </c>
      <c r="H398" s="132">
        <v>0.8</v>
      </c>
      <c r="I398" s="133"/>
      <c r="J398" s="134">
        <f>ROUND(I398*H398,1)</f>
        <v>0</v>
      </c>
      <c r="K398" s="130" t="s">
        <v>142</v>
      </c>
      <c r="L398" s="33"/>
      <c r="M398" s="135" t="s">
        <v>19</v>
      </c>
      <c r="N398" s="136" t="s">
        <v>44</v>
      </c>
      <c r="P398" s="137">
        <f>O398*H398</f>
        <v>0</v>
      </c>
      <c r="Q398" s="137">
        <v>2.0000000000000001E-4</v>
      </c>
      <c r="R398" s="137">
        <f>Q398*H398</f>
        <v>1.6000000000000001E-4</v>
      </c>
      <c r="S398" s="137">
        <v>0</v>
      </c>
      <c r="T398" s="138">
        <f>S398*H398</f>
        <v>0</v>
      </c>
      <c r="AR398" s="139" t="s">
        <v>250</v>
      </c>
      <c r="AT398" s="139" t="s">
        <v>138</v>
      </c>
      <c r="AU398" s="139" t="s">
        <v>137</v>
      </c>
      <c r="AY398" s="18" t="s">
        <v>132</v>
      </c>
      <c r="BE398" s="140">
        <f>IF(N398="základní",J398,0)</f>
        <v>0</v>
      </c>
      <c r="BF398" s="140">
        <f>IF(N398="snížená",J398,0)</f>
        <v>0</v>
      </c>
      <c r="BG398" s="140">
        <f>IF(N398="zákl. přenesená",J398,0)</f>
        <v>0</v>
      </c>
      <c r="BH398" s="140">
        <f>IF(N398="sníž. přenesená",J398,0)</f>
        <v>0</v>
      </c>
      <c r="BI398" s="140">
        <f>IF(N398="nulová",J398,0)</f>
        <v>0</v>
      </c>
      <c r="BJ398" s="18" t="s">
        <v>137</v>
      </c>
      <c r="BK398" s="140">
        <f>ROUND(I398*H398,1)</f>
        <v>0</v>
      </c>
      <c r="BL398" s="18" t="s">
        <v>250</v>
      </c>
      <c r="BM398" s="139" t="s">
        <v>603</v>
      </c>
    </row>
    <row r="399" spans="2:65" s="1" customFormat="1" ht="11.25">
      <c r="B399" s="33"/>
      <c r="D399" s="141" t="s">
        <v>145</v>
      </c>
      <c r="F399" s="142" t="s">
        <v>604</v>
      </c>
      <c r="I399" s="143"/>
      <c r="L399" s="33"/>
      <c r="M399" s="144"/>
      <c r="T399" s="54"/>
      <c r="AT399" s="18" t="s">
        <v>145</v>
      </c>
      <c r="AU399" s="18" t="s">
        <v>137</v>
      </c>
    </row>
    <row r="400" spans="2:65" s="12" customFormat="1" ht="11.25">
      <c r="B400" s="145"/>
      <c r="D400" s="146" t="s">
        <v>147</v>
      </c>
      <c r="E400" s="147" t="s">
        <v>19</v>
      </c>
      <c r="F400" s="148" t="s">
        <v>605</v>
      </c>
      <c r="H400" s="149">
        <v>0.8</v>
      </c>
      <c r="I400" s="150"/>
      <c r="L400" s="145"/>
      <c r="M400" s="151"/>
      <c r="T400" s="152"/>
      <c r="AT400" s="147" t="s">
        <v>147</v>
      </c>
      <c r="AU400" s="147" t="s">
        <v>137</v>
      </c>
      <c r="AV400" s="12" t="s">
        <v>137</v>
      </c>
      <c r="AW400" s="12" t="s">
        <v>33</v>
      </c>
      <c r="AX400" s="12" t="s">
        <v>80</v>
      </c>
      <c r="AY400" s="147" t="s">
        <v>132</v>
      </c>
    </row>
    <row r="401" spans="2:65" s="1" customFormat="1" ht="16.5" customHeight="1">
      <c r="B401" s="33"/>
      <c r="C401" s="173" t="s">
        <v>606</v>
      </c>
      <c r="D401" s="173" t="s">
        <v>251</v>
      </c>
      <c r="E401" s="174" t="s">
        <v>607</v>
      </c>
      <c r="F401" s="175" t="s">
        <v>608</v>
      </c>
      <c r="G401" s="176" t="s">
        <v>210</v>
      </c>
      <c r="H401" s="177">
        <v>0.88</v>
      </c>
      <c r="I401" s="178"/>
      <c r="J401" s="179">
        <f>ROUND(I401*H401,1)</f>
        <v>0</v>
      </c>
      <c r="K401" s="175" t="s">
        <v>142</v>
      </c>
      <c r="L401" s="180"/>
      <c r="M401" s="181" t="s">
        <v>19</v>
      </c>
      <c r="N401" s="182" t="s">
        <v>44</v>
      </c>
      <c r="P401" s="137">
        <f>O401*H401</f>
        <v>0</v>
      </c>
      <c r="Q401" s="137">
        <v>2.7E-4</v>
      </c>
      <c r="R401" s="137">
        <f>Q401*H401</f>
        <v>2.376E-4</v>
      </c>
      <c r="S401" s="137">
        <v>0</v>
      </c>
      <c r="T401" s="138">
        <f>S401*H401</f>
        <v>0</v>
      </c>
      <c r="AR401" s="139" t="s">
        <v>346</v>
      </c>
      <c r="AT401" s="139" t="s">
        <v>251</v>
      </c>
      <c r="AU401" s="139" t="s">
        <v>137</v>
      </c>
      <c r="AY401" s="18" t="s">
        <v>132</v>
      </c>
      <c r="BE401" s="140">
        <f>IF(N401="základní",J401,0)</f>
        <v>0</v>
      </c>
      <c r="BF401" s="140">
        <f>IF(N401="snížená",J401,0)</f>
        <v>0</v>
      </c>
      <c r="BG401" s="140">
        <f>IF(N401="zákl. přenesená",J401,0)</f>
        <v>0</v>
      </c>
      <c r="BH401" s="140">
        <f>IF(N401="sníž. přenesená",J401,0)</f>
        <v>0</v>
      </c>
      <c r="BI401" s="140">
        <f>IF(N401="nulová",J401,0)</f>
        <v>0</v>
      </c>
      <c r="BJ401" s="18" t="s">
        <v>137</v>
      </c>
      <c r="BK401" s="140">
        <f>ROUND(I401*H401,1)</f>
        <v>0</v>
      </c>
      <c r="BL401" s="18" t="s">
        <v>250</v>
      </c>
      <c r="BM401" s="139" t="s">
        <v>609</v>
      </c>
    </row>
    <row r="402" spans="2:65" s="12" customFormat="1" ht="11.25">
      <c r="B402" s="145"/>
      <c r="D402" s="146" t="s">
        <v>147</v>
      </c>
      <c r="E402" s="147" t="s">
        <v>19</v>
      </c>
      <c r="F402" s="148" t="s">
        <v>610</v>
      </c>
      <c r="H402" s="149">
        <v>0.88</v>
      </c>
      <c r="I402" s="150"/>
      <c r="L402" s="145"/>
      <c r="M402" s="151"/>
      <c r="T402" s="152"/>
      <c r="AT402" s="147" t="s">
        <v>147</v>
      </c>
      <c r="AU402" s="147" t="s">
        <v>137</v>
      </c>
      <c r="AV402" s="12" t="s">
        <v>137</v>
      </c>
      <c r="AW402" s="12" t="s">
        <v>33</v>
      </c>
      <c r="AX402" s="12" t="s">
        <v>80</v>
      </c>
      <c r="AY402" s="147" t="s">
        <v>132</v>
      </c>
    </row>
    <row r="403" spans="2:65" s="1" customFormat="1" ht="24.2" customHeight="1">
      <c r="B403" s="33"/>
      <c r="C403" s="128" t="s">
        <v>611</v>
      </c>
      <c r="D403" s="128" t="s">
        <v>138</v>
      </c>
      <c r="E403" s="129" t="s">
        <v>612</v>
      </c>
      <c r="F403" s="130" t="s">
        <v>613</v>
      </c>
      <c r="G403" s="131" t="s">
        <v>453</v>
      </c>
      <c r="H403" s="132">
        <v>0.441</v>
      </c>
      <c r="I403" s="133"/>
      <c r="J403" s="134">
        <f>ROUND(I403*H403,1)</f>
        <v>0</v>
      </c>
      <c r="K403" s="130" t="s">
        <v>142</v>
      </c>
      <c r="L403" s="33"/>
      <c r="M403" s="135" t="s">
        <v>19</v>
      </c>
      <c r="N403" s="136" t="s">
        <v>44</v>
      </c>
      <c r="P403" s="137">
        <f>O403*H403</f>
        <v>0</v>
      </c>
      <c r="Q403" s="137">
        <v>0</v>
      </c>
      <c r="R403" s="137">
        <f>Q403*H403</f>
        <v>0</v>
      </c>
      <c r="S403" s="137">
        <v>0</v>
      </c>
      <c r="T403" s="138">
        <f>S403*H403</f>
        <v>0</v>
      </c>
      <c r="AR403" s="139" t="s">
        <v>250</v>
      </c>
      <c r="AT403" s="139" t="s">
        <v>138</v>
      </c>
      <c r="AU403" s="139" t="s">
        <v>137</v>
      </c>
      <c r="AY403" s="18" t="s">
        <v>132</v>
      </c>
      <c r="BE403" s="140">
        <f>IF(N403="základní",J403,0)</f>
        <v>0</v>
      </c>
      <c r="BF403" s="140">
        <f>IF(N403="snížená",J403,0)</f>
        <v>0</v>
      </c>
      <c r="BG403" s="140">
        <f>IF(N403="zákl. přenesená",J403,0)</f>
        <v>0</v>
      </c>
      <c r="BH403" s="140">
        <f>IF(N403="sníž. přenesená",J403,0)</f>
        <v>0</v>
      </c>
      <c r="BI403" s="140">
        <f>IF(N403="nulová",J403,0)</f>
        <v>0</v>
      </c>
      <c r="BJ403" s="18" t="s">
        <v>137</v>
      </c>
      <c r="BK403" s="140">
        <f>ROUND(I403*H403,1)</f>
        <v>0</v>
      </c>
      <c r="BL403" s="18" t="s">
        <v>250</v>
      </c>
      <c r="BM403" s="139" t="s">
        <v>614</v>
      </c>
    </row>
    <row r="404" spans="2:65" s="1" customFormat="1" ht="11.25">
      <c r="B404" s="33"/>
      <c r="D404" s="141" t="s">
        <v>145</v>
      </c>
      <c r="F404" s="142" t="s">
        <v>615</v>
      </c>
      <c r="I404" s="143"/>
      <c r="L404" s="33"/>
      <c r="M404" s="144"/>
      <c r="T404" s="54"/>
      <c r="AT404" s="18" t="s">
        <v>145</v>
      </c>
      <c r="AU404" s="18" t="s">
        <v>137</v>
      </c>
    </row>
    <row r="405" spans="2:65" s="11" customFormat="1" ht="22.9" customHeight="1">
      <c r="B405" s="116"/>
      <c r="D405" s="117" t="s">
        <v>71</v>
      </c>
      <c r="E405" s="126" t="s">
        <v>616</v>
      </c>
      <c r="F405" s="126" t="s">
        <v>617</v>
      </c>
      <c r="I405" s="119"/>
      <c r="J405" s="127">
        <f>BK405</f>
        <v>0</v>
      </c>
      <c r="L405" s="116"/>
      <c r="M405" s="121"/>
      <c r="P405" s="122">
        <f>SUM(P406:P474)</f>
        <v>0</v>
      </c>
      <c r="R405" s="122">
        <f>SUM(R406:R474)</f>
        <v>1.10432478</v>
      </c>
      <c r="T405" s="123">
        <f>SUM(T406:T474)</f>
        <v>0</v>
      </c>
      <c r="AR405" s="117" t="s">
        <v>137</v>
      </c>
      <c r="AT405" s="124" t="s">
        <v>71</v>
      </c>
      <c r="AU405" s="124" t="s">
        <v>80</v>
      </c>
      <c r="AY405" s="117" t="s">
        <v>132</v>
      </c>
      <c r="BK405" s="125">
        <f>SUM(BK406:BK474)</f>
        <v>0</v>
      </c>
    </row>
    <row r="406" spans="2:65" s="1" customFormat="1" ht="16.5" customHeight="1">
      <c r="B406" s="33"/>
      <c r="C406" s="128" t="s">
        <v>618</v>
      </c>
      <c r="D406" s="128" t="s">
        <v>138</v>
      </c>
      <c r="E406" s="129" t="s">
        <v>619</v>
      </c>
      <c r="F406" s="130" t="s">
        <v>620</v>
      </c>
      <c r="G406" s="131" t="s">
        <v>164</v>
      </c>
      <c r="H406" s="132">
        <v>34.701999999999998</v>
      </c>
      <c r="I406" s="133"/>
      <c r="J406" s="134">
        <f>ROUND(I406*H406,1)</f>
        <v>0</v>
      </c>
      <c r="K406" s="130" t="s">
        <v>142</v>
      </c>
      <c r="L406" s="33"/>
      <c r="M406" s="135" t="s">
        <v>19</v>
      </c>
      <c r="N406" s="136" t="s">
        <v>44</v>
      </c>
      <c r="P406" s="137">
        <f>O406*H406</f>
        <v>0</v>
      </c>
      <c r="Q406" s="137">
        <v>0</v>
      </c>
      <c r="R406" s="137">
        <f>Q406*H406</f>
        <v>0</v>
      </c>
      <c r="S406" s="137">
        <v>0</v>
      </c>
      <c r="T406" s="138">
        <f>S406*H406</f>
        <v>0</v>
      </c>
      <c r="AR406" s="139" t="s">
        <v>250</v>
      </c>
      <c r="AT406" s="139" t="s">
        <v>138</v>
      </c>
      <c r="AU406" s="139" t="s">
        <v>137</v>
      </c>
      <c r="AY406" s="18" t="s">
        <v>132</v>
      </c>
      <c r="BE406" s="140">
        <f>IF(N406="základní",J406,0)</f>
        <v>0</v>
      </c>
      <c r="BF406" s="140">
        <f>IF(N406="snížená",J406,0)</f>
        <v>0</v>
      </c>
      <c r="BG406" s="140">
        <f>IF(N406="zákl. přenesená",J406,0)</f>
        <v>0</v>
      </c>
      <c r="BH406" s="140">
        <f>IF(N406="sníž. přenesená",J406,0)</f>
        <v>0</v>
      </c>
      <c r="BI406" s="140">
        <f>IF(N406="nulová",J406,0)</f>
        <v>0</v>
      </c>
      <c r="BJ406" s="18" t="s">
        <v>137</v>
      </c>
      <c r="BK406" s="140">
        <f>ROUND(I406*H406,1)</f>
        <v>0</v>
      </c>
      <c r="BL406" s="18" t="s">
        <v>250</v>
      </c>
      <c r="BM406" s="139" t="s">
        <v>621</v>
      </c>
    </row>
    <row r="407" spans="2:65" s="1" customFormat="1" ht="11.25">
      <c r="B407" s="33"/>
      <c r="D407" s="141" t="s">
        <v>145</v>
      </c>
      <c r="F407" s="142" t="s">
        <v>622</v>
      </c>
      <c r="I407" s="143"/>
      <c r="L407" s="33"/>
      <c r="M407" s="144"/>
      <c r="T407" s="54"/>
      <c r="AT407" s="18" t="s">
        <v>145</v>
      </c>
      <c r="AU407" s="18" t="s">
        <v>137</v>
      </c>
    </row>
    <row r="408" spans="2:65" s="12" customFormat="1" ht="11.25">
      <c r="B408" s="145"/>
      <c r="D408" s="146" t="s">
        <v>147</v>
      </c>
      <c r="E408" s="147" t="s">
        <v>19</v>
      </c>
      <c r="F408" s="148" t="s">
        <v>623</v>
      </c>
      <c r="H408" s="149">
        <v>26.4</v>
      </c>
      <c r="I408" s="150"/>
      <c r="L408" s="145"/>
      <c r="M408" s="151"/>
      <c r="T408" s="152"/>
      <c r="AT408" s="147" t="s">
        <v>147</v>
      </c>
      <c r="AU408" s="147" t="s">
        <v>137</v>
      </c>
      <c r="AV408" s="12" t="s">
        <v>137</v>
      </c>
      <c r="AW408" s="12" t="s">
        <v>33</v>
      </c>
      <c r="AX408" s="12" t="s">
        <v>72</v>
      </c>
      <c r="AY408" s="147" t="s">
        <v>132</v>
      </c>
    </row>
    <row r="409" spans="2:65" s="12" customFormat="1" ht="11.25">
      <c r="B409" s="145"/>
      <c r="D409" s="146" t="s">
        <v>147</v>
      </c>
      <c r="E409" s="147" t="s">
        <v>19</v>
      </c>
      <c r="F409" s="148" t="s">
        <v>624</v>
      </c>
      <c r="H409" s="149">
        <v>0.3</v>
      </c>
      <c r="I409" s="150"/>
      <c r="L409" s="145"/>
      <c r="M409" s="151"/>
      <c r="T409" s="152"/>
      <c r="AT409" s="147" t="s">
        <v>147</v>
      </c>
      <c r="AU409" s="147" t="s">
        <v>137</v>
      </c>
      <c r="AV409" s="12" t="s">
        <v>137</v>
      </c>
      <c r="AW409" s="12" t="s">
        <v>33</v>
      </c>
      <c r="AX409" s="12" t="s">
        <v>72</v>
      </c>
      <c r="AY409" s="147" t="s">
        <v>132</v>
      </c>
    </row>
    <row r="410" spans="2:65" s="12" customFormat="1" ht="11.25">
      <c r="B410" s="145"/>
      <c r="D410" s="146" t="s">
        <v>147</v>
      </c>
      <c r="E410" s="147" t="s">
        <v>19</v>
      </c>
      <c r="F410" s="148" t="s">
        <v>625</v>
      </c>
      <c r="H410" s="149">
        <v>-3.1520000000000001</v>
      </c>
      <c r="I410" s="150"/>
      <c r="L410" s="145"/>
      <c r="M410" s="151"/>
      <c r="T410" s="152"/>
      <c r="AT410" s="147" t="s">
        <v>147</v>
      </c>
      <c r="AU410" s="147" t="s">
        <v>137</v>
      </c>
      <c r="AV410" s="12" t="s">
        <v>137</v>
      </c>
      <c r="AW410" s="12" t="s">
        <v>33</v>
      </c>
      <c r="AX410" s="12" t="s">
        <v>72</v>
      </c>
      <c r="AY410" s="147" t="s">
        <v>132</v>
      </c>
    </row>
    <row r="411" spans="2:65" s="12" customFormat="1" ht="11.25">
      <c r="B411" s="145"/>
      <c r="D411" s="146" t="s">
        <v>147</v>
      </c>
      <c r="E411" s="147" t="s">
        <v>19</v>
      </c>
      <c r="F411" s="148" t="s">
        <v>626</v>
      </c>
      <c r="H411" s="149">
        <v>0.33</v>
      </c>
      <c r="I411" s="150"/>
      <c r="L411" s="145"/>
      <c r="M411" s="151"/>
      <c r="T411" s="152"/>
      <c r="AT411" s="147" t="s">
        <v>147</v>
      </c>
      <c r="AU411" s="147" t="s">
        <v>137</v>
      </c>
      <c r="AV411" s="12" t="s">
        <v>137</v>
      </c>
      <c r="AW411" s="12" t="s">
        <v>33</v>
      </c>
      <c r="AX411" s="12" t="s">
        <v>72</v>
      </c>
      <c r="AY411" s="147" t="s">
        <v>132</v>
      </c>
    </row>
    <row r="412" spans="2:65" s="14" customFormat="1" ht="11.25">
      <c r="B412" s="159"/>
      <c r="D412" s="146" t="s">
        <v>147</v>
      </c>
      <c r="E412" s="160" t="s">
        <v>19</v>
      </c>
      <c r="F412" s="161" t="s">
        <v>627</v>
      </c>
      <c r="H412" s="162">
        <v>23.877999999999997</v>
      </c>
      <c r="I412" s="163"/>
      <c r="L412" s="159"/>
      <c r="M412" s="164"/>
      <c r="T412" s="165"/>
      <c r="AT412" s="160" t="s">
        <v>147</v>
      </c>
      <c r="AU412" s="160" t="s">
        <v>137</v>
      </c>
      <c r="AV412" s="14" t="s">
        <v>133</v>
      </c>
      <c r="AW412" s="14" t="s">
        <v>33</v>
      </c>
      <c r="AX412" s="14" t="s">
        <v>72</v>
      </c>
      <c r="AY412" s="160" t="s">
        <v>132</v>
      </c>
    </row>
    <row r="413" spans="2:65" s="12" customFormat="1" ht="11.25">
      <c r="B413" s="145"/>
      <c r="D413" s="146" t="s">
        <v>147</v>
      </c>
      <c r="E413" s="147" t="s">
        <v>19</v>
      </c>
      <c r="F413" s="148" t="s">
        <v>628</v>
      </c>
      <c r="H413" s="149">
        <v>12.4</v>
      </c>
      <c r="I413" s="150"/>
      <c r="L413" s="145"/>
      <c r="M413" s="151"/>
      <c r="T413" s="152"/>
      <c r="AT413" s="147" t="s">
        <v>147</v>
      </c>
      <c r="AU413" s="147" t="s">
        <v>137</v>
      </c>
      <c r="AV413" s="12" t="s">
        <v>137</v>
      </c>
      <c r="AW413" s="12" t="s">
        <v>33</v>
      </c>
      <c r="AX413" s="12" t="s">
        <v>72</v>
      </c>
      <c r="AY413" s="147" t="s">
        <v>132</v>
      </c>
    </row>
    <row r="414" spans="2:65" s="12" customFormat="1" ht="11.25">
      <c r="B414" s="145"/>
      <c r="D414" s="146" t="s">
        <v>147</v>
      </c>
      <c r="E414" s="147" t="s">
        <v>19</v>
      </c>
      <c r="F414" s="148" t="s">
        <v>189</v>
      </c>
      <c r="H414" s="149">
        <v>-1.5760000000000001</v>
      </c>
      <c r="I414" s="150"/>
      <c r="L414" s="145"/>
      <c r="M414" s="151"/>
      <c r="T414" s="152"/>
      <c r="AT414" s="147" t="s">
        <v>147</v>
      </c>
      <c r="AU414" s="147" t="s">
        <v>137</v>
      </c>
      <c r="AV414" s="12" t="s">
        <v>137</v>
      </c>
      <c r="AW414" s="12" t="s">
        <v>33</v>
      </c>
      <c r="AX414" s="12" t="s">
        <v>72</v>
      </c>
      <c r="AY414" s="147" t="s">
        <v>132</v>
      </c>
    </row>
    <row r="415" spans="2:65" s="14" customFormat="1" ht="11.25">
      <c r="B415" s="159"/>
      <c r="D415" s="146" t="s">
        <v>147</v>
      </c>
      <c r="E415" s="160" t="s">
        <v>19</v>
      </c>
      <c r="F415" s="161" t="s">
        <v>193</v>
      </c>
      <c r="H415" s="162">
        <v>10.824</v>
      </c>
      <c r="I415" s="163"/>
      <c r="L415" s="159"/>
      <c r="M415" s="164"/>
      <c r="T415" s="165"/>
      <c r="AT415" s="160" t="s">
        <v>147</v>
      </c>
      <c r="AU415" s="160" t="s">
        <v>137</v>
      </c>
      <c r="AV415" s="14" t="s">
        <v>133</v>
      </c>
      <c r="AW415" s="14" t="s">
        <v>33</v>
      </c>
      <c r="AX415" s="14" t="s">
        <v>72</v>
      </c>
      <c r="AY415" s="160" t="s">
        <v>132</v>
      </c>
    </row>
    <row r="416" spans="2:65" s="15" customFormat="1" ht="11.25">
      <c r="B416" s="166"/>
      <c r="D416" s="146" t="s">
        <v>147</v>
      </c>
      <c r="E416" s="167" t="s">
        <v>19</v>
      </c>
      <c r="F416" s="168" t="s">
        <v>194</v>
      </c>
      <c r="H416" s="169">
        <v>34.701999999999998</v>
      </c>
      <c r="I416" s="170"/>
      <c r="L416" s="166"/>
      <c r="M416" s="171"/>
      <c r="T416" s="172"/>
      <c r="AT416" s="167" t="s">
        <v>147</v>
      </c>
      <c r="AU416" s="167" t="s">
        <v>137</v>
      </c>
      <c r="AV416" s="15" t="s">
        <v>143</v>
      </c>
      <c r="AW416" s="15" t="s">
        <v>33</v>
      </c>
      <c r="AX416" s="15" t="s">
        <v>80</v>
      </c>
      <c r="AY416" s="167" t="s">
        <v>132</v>
      </c>
    </row>
    <row r="417" spans="2:65" s="1" customFormat="1" ht="16.5" customHeight="1">
      <c r="B417" s="33"/>
      <c r="C417" s="128" t="s">
        <v>629</v>
      </c>
      <c r="D417" s="128" t="s">
        <v>138</v>
      </c>
      <c r="E417" s="129" t="s">
        <v>630</v>
      </c>
      <c r="F417" s="130" t="s">
        <v>631</v>
      </c>
      <c r="G417" s="131" t="s">
        <v>164</v>
      </c>
      <c r="H417" s="132">
        <v>34.701999999999998</v>
      </c>
      <c r="I417" s="133"/>
      <c r="J417" s="134">
        <f>ROUND(I417*H417,1)</f>
        <v>0</v>
      </c>
      <c r="K417" s="130" t="s">
        <v>142</v>
      </c>
      <c r="L417" s="33"/>
      <c r="M417" s="135" t="s">
        <v>19</v>
      </c>
      <c r="N417" s="136" t="s">
        <v>44</v>
      </c>
      <c r="P417" s="137">
        <f>O417*H417</f>
        <v>0</v>
      </c>
      <c r="Q417" s="137">
        <v>2.9999999999999997E-4</v>
      </c>
      <c r="R417" s="137">
        <f>Q417*H417</f>
        <v>1.0410599999999999E-2</v>
      </c>
      <c r="S417" s="137">
        <v>0</v>
      </c>
      <c r="T417" s="138">
        <f>S417*H417</f>
        <v>0</v>
      </c>
      <c r="AR417" s="139" t="s">
        <v>250</v>
      </c>
      <c r="AT417" s="139" t="s">
        <v>138</v>
      </c>
      <c r="AU417" s="139" t="s">
        <v>137</v>
      </c>
      <c r="AY417" s="18" t="s">
        <v>132</v>
      </c>
      <c r="BE417" s="140">
        <f>IF(N417="základní",J417,0)</f>
        <v>0</v>
      </c>
      <c r="BF417" s="140">
        <f>IF(N417="snížená",J417,0)</f>
        <v>0</v>
      </c>
      <c r="BG417" s="140">
        <f>IF(N417="zákl. přenesená",J417,0)</f>
        <v>0</v>
      </c>
      <c r="BH417" s="140">
        <f>IF(N417="sníž. přenesená",J417,0)</f>
        <v>0</v>
      </c>
      <c r="BI417" s="140">
        <f>IF(N417="nulová",J417,0)</f>
        <v>0</v>
      </c>
      <c r="BJ417" s="18" t="s">
        <v>137</v>
      </c>
      <c r="BK417" s="140">
        <f>ROUND(I417*H417,1)</f>
        <v>0</v>
      </c>
      <c r="BL417" s="18" t="s">
        <v>250</v>
      </c>
      <c r="BM417" s="139" t="s">
        <v>632</v>
      </c>
    </row>
    <row r="418" spans="2:65" s="1" customFormat="1" ht="11.25">
      <c r="B418" s="33"/>
      <c r="D418" s="141" t="s">
        <v>145</v>
      </c>
      <c r="F418" s="142" t="s">
        <v>633</v>
      </c>
      <c r="I418" s="143"/>
      <c r="L418" s="33"/>
      <c r="M418" s="144"/>
      <c r="T418" s="54"/>
      <c r="AT418" s="18" t="s">
        <v>145</v>
      </c>
      <c r="AU418" s="18" t="s">
        <v>137</v>
      </c>
    </row>
    <row r="419" spans="2:65" s="1" customFormat="1" ht="16.5" customHeight="1">
      <c r="B419" s="33"/>
      <c r="C419" s="128" t="s">
        <v>634</v>
      </c>
      <c r="D419" s="128" t="s">
        <v>138</v>
      </c>
      <c r="E419" s="129" t="s">
        <v>635</v>
      </c>
      <c r="F419" s="130" t="s">
        <v>636</v>
      </c>
      <c r="G419" s="131" t="s">
        <v>164</v>
      </c>
      <c r="H419" s="132">
        <v>5.3150000000000004</v>
      </c>
      <c r="I419" s="133"/>
      <c r="J419" s="134">
        <f>ROUND(I419*H419,1)</f>
        <v>0</v>
      </c>
      <c r="K419" s="130" t="s">
        <v>142</v>
      </c>
      <c r="L419" s="33"/>
      <c r="M419" s="135" t="s">
        <v>19</v>
      </c>
      <c r="N419" s="136" t="s">
        <v>44</v>
      </c>
      <c r="P419" s="137">
        <f>O419*H419</f>
        <v>0</v>
      </c>
      <c r="Q419" s="137">
        <v>1.5E-3</v>
      </c>
      <c r="R419" s="137">
        <f>Q419*H419</f>
        <v>7.9725000000000004E-3</v>
      </c>
      <c r="S419" s="137">
        <v>0</v>
      </c>
      <c r="T419" s="138">
        <f>S419*H419</f>
        <v>0</v>
      </c>
      <c r="AR419" s="139" t="s">
        <v>250</v>
      </c>
      <c r="AT419" s="139" t="s">
        <v>138</v>
      </c>
      <c r="AU419" s="139" t="s">
        <v>137</v>
      </c>
      <c r="AY419" s="18" t="s">
        <v>132</v>
      </c>
      <c r="BE419" s="140">
        <f>IF(N419="základní",J419,0)</f>
        <v>0</v>
      </c>
      <c r="BF419" s="140">
        <f>IF(N419="snížená",J419,0)</f>
        <v>0</v>
      </c>
      <c r="BG419" s="140">
        <f>IF(N419="zákl. přenesená",J419,0)</f>
        <v>0</v>
      </c>
      <c r="BH419" s="140">
        <f>IF(N419="sníž. přenesená",J419,0)</f>
        <v>0</v>
      </c>
      <c r="BI419" s="140">
        <f>IF(N419="nulová",J419,0)</f>
        <v>0</v>
      </c>
      <c r="BJ419" s="18" t="s">
        <v>137</v>
      </c>
      <c r="BK419" s="140">
        <f>ROUND(I419*H419,1)</f>
        <v>0</v>
      </c>
      <c r="BL419" s="18" t="s">
        <v>250</v>
      </c>
      <c r="BM419" s="139" t="s">
        <v>637</v>
      </c>
    </row>
    <row r="420" spans="2:65" s="1" customFormat="1" ht="11.25">
      <c r="B420" s="33"/>
      <c r="D420" s="141" t="s">
        <v>145</v>
      </c>
      <c r="F420" s="142" t="s">
        <v>638</v>
      </c>
      <c r="I420" s="143"/>
      <c r="L420" s="33"/>
      <c r="M420" s="144"/>
      <c r="T420" s="54"/>
      <c r="AT420" s="18" t="s">
        <v>145</v>
      </c>
      <c r="AU420" s="18" t="s">
        <v>137</v>
      </c>
    </row>
    <row r="421" spans="2:65" s="12" customFormat="1" ht="11.25">
      <c r="B421" s="145"/>
      <c r="D421" s="146" t="s">
        <v>147</v>
      </c>
      <c r="E421" s="147" t="s">
        <v>19</v>
      </c>
      <c r="F421" s="148" t="s">
        <v>639</v>
      </c>
      <c r="H421" s="149">
        <v>5.0149999999999997</v>
      </c>
      <c r="I421" s="150"/>
      <c r="L421" s="145"/>
      <c r="M421" s="151"/>
      <c r="T421" s="152"/>
      <c r="AT421" s="147" t="s">
        <v>147</v>
      </c>
      <c r="AU421" s="147" t="s">
        <v>137</v>
      </c>
      <c r="AV421" s="12" t="s">
        <v>137</v>
      </c>
      <c r="AW421" s="12" t="s">
        <v>33</v>
      </c>
      <c r="AX421" s="12" t="s">
        <v>72</v>
      </c>
      <c r="AY421" s="147" t="s">
        <v>132</v>
      </c>
    </row>
    <row r="422" spans="2:65" s="12" customFormat="1" ht="11.25">
      <c r="B422" s="145"/>
      <c r="D422" s="146" t="s">
        <v>147</v>
      </c>
      <c r="E422" s="147" t="s">
        <v>19</v>
      </c>
      <c r="F422" s="148" t="s">
        <v>624</v>
      </c>
      <c r="H422" s="149">
        <v>0.3</v>
      </c>
      <c r="I422" s="150"/>
      <c r="L422" s="145"/>
      <c r="M422" s="151"/>
      <c r="T422" s="152"/>
      <c r="AT422" s="147" t="s">
        <v>147</v>
      </c>
      <c r="AU422" s="147" t="s">
        <v>137</v>
      </c>
      <c r="AV422" s="12" t="s">
        <v>137</v>
      </c>
      <c r="AW422" s="12" t="s">
        <v>33</v>
      </c>
      <c r="AX422" s="12" t="s">
        <v>72</v>
      </c>
      <c r="AY422" s="147" t="s">
        <v>132</v>
      </c>
    </row>
    <row r="423" spans="2:65" s="15" customFormat="1" ht="11.25">
      <c r="B423" s="166"/>
      <c r="D423" s="146" t="s">
        <v>147</v>
      </c>
      <c r="E423" s="167" t="s">
        <v>19</v>
      </c>
      <c r="F423" s="168" t="s">
        <v>640</v>
      </c>
      <c r="H423" s="169">
        <v>5.3149999999999995</v>
      </c>
      <c r="I423" s="170"/>
      <c r="L423" s="166"/>
      <c r="M423" s="171"/>
      <c r="T423" s="172"/>
      <c r="AT423" s="167" t="s">
        <v>147</v>
      </c>
      <c r="AU423" s="167" t="s">
        <v>137</v>
      </c>
      <c r="AV423" s="15" t="s">
        <v>143</v>
      </c>
      <c r="AW423" s="15" t="s">
        <v>33</v>
      </c>
      <c r="AX423" s="15" t="s">
        <v>80</v>
      </c>
      <c r="AY423" s="167" t="s">
        <v>132</v>
      </c>
    </row>
    <row r="424" spans="2:65" s="1" customFormat="1" ht="16.5" customHeight="1">
      <c r="B424" s="33"/>
      <c r="C424" s="128" t="s">
        <v>641</v>
      </c>
      <c r="D424" s="128" t="s">
        <v>138</v>
      </c>
      <c r="E424" s="129" t="s">
        <v>642</v>
      </c>
      <c r="F424" s="130" t="s">
        <v>643</v>
      </c>
      <c r="G424" s="131" t="s">
        <v>210</v>
      </c>
      <c r="H424" s="132">
        <v>8.5500000000000007</v>
      </c>
      <c r="I424" s="133"/>
      <c r="J424" s="134">
        <f>ROUND(I424*H424,1)</f>
        <v>0</v>
      </c>
      <c r="K424" s="130" t="s">
        <v>142</v>
      </c>
      <c r="L424" s="33"/>
      <c r="M424" s="135" t="s">
        <v>19</v>
      </c>
      <c r="N424" s="136" t="s">
        <v>44</v>
      </c>
      <c r="P424" s="137">
        <f>O424*H424</f>
        <v>0</v>
      </c>
      <c r="Q424" s="137">
        <v>2.7999999999999998E-4</v>
      </c>
      <c r="R424" s="137">
        <f>Q424*H424</f>
        <v>2.3939999999999999E-3</v>
      </c>
      <c r="S424" s="137">
        <v>0</v>
      </c>
      <c r="T424" s="138">
        <f>S424*H424</f>
        <v>0</v>
      </c>
      <c r="AR424" s="139" t="s">
        <v>250</v>
      </c>
      <c r="AT424" s="139" t="s">
        <v>138</v>
      </c>
      <c r="AU424" s="139" t="s">
        <v>137</v>
      </c>
      <c r="AY424" s="18" t="s">
        <v>132</v>
      </c>
      <c r="BE424" s="140">
        <f>IF(N424="základní",J424,0)</f>
        <v>0</v>
      </c>
      <c r="BF424" s="140">
        <f>IF(N424="snížená",J424,0)</f>
        <v>0</v>
      </c>
      <c r="BG424" s="140">
        <f>IF(N424="zákl. přenesená",J424,0)</f>
        <v>0</v>
      </c>
      <c r="BH424" s="140">
        <f>IF(N424="sníž. přenesená",J424,0)</f>
        <v>0</v>
      </c>
      <c r="BI424" s="140">
        <f>IF(N424="nulová",J424,0)</f>
        <v>0</v>
      </c>
      <c r="BJ424" s="18" t="s">
        <v>137</v>
      </c>
      <c r="BK424" s="140">
        <f>ROUND(I424*H424,1)</f>
        <v>0</v>
      </c>
      <c r="BL424" s="18" t="s">
        <v>250</v>
      </c>
      <c r="BM424" s="139" t="s">
        <v>644</v>
      </c>
    </row>
    <row r="425" spans="2:65" s="1" customFormat="1" ht="11.25">
      <c r="B425" s="33"/>
      <c r="D425" s="141" t="s">
        <v>145</v>
      </c>
      <c r="F425" s="142" t="s">
        <v>645</v>
      </c>
      <c r="I425" s="143"/>
      <c r="L425" s="33"/>
      <c r="M425" s="144"/>
      <c r="T425" s="54"/>
      <c r="AT425" s="18" t="s">
        <v>145</v>
      </c>
      <c r="AU425" s="18" t="s">
        <v>137</v>
      </c>
    </row>
    <row r="426" spans="2:65" s="12" customFormat="1" ht="11.25">
      <c r="B426" s="145"/>
      <c r="D426" s="146" t="s">
        <v>147</v>
      </c>
      <c r="E426" s="147" t="s">
        <v>19</v>
      </c>
      <c r="F426" s="148" t="s">
        <v>646</v>
      </c>
      <c r="H426" s="149">
        <v>8.5500000000000007</v>
      </c>
      <c r="I426" s="150"/>
      <c r="L426" s="145"/>
      <c r="M426" s="151"/>
      <c r="T426" s="152"/>
      <c r="AT426" s="147" t="s">
        <v>147</v>
      </c>
      <c r="AU426" s="147" t="s">
        <v>137</v>
      </c>
      <c r="AV426" s="12" t="s">
        <v>137</v>
      </c>
      <c r="AW426" s="12" t="s">
        <v>33</v>
      </c>
      <c r="AX426" s="12" t="s">
        <v>80</v>
      </c>
      <c r="AY426" s="147" t="s">
        <v>132</v>
      </c>
    </row>
    <row r="427" spans="2:65" s="1" customFormat="1" ht="24.2" customHeight="1">
      <c r="B427" s="33"/>
      <c r="C427" s="128" t="s">
        <v>647</v>
      </c>
      <c r="D427" s="128" t="s">
        <v>138</v>
      </c>
      <c r="E427" s="129" t="s">
        <v>648</v>
      </c>
      <c r="F427" s="130" t="s">
        <v>649</v>
      </c>
      <c r="G427" s="131" t="s">
        <v>164</v>
      </c>
      <c r="H427" s="132">
        <v>34.701999999999998</v>
      </c>
      <c r="I427" s="133"/>
      <c r="J427" s="134">
        <f>ROUND(I427*H427,1)</f>
        <v>0</v>
      </c>
      <c r="K427" s="130" t="s">
        <v>142</v>
      </c>
      <c r="L427" s="33"/>
      <c r="M427" s="135" t="s">
        <v>19</v>
      </c>
      <c r="N427" s="136" t="s">
        <v>44</v>
      </c>
      <c r="P427" s="137">
        <f>O427*H427</f>
        <v>0</v>
      </c>
      <c r="Q427" s="137">
        <v>9.0900000000000009E-3</v>
      </c>
      <c r="R427" s="137">
        <f>Q427*H427</f>
        <v>0.31544117999999999</v>
      </c>
      <c r="S427" s="137">
        <v>0</v>
      </c>
      <c r="T427" s="138">
        <f>S427*H427</f>
        <v>0</v>
      </c>
      <c r="AR427" s="139" t="s">
        <v>250</v>
      </c>
      <c r="AT427" s="139" t="s">
        <v>138</v>
      </c>
      <c r="AU427" s="139" t="s">
        <v>137</v>
      </c>
      <c r="AY427" s="18" t="s">
        <v>132</v>
      </c>
      <c r="BE427" s="140">
        <f>IF(N427="základní",J427,0)</f>
        <v>0</v>
      </c>
      <c r="BF427" s="140">
        <f>IF(N427="snížená",J427,0)</f>
        <v>0</v>
      </c>
      <c r="BG427" s="140">
        <f>IF(N427="zákl. přenesená",J427,0)</f>
        <v>0</v>
      </c>
      <c r="BH427" s="140">
        <f>IF(N427="sníž. přenesená",J427,0)</f>
        <v>0</v>
      </c>
      <c r="BI427" s="140">
        <f>IF(N427="nulová",J427,0)</f>
        <v>0</v>
      </c>
      <c r="BJ427" s="18" t="s">
        <v>137</v>
      </c>
      <c r="BK427" s="140">
        <f>ROUND(I427*H427,1)</f>
        <v>0</v>
      </c>
      <c r="BL427" s="18" t="s">
        <v>250</v>
      </c>
      <c r="BM427" s="139" t="s">
        <v>650</v>
      </c>
    </row>
    <row r="428" spans="2:65" s="1" customFormat="1" ht="11.25">
      <c r="B428" s="33"/>
      <c r="D428" s="141" t="s">
        <v>145</v>
      </c>
      <c r="F428" s="142" t="s">
        <v>651</v>
      </c>
      <c r="I428" s="143"/>
      <c r="L428" s="33"/>
      <c r="M428" s="144"/>
      <c r="T428" s="54"/>
      <c r="AT428" s="18" t="s">
        <v>145</v>
      </c>
      <c r="AU428" s="18" t="s">
        <v>137</v>
      </c>
    </row>
    <row r="429" spans="2:65" s="12" customFormat="1" ht="11.25">
      <c r="B429" s="145"/>
      <c r="D429" s="146" t="s">
        <v>147</v>
      </c>
      <c r="E429" s="147" t="s">
        <v>19</v>
      </c>
      <c r="F429" s="148" t="s">
        <v>623</v>
      </c>
      <c r="H429" s="149">
        <v>26.4</v>
      </c>
      <c r="I429" s="150"/>
      <c r="L429" s="145"/>
      <c r="M429" s="151"/>
      <c r="T429" s="152"/>
      <c r="AT429" s="147" t="s">
        <v>147</v>
      </c>
      <c r="AU429" s="147" t="s">
        <v>137</v>
      </c>
      <c r="AV429" s="12" t="s">
        <v>137</v>
      </c>
      <c r="AW429" s="12" t="s">
        <v>33</v>
      </c>
      <c r="AX429" s="12" t="s">
        <v>72</v>
      </c>
      <c r="AY429" s="147" t="s">
        <v>132</v>
      </c>
    </row>
    <row r="430" spans="2:65" s="12" customFormat="1" ht="11.25">
      <c r="B430" s="145"/>
      <c r="D430" s="146" t="s">
        <v>147</v>
      </c>
      <c r="E430" s="147" t="s">
        <v>19</v>
      </c>
      <c r="F430" s="148" t="s">
        <v>624</v>
      </c>
      <c r="H430" s="149">
        <v>0.3</v>
      </c>
      <c r="I430" s="150"/>
      <c r="L430" s="145"/>
      <c r="M430" s="151"/>
      <c r="T430" s="152"/>
      <c r="AT430" s="147" t="s">
        <v>147</v>
      </c>
      <c r="AU430" s="147" t="s">
        <v>137</v>
      </c>
      <c r="AV430" s="12" t="s">
        <v>137</v>
      </c>
      <c r="AW430" s="12" t="s">
        <v>33</v>
      </c>
      <c r="AX430" s="12" t="s">
        <v>72</v>
      </c>
      <c r="AY430" s="147" t="s">
        <v>132</v>
      </c>
    </row>
    <row r="431" spans="2:65" s="12" customFormat="1" ht="11.25">
      <c r="B431" s="145"/>
      <c r="D431" s="146" t="s">
        <v>147</v>
      </c>
      <c r="E431" s="147" t="s">
        <v>19</v>
      </c>
      <c r="F431" s="148" t="s">
        <v>625</v>
      </c>
      <c r="H431" s="149">
        <v>-3.1520000000000001</v>
      </c>
      <c r="I431" s="150"/>
      <c r="L431" s="145"/>
      <c r="M431" s="151"/>
      <c r="T431" s="152"/>
      <c r="AT431" s="147" t="s">
        <v>147</v>
      </c>
      <c r="AU431" s="147" t="s">
        <v>137</v>
      </c>
      <c r="AV431" s="12" t="s">
        <v>137</v>
      </c>
      <c r="AW431" s="12" t="s">
        <v>33</v>
      </c>
      <c r="AX431" s="12" t="s">
        <v>72</v>
      </c>
      <c r="AY431" s="147" t="s">
        <v>132</v>
      </c>
    </row>
    <row r="432" spans="2:65" s="12" customFormat="1" ht="11.25">
      <c r="B432" s="145"/>
      <c r="D432" s="146" t="s">
        <v>147</v>
      </c>
      <c r="E432" s="147" t="s">
        <v>19</v>
      </c>
      <c r="F432" s="148" t="s">
        <v>626</v>
      </c>
      <c r="H432" s="149">
        <v>0.33</v>
      </c>
      <c r="I432" s="150"/>
      <c r="L432" s="145"/>
      <c r="M432" s="151"/>
      <c r="T432" s="152"/>
      <c r="AT432" s="147" t="s">
        <v>147</v>
      </c>
      <c r="AU432" s="147" t="s">
        <v>137</v>
      </c>
      <c r="AV432" s="12" t="s">
        <v>137</v>
      </c>
      <c r="AW432" s="12" t="s">
        <v>33</v>
      </c>
      <c r="AX432" s="12" t="s">
        <v>72</v>
      </c>
      <c r="AY432" s="147" t="s">
        <v>132</v>
      </c>
    </row>
    <row r="433" spans="2:65" s="14" customFormat="1" ht="11.25">
      <c r="B433" s="159"/>
      <c r="D433" s="146" t="s">
        <v>147</v>
      </c>
      <c r="E433" s="160" t="s">
        <v>19</v>
      </c>
      <c r="F433" s="161" t="s">
        <v>627</v>
      </c>
      <c r="H433" s="162">
        <v>23.877999999999997</v>
      </c>
      <c r="I433" s="163"/>
      <c r="L433" s="159"/>
      <c r="M433" s="164"/>
      <c r="T433" s="165"/>
      <c r="AT433" s="160" t="s">
        <v>147</v>
      </c>
      <c r="AU433" s="160" t="s">
        <v>137</v>
      </c>
      <c r="AV433" s="14" t="s">
        <v>133</v>
      </c>
      <c r="AW433" s="14" t="s">
        <v>33</v>
      </c>
      <c r="AX433" s="14" t="s">
        <v>72</v>
      </c>
      <c r="AY433" s="160" t="s">
        <v>132</v>
      </c>
    </row>
    <row r="434" spans="2:65" s="12" customFormat="1" ht="11.25">
      <c r="B434" s="145"/>
      <c r="D434" s="146" t="s">
        <v>147</v>
      </c>
      <c r="E434" s="147" t="s">
        <v>19</v>
      </c>
      <c r="F434" s="148" t="s">
        <v>628</v>
      </c>
      <c r="H434" s="149">
        <v>12.4</v>
      </c>
      <c r="I434" s="150"/>
      <c r="L434" s="145"/>
      <c r="M434" s="151"/>
      <c r="T434" s="152"/>
      <c r="AT434" s="147" t="s">
        <v>147</v>
      </c>
      <c r="AU434" s="147" t="s">
        <v>137</v>
      </c>
      <c r="AV434" s="12" t="s">
        <v>137</v>
      </c>
      <c r="AW434" s="12" t="s">
        <v>33</v>
      </c>
      <c r="AX434" s="12" t="s">
        <v>72</v>
      </c>
      <c r="AY434" s="147" t="s">
        <v>132</v>
      </c>
    </row>
    <row r="435" spans="2:65" s="12" customFormat="1" ht="11.25">
      <c r="B435" s="145"/>
      <c r="D435" s="146" t="s">
        <v>147</v>
      </c>
      <c r="E435" s="147" t="s">
        <v>19</v>
      </c>
      <c r="F435" s="148" t="s">
        <v>189</v>
      </c>
      <c r="H435" s="149">
        <v>-1.5760000000000001</v>
      </c>
      <c r="I435" s="150"/>
      <c r="L435" s="145"/>
      <c r="M435" s="151"/>
      <c r="T435" s="152"/>
      <c r="AT435" s="147" t="s">
        <v>147</v>
      </c>
      <c r="AU435" s="147" t="s">
        <v>137</v>
      </c>
      <c r="AV435" s="12" t="s">
        <v>137</v>
      </c>
      <c r="AW435" s="12" t="s">
        <v>33</v>
      </c>
      <c r="AX435" s="12" t="s">
        <v>72</v>
      </c>
      <c r="AY435" s="147" t="s">
        <v>132</v>
      </c>
    </row>
    <row r="436" spans="2:65" s="14" customFormat="1" ht="11.25">
      <c r="B436" s="159"/>
      <c r="D436" s="146" t="s">
        <v>147</v>
      </c>
      <c r="E436" s="160" t="s">
        <v>19</v>
      </c>
      <c r="F436" s="161" t="s">
        <v>193</v>
      </c>
      <c r="H436" s="162">
        <v>10.824</v>
      </c>
      <c r="I436" s="163"/>
      <c r="L436" s="159"/>
      <c r="M436" s="164"/>
      <c r="T436" s="165"/>
      <c r="AT436" s="160" t="s">
        <v>147</v>
      </c>
      <c r="AU436" s="160" t="s">
        <v>137</v>
      </c>
      <c r="AV436" s="14" t="s">
        <v>133</v>
      </c>
      <c r="AW436" s="14" t="s">
        <v>33</v>
      </c>
      <c r="AX436" s="14" t="s">
        <v>72</v>
      </c>
      <c r="AY436" s="160" t="s">
        <v>132</v>
      </c>
    </row>
    <row r="437" spans="2:65" s="15" customFormat="1" ht="11.25">
      <c r="B437" s="166"/>
      <c r="D437" s="146" t="s">
        <v>147</v>
      </c>
      <c r="E437" s="167" t="s">
        <v>19</v>
      </c>
      <c r="F437" s="168" t="s">
        <v>194</v>
      </c>
      <c r="H437" s="169">
        <v>34.701999999999998</v>
      </c>
      <c r="I437" s="170"/>
      <c r="L437" s="166"/>
      <c r="M437" s="171"/>
      <c r="T437" s="172"/>
      <c r="AT437" s="167" t="s">
        <v>147</v>
      </c>
      <c r="AU437" s="167" t="s">
        <v>137</v>
      </c>
      <c r="AV437" s="15" t="s">
        <v>143</v>
      </c>
      <c r="AW437" s="15" t="s">
        <v>33</v>
      </c>
      <c r="AX437" s="15" t="s">
        <v>80</v>
      </c>
      <c r="AY437" s="167" t="s">
        <v>132</v>
      </c>
    </row>
    <row r="438" spans="2:65" s="1" customFormat="1" ht="16.5" customHeight="1">
      <c r="B438" s="33"/>
      <c r="C438" s="173" t="s">
        <v>652</v>
      </c>
      <c r="D438" s="173" t="s">
        <v>251</v>
      </c>
      <c r="E438" s="174" t="s">
        <v>653</v>
      </c>
      <c r="F438" s="175" t="s">
        <v>654</v>
      </c>
      <c r="G438" s="176" t="s">
        <v>164</v>
      </c>
      <c r="H438" s="177">
        <v>39.906999999999996</v>
      </c>
      <c r="I438" s="178"/>
      <c r="J438" s="179">
        <f>ROUND(I438*H438,1)</f>
        <v>0</v>
      </c>
      <c r="K438" s="175" t="s">
        <v>142</v>
      </c>
      <c r="L438" s="180"/>
      <c r="M438" s="181" t="s">
        <v>19</v>
      </c>
      <c r="N438" s="182" t="s">
        <v>44</v>
      </c>
      <c r="P438" s="137">
        <f>O438*H438</f>
        <v>0</v>
      </c>
      <c r="Q438" s="137">
        <v>1.9E-2</v>
      </c>
      <c r="R438" s="137">
        <f>Q438*H438</f>
        <v>0.75823299999999993</v>
      </c>
      <c r="S438" s="137">
        <v>0</v>
      </c>
      <c r="T438" s="138">
        <f>S438*H438</f>
        <v>0</v>
      </c>
      <c r="AR438" s="139" t="s">
        <v>346</v>
      </c>
      <c r="AT438" s="139" t="s">
        <v>251</v>
      </c>
      <c r="AU438" s="139" t="s">
        <v>137</v>
      </c>
      <c r="AY438" s="18" t="s">
        <v>132</v>
      </c>
      <c r="BE438" s="140">
        <f>IF(N438="základní",J438,0)</f>
        <v>0</v>
      </c>
      <c r="BF438" s="140">
        <f>IF(N438="snížená",J438,0)</f>
        <v>0</v>
      </c>
      <c r="BG438" s="140">
        <f>IF(N438="zákl. přenesená",J438,0)</f>
        <v>0</v>
      </c>
      <c r="BH438" s="140">
        <f>IF(N438="sníž. přenesená",J438,0)</f>
        <v>0</v>
      </c>
      <c r="BI438" s="140">
        <f>IF(N438="nulová",J438,0)</f>
        <v>0</v>
      </c>
      <c r="BJ438" s="18" t="s">
        <v>137</v>
      </c>
      <c r="BK438" s="140">
        <f>ROUND(I438*H438,1)</f>
        <v>0</v>
      </c>
      <c r="BL438" s="18" t="s">
        <v>250</v>
      </c>
      <c r="BM438" s="139" t="s">
        <v>655</v>
      </c>
    </row>
    <row r="439" spans="2:65" s="12" customFormat="1" ht="11.25">
      <c r="B439" s="145"/>
      <c r="D439" s="146" t="s">
        <v>147</v>
      </c>
      <c r="E439" s="147" t="s">
        <v>19</v>
      </c>
      <c r="F439" s="148" t="s">
        <v>656</v>
      </c>
      <c r="H439" s="149">
        <v>39.906999999999996</v>
      </c>
      <c r="I439" s="150"/>
      <c r="L439" s="145"/>
      <c r="M439" s="151"/>
      <c r="T439" s="152"/>
      <c r="AT439" s="147" t="s">
        <v>147</v>
      </c>
      <c r="AU439" s="147" t="s">
        <v>137</v>
      </c>
      <c r="AV439" s="12" t="s">
        <v>137</v>
      </c>
      <c r="AW439" s="12" t="s">
        <v>33</v>
      </c>
      <c r="AX439" s="12" t="s">
        <v>80</v>
      </c>
      <c r="AY439" s="147" t="s">
        <v>132</v>
      </c>
    </row>
    <row r="440" spans="2:65" s="1" customFormat="1" ht="21.75" customHeight="1">
      <c r="B440" s="33"/>
      <c r="C440" s="128" t="s">
        <v>657</v>
      </c>
      <c r="D440" s="128" t="s">
        <v>138</v>
      </c>
      <c r="E440" s="129" t="s">
        <v>658</v>
      </c>
      <c r="F440" s="130" t="s">
        <v>659</v>
      </c>
      <c r="G440" s="131" t="s">
        <v>210</v>
      </c>
      <c r="H440" s="132">
        <v>1.05</v>
      </c>
      <c r="I440" s="133"/>
      <c r="J440" s="134">
        <f>ROUND(I440*H440,1)</f>
        <v>0</v>
      </c>
      <c r="K440" s="130" t="s">
        <v>142</v>
      </c>
      <c r="L440" s="33"/>
      <c r="M440" s="135" t="s">
        <v>19</v>
      </c>
      <c r="N440" s="136" t="s">
        <v>44</v>
      </c>
      <c r="P440" s="137">
        <f>O440*H440</f>
        <v>0</v>
      </c>
      <c r="Q440" s="137">
        <v>7.3999999999999999E-4</v>
      </c>
      <c r="R440" s="137">
        <f>Q440*H440</f>
        <v>7.7700000000000002E-4</v>
      </c>
      <c r="S440" s="137">
        <v>0</v>
      </c>
      <c r="T440" s="138">
        <f>S440*H440</f>
        <v>0</v>
      </c>
      <c r="AR440" s="139" t="s">
        <v>250</v>
      </c>
      <c r="AT440" s="139" t="s">
        <v>138</v>
      </c>
      <c r="AU440" s="139" t="s">
        <v>137</v>
      </c>
      <c r="AY440" s="18" t="s">
        <v>132</v>
      </c>
      <c r="BE440" s="140">
        <f>IF(N440="základní",J440,0)</f>
        <v>0</v>
      </c>
      <c r="BF440" s="140">
        <f>IF(N440="snížená",J440,0)</f>
        <v>0</v>
      </c>
      <c r="BG440" s="140">
        <f>IF(N440="zákl. přenesená",J440,0)</f>
        <v>0</v>
      </c>
      <c r="BH440" s="140">
        <f>IF(N440="sníž. přenesená",J440,0)</f>
        <v>0</v>
      </c>
      <c r="BI440" s="140">
        <f>IF(N440="nulová",J440,0)</f>
        <v>0</v>
      </c>
      <c r="BJ440" s="18" t="s">
        <v>137</v>
      </c>
      <c r="BK440" s="140">
        <f>ROUND(I440*H440,1)</f>
        <v>0</v>
      </c>
      <c r="BL440" s="18" t="s">
        <v>250</v>
      </c>
      <c r="BM440" s="139" t="s">
        <v>660</v>
      </c>
    </row>
    <row r="441" spans="2:65" s="1" customFormat="1" ht="11.25">
      <c r="B441" s="33"/>
      <c r="D441" s="141" t="s">
        <v>145</v>
      </c>
      <c r="F441" s="142" t="s">
        <v>661</v>
      </c>
      <c r="I441" s="143"/>
      <c r="L441" s="33"/>
      <c r="M441" s="144"/>
      <c r="T441" s="54"/>
      <c r="AT441" s="18" t="s">
        <v>145</v>
      </c>
      <c r="AU441" s="18" t="s">
        <v>137</v>
      </c>
    </row>
    <row r="442" spans="2:65" s="12" customFormat="1" ht="11.25">
      <c r="B442" s="145"/>
      <c r="D442" s="146" t="s">
        <v>147</v>
      </c>
      <c r="E442" s="147" t="s">
        <v>19</v>
      </c>
      <c r="F442" s="148" t="s">
        <v>662</v>
      </c>
      <c r="H442" s="149">
        <v>1.05</v>
      </c>
      <c r="I442" s="150"/>
      <c r="L442" s="145"/>
      <c r="M442" s="151"/>
      <c r="T442" s="152"/>
      <c r="AT442" s="147" t="s">
        <v>147</v>
      </c>
      <c r="AU442" s="147" t="s">
        <v>137</v>
      </c>
      <c r="AV442" s="12" t="s">
        <v>137</v>
      </c>
      <c r="AW442" s="12" t="s">
        <v>33</v>
      </c>
      <c r="AX442" s="12" t="s">
        <v>80</v>
      </c>
      <c r="AY442" s="147" t="s">
        <v>132</v>
      </c>
    </row>
    <row r="443" spans="2:65" s="1" customFormat="1" ht="21.75" customHeight="1">
      <c r="B443" s="33"/>
      <c r="C443" s="128" t="s">
        <v>663</v>
      </c>
      <c r="D443" s="128" t="s">
        <v>138</v>
      </c>
      <c r="E443" s="129" t="s">
        <v>664</v>
      </c>
      <c r="F443" s="130" t="s">
        <v>665</v>
      </c>
      <c r="G443" s="131" t="s">
        <v>210</v>
      </c>
      <c r="H443" s="132">
        <v>0.8</v>
      </c>
      <c r="I443" s="133"/>
      <c r="J443" s="134">
        <f>ROUND(I443*H443,1)</f>
        <v>0</v>
      </c>
      <c r="K443" s="130" t="s">
        <v>142</v>
      </c>
      <c r="L443" s="33"/>
      <c r="M443" s="135" t="s">
        <v>19</v>
      </c>
      <c r="N443" s="136" t="s">
        <v>44</v>
      </c>
      <c r="P443" s="137">
        <f>O443*H443</f>
        <v>0</v>
      </c>
      <c r="Q443" s="137">
        <v>9.7999999999999997E-4</v>
      </c>
      <c r="R443" s="137">
        <f>Q443*H443</f>
        <v>7.8399999999999997E-4</v>
      </c>
      <c r="S443" s="137">
        <v>0</v>
      </c>
      <c r="T443" s="138">
        <f>S443*H443</f>
        <v>0</v>
      </c>
      <c r="AR443" s="139" t="s">
        <v>250</v>
      </c>
      <c r="AT443" s="139" t="s">
        <v>138</v>
      </c>
      <c r="AU443" s="139" t="s">
        <v>137</v>
      </c>
      <c r="AY443" s="18" t="s">
        <v>132</v>
      </c>
      <c r="BE443" s="140">
        <f>IF(N443="základní",J443,0)</f>
        <v>0</v>
      </c>
      <c r="BF443" s="140">
        <f>IF(N443="snížená",J443,0)</f>
        <v>0</v>
      </c>
      <c r="BG443" s="140">
        <f>IF(N443="zákl. přenesená",J443,0)</f>
        <v>0</v>
      </c>
      <c r="BH443" s="140">
        <f>IF(N443="sníž. přenesená",J443,0)</f>
        <v>0</v>
      </c>
      <c r="BI443" s="140">
        <f>IF(N443="nulová",J443,0)</f>
        <v>0</v>
      </c>
      <c r="BJ443" s="18" t="s">
        <v>137</v>
      </c>
      <c r="BK443" s="140">
        <f>ROUND(I443*H443,1)</f>
        <v>0</v>
      </c>
      <c r="BL443" s="18" t="s">
        <v>250</v>
      </c>
      <c r="BM443" s="139" t="s">
        <v>666</v>
      </c>
    </row>
    <row r="444" spans="2:65" s="1" customFormat="1" ht="11.25">
      <c r="B444" s="33"/>
      <c r="D444" s="141" t="s">
        <v>145</v>
      </c>
      <c r="F444" s="142" t="s">
        <v>667</v>
      </c>
      <c r="I444" s="143"/>
      <c r="L444" s="33"/>
      <c r="M444" s="144"/>
      <c r="T444" s="54"/>
      <c r="AT444" s="18" t="s">
        <v>145</v>
      </c>
      <c r="AU444" s="18" t="s">
        <v>137</v>
      </c>
    </row>
    <row r="445" spans="2:65" s="12" customFormat="1" ht="11.25">
      <c r="B445" s="145"/>
      <c r="D445" s="146" t="s">
        <v>147</v>
      </c>
      <c r="E445" s="147" t="s">
        <v>19</v>
      </c>
      <c r="F445" s="148" t="s">
        <v>668</v>
      </c>
      <c r="H445" s="149">
        <v>0.8</v>
      </c>
      <c r="I445" s="150"/>
      <c r="L445" s="145"/>
      <c r="M445" s="151"/>
      <c r="T445" s="152"/>
      <c r="AT445" s="147" t="s">
        <v>147</v>
      </c>
      <c r="AU445" s="147" t="s">
        <v>137</v>
      </c>
      <c r="AV445" s="12" t="s">
        <v>137</v>
      </c>
      <c r="AW445" s="12" t="s">
        <v>33</v>
      </c>
      <c r="AX445" s="12" t="s">
        <v>80</v>
      </c>
      <c r="AY445" s="147" t="s">
        <v>132</v>
      </c>
    </row>
    <row r="446" spans="2:65" s="1" customFormat="1" ht="16.5" customHeight="1">
      <c r="B446" s="33"/>
      <c r="C446" s="173" t="s">
        <v>669</v>
      </c>
      <c r="D446" s="173" t="s">
        <v>251</v>
      </c>
      <c r="E446" s="174" t="s">
        <v>653</v>
      </c>
      <c r="F446" s="175" t="s">
        <v>654</v>
      </c>
      <c r="G446" s="176" t="s">
        <v>164</v>
      </c>
      <c r="H446" s="177">
        <v>0.39700000000000002</v>
      </c>
      <c r="I446" s="178"/>
      <c r="J446" s="179">
        <f>ROUND(I446*H446,1)</f>
        <v>0</v>
      </c>
      <c r="K446" s="175" t="s">
        <v>142</v>
      </c>
      <c r="L446" s="180"/>
      <c r="M446" s="181" t="s">
        <v>19</v>
      </c>
      <c r="N446" s="182" t="s">
        <v>44</v>
      </c>
      <c r="P446" s="137">
        <f>O446*H446</f>
        <v>0</v>
      </c>
      <c r="Q446" s="137">
        <v>1.9E-2</v>
      </c>
      <c r="R446" s="137">
        <f>Q446*H446</f>
        <v>7.5430000000000002E-3</v>
      </c>
      <c r="S446" s="137">
        <v>0</v>
      </c>
      <c r="T446" s="138">
        <f>S446*H446</f>
        <v>0</v>
      </c>
      <c r="AR446" s="139" t="s">
        <v>346</v>
      </c>
      <c r="AT446" s="139" t="s">
        <v>251</v>
      </c>
      <c r="AU446" s="139" t="s">
        <v>137</v>
      </c>
      <c r="AY446" s="18" t="s">
        <v>132</v>
      </c>
      <c r="BE446" s="140">
        <f>IF(N446="základní",J446,0)</f>
        <v>0</v>
      </c>
      <c r="BF446" s="140">
        <f>IF(N446="snížená",J446,0)</f>
        <v>0</v>
      </c>
      <c r="BG446" s="140">
        <f>IF(N446="zákl. přenesená",J446,0)</f>
        <v>0</v>
      </c>
      <c r="BH446" s="140">
        <f>IF(N446="sníž. přenesená",J446,0)</f>
        <v>0</v>
      </c>
      <c r="BI446" s="140">
        <f>IF(N446="nulová",J446,0)</f>
        <v>0</v>
      </c>
      <c r="BJ446" s="18" t="s">
        <v>137</v>
      </c>
      <c r="BK446" s="140">
        <f>ROUND(I446*H446,1)</f>
        <v>0</v>
      </c>
      <c r="BL446" s="18" t="s">
        <v>250</v>
      </c>
      <c r="BM446" s="139" t="s">
        <v>670</v>
      </c>
    </row>
    <row r="447" spans="2:65" s="12" customFormat="1" ht="11.25">
      <c r="B447" s="145"/>
      <c r="D447" s="146" t="s">
        <v>147</v>
      </c>
      <c r="E447" s="147" t="s">
        <v>19</v>
      </c>
      <c r="F447" s="148" t="s">
        <v>671</v>
      </c>
      <c r="H447" s="149">
        <v>0.19700000000000001</v>
      </c>
      <c r="I447" s="150"/>
      <c r="L447" s="145"/>
      <c r="M447" s="151"/>
      <c r="T447" s="152"/>
      <c r="AT447" s="147" t="s">
        <v>147</v>
      </c>
      <c r="AU447" s="147" t="s">
        <v>137</v>
      </c>
      <c r="AV447" s="12" t="s">
        <v>137</v>
      </c>
      <c r="AW447" s="12" t="s">
        <v>33</v>
      </c>
      <c r="AX447" s="12" t="s">
        <v>72</v>
      </c>
      <c r="AY447" s="147" t="s">
        <v>132</v>
      </c>
    </row>
    <row r="448" spans="2:65" s="12" customFormat="1" ht="11.25">
      <c r="B448" s="145"/>
      <c r="D448" s="146" t="s">
        <v>147</v>
      </c>
      <c r="E448" s="147" t="s">
        <v>19</v>
      </c>
      <c r="F448" s="148" t="s">
        <v>672</v>
      </c>
      <c r="H448" s="149">
        <v>0.2</v>
      </c>
      <c r="I448" s="150"/>
      <c r="L448" s="145"/>
      <c r="M448" s="151"/>
      <c r="T448" s="152"/>
      <c r="AT448" s="147" t="s">
        <v>147</v>
      </c>
      <c r="AU448" s="147" t="s">
        <v>137</v>
      </c>
      <c r="AV448" s="12" t="s">
        <v>137</v>
      </c>
      <c r="AW448" s="12" t="s">
        <v>33</v>
      </c>
      <c r="AX448" s="12" t="s">
        <v>72</v>
      </c>
      <c r="AY448" s="147" t="s">
        <v>132</v>
      </c>
    </row>
    <row r="449" spans="2:65" s="15" customFormat="1" ht="11.25">
      <c r="B449" s="166"/>
      <c r="D449" s="146" t="s">
        <v>147</v>
      </c>
      <c r="E449" s="167" t="s">
        <v>19</v>
      </c>
      <c r="F449" s="168" t="s">
        <v>194</v>
      </c>
      <c r="H449" s="169">
        <v>0.39700000000000002</v>
      </c>
      <c r="I449" s="170"/>
      <c r="L449" s="166"/>
      <c r="M449" s="171"/>
      <c r="T449" s="172"/>
      <c r="AT449" s="167" t="s">
        <v>147</v>
      </c>
      <c r="AU449" s="167" t="s">
        <v>137</v>
      </c>
      <c r="AV449" s="15" t="s">
        <v>143</v>
      </c>
      <c r="AW449" s="15" t="s">
        <v>33</v>
      </c>
      <c r="AX449" s="15" t="s">
        <v>80</v>
      </c>
      <c r="AY449" s="167" t="s">
        <v>132</v>
      </c>
    </row>
    <row r="450" spans="2:65" s="1" customFormat="1" ht="16.5" customHeight="1">
      <c r="B450" s="33"/>
      <c r="C450" s="128" t="s">
        <v>673</v>
      </c>
      <c r="D450" s="128" t="s">
        <v>138</v>
      </c>
      <c r="E450" s="129" t="s">
        <v>674</v>
      </c>
      <c r="F450" s="130" t="s">
        <v>675</v>
      </c>
      <c r="G450" s="131" t="s">
        <v>210</v>
      </c>
      <c r="H450" s="132">
        <v>8.5500000000000007</v>
      </c>
      <c r="I450" s="133"/>
      <c r="J450" s="134">
        <f>ROUND(I450*H450,1)</f>
        <v>0</v>
      </c>
      <c r="K450" s="130" t="s">
        <v>142</v>
      </c>
      <c r="L450" s="33"/>
      <c r="M450" s="135" t="s">
        <v>19</v>
      </c>
      <c r="N450" s="136" t="s">
        <v>44</v>
      </c>
      <c r="P450" s="137">
        <f>O450*H450</f>
        <v>0</v>
      </c>
      <c r="Q450" s="137">
        <v>9.0000000000000006E-5</v>
      </c>
      <c r="R450" s="137">
        <f>Q450*H450</f>
        <v>7.6950000000000011E-4</v>
      </c>
      <c r="S450" s="137">
        <v>0</v>
      </c>
      <c r="T450" s="138">
        <f>S450*H450</f>
        <v>0</v>
      </c>
      <c r="AR450" s="139" t="s">
        <v>250</v>
      </c>
      <c r="AT450" s="139" t="s">
        <v>138</v>
      </c>
      <c r="AU450" s="139" t="s">
        <v>137</v>
      </c>
      <c r="AY450" s="18" t="s">
        <v>132</v>
      </c>
      <c r="BE450" s="140">
        <f>IF(N450="základní",J450,0)</f>
        <v>0</v>
      </c>
      <c r="BF450" s="140">
        <f>IF(N450="snížená",J450,0)</f>
        <v>0</v>
      </c>
      <c r="BG450" s="140">
        <f>IF(N450="zákl. přenesená",J450,0)</f>
        <v>0</v>
      </c>
      <c r="BH450" s="140">
        <f>IF(N450="sníž. přenesená",J450,0)</f>
        <v>0</v>
      </c>
      <c r="BI450" s="140">
        <f>IF(N450="nulová",J450,0)</f>
        <v>0</v>
      </c>
      <c r="BJ450" s="18" t="s">
        <v>137</v>
      </c>
      <c r="BK450" s="140">
        <f>ROUND(I450*H450,1)</f>
        <v>0</v>
      </c>
      <c r="BL450" s="18" t="s">
        <v>250</v>
      </c>
      <c r="BM450" s="139" t="s">
        <v>676</v>
      </c>
    </row>
    <row r="451" spans="2:65" s="1" customFormat="1" ht="11.25">
      <c r="B451" s="33"/>
      <c r="D451" s="141" t="s">
        <v>145</v>
      </c>
      <c r="F451" s="142" t="s">
        <v>677</v>
      </c>
      <c r="I451" s="143"/>
      <c r="L451" s="33"/>
      <c r="M451" s="144"/>
      <c r="T451" s="54"/>
      <c r="AT451" s="18" t="s">
        <v>145</v>
      </c>
      <c r="AU451" s="18" t="s">
        <v>137</v>
      </c>
    </row>
    <row r="452" spans="2:65" s="12" customFormat="1" ht="11.25">
      <c r="B452" s="145"/>
      <c r="D452" s="146" t="s">
        <v>147</v>
      </c>
      <c r="E452" s="147" t="s">
        <v>19</v>
      </c>
      <c r="F452" s="148" t="s">
        <v>646</v>
      </c>
      <c r="H452" s="149">
        <v>8.5500000000000007</v>
      </c>
      <c r="I452" s="150"/>
      <c r="L452" s="145"/>
      <c r="M452" s="151"/>
      <c r="T452" s="152"/>
      <c r="AT452" s="147" t="s">
        <v>147</v>
      </c>
      <c r="AU452" s="147" t="s">
        <v>137</v>
      </c>
      <c r="AV452" s="12" t="s">
        <v>137</v>
      </c>
      <c r="AW452" s="12" t="s">
        <v>33</v>
      </c>
      <c r="AX452" s="12" t="s">
        <v>80</v>
      </c>
      <c r="AY452" s="147" t="s">
        <v>132</v>
      </c>
    </row>
    <row r="453" spans="2:65" s="1" customFormat="1" ht="16.5" customHeight="1">
      <c r="B453" s="33"/>
      <c r="C453" s="128" t="s">
        <v>678</v>
      </c>
      <c r="D453" s="128" t="s">
        <v>138</v>
      </c>
      <c r="E453" s="129" t="s">
        <v>679</v>
      </c>
      <c r="F453" s="130" t="s">
        <v>680</v>
      </c>
      <c r="G453" s="131" t="s">
        <v>210</v>
      </c>
      <c r="H453" s="132">
        <v>30</v>
      </c>
      <c r="I453" s="133"/>
      <c r="J453" s="134">
        <f>ROUND(I453*H453,1)</f>
        <v>0</v>
      </c>
      <c r="K453" s="130" t="s">
        <v>142</v>
      </c>
      <c r="L453" s="33"/>
      <c r="M453" s="135" t="s">
        <v>19</v>
      </c>
      <c r="N453" s="136" t="s">
        <v>44</v>
      </c>
      <c r="P453" s="137">
        <f>O453*H453</f>
        <v>0</v>
      </c>
      <c r="Q453" s="137">
        <v>0</v>
      </c>
      <c r="R453" s="137">
        <f>Q453*H453</f>
        <v>0</v>
      </c>
      <c r="S453" s="137">
        <v>0</v>
      </c>
      <c r="T453" s="138">
        <f>S453*H453</f>
        <v>0</v>
      </c>
      <c r="AR453" s="139" t="s">
        <v>250</v>
      </c>
      <c r="AT453" s="139" t="s">
        <v>138</v>
      </c>
      <c r="AU453" s="139" t="s">
        <v>137</v>
      </c>
      <c r="AY453" s="18" t="s">
        <v>132</v>
      </c>
      <c r="BE453" s="140">
        <f>IF(N453="základní",J453,0)</f>
        <v>0</v>
      </c>
      <c r="BF453" s="140">
        <f>IF(N453="snížená",J453,0)</f>
        <v>0</v>
      </c>
      <c r="BG453" s="140">
        <f>IF(N453="zákl. přenesená",J453,0)</f>
        <v>0</v>
      </c>
      <c r="BH453" s="140">
        <f>IF(N453="sníž. přenesená",J453,0)</f>
        <v>0</v>
      </c>
      <c r="BI453" s="140">
        <f>IF(N453="nulová",J453,0)</f>
        <v>0</v>
      </c>
      <c r="BJ453" s="18" t="s">
        <v>137</v>
      </c>
      <c r="BK453" s="140">
        <f>ROUND(I453*H453,1)</f>
        <v>0</v>
      </c>
      <c r="BL453" s="18" t="s">
        <v>250</v>
      </c>
      <c r="BM453" s="139" t="s">
        <v>681</v>
      </c>
    </row>
    <row r="454" spans="2:65" s="1" customFormat="1" ht="11.25">
      <c r="B454" s="33"/>
      <c r="D454" s="141" t="s">
        <v>145</v>
      </c>
      <c r="F454" s="142" t="s">
        <v>682</v>
      </c>
      <c r="I454" s="143"/>
      <c r="L454" s="33"/>
      <c r="M454" s="144"/>
      <c r="T454" s="54"/>
      <c r="AT454" s="18" t="s">
        <v>145</v>
      </c>
      <c r="AU454" s="18" t="s">
        <v>137</v>
      </c>
    </row>
    <row r="455" spans="2:65" s="12" customFormat="1" ht="11.25">
      <c r="B455" s="145"/>
      <c r="D455" s="146" t="s">
        <v>147</v>
      </c>
      <c r="E455" s="147" t="s">
        <v>19</v>
      </c>
      <c r="F455" s="148" t="s">
        <v>683</v>
      </c>
      <c r="H455" s="149">
        <v>30</v>
      </c>
      <c r="I455" s="150"/>
      <c r="L455" s="145"/>
      <c r="M455" s="151"/>
      <c r="T455" s="152"/>
      <c r="AT455" s="147" t="s">
        <v>147</v>
      </c>
      <c r="AU455" s="147" t="s">
        <v>137</v>
      </c>
      <c r="AV455" s="12" t="s">
        <v>137</v>
      </c>
      <c r="AW455" s="12" t="s">
        <v>33</v>
      </c>
      <c r="AX455" s="12" t="s">
        <v>80</v>
      </c>
      <c r="AY455" s="147" t="s">
        <v>132</v>
      </c>
    </row>
    <row r="456" spans="2:65" s="1" customFormat="1" ht="24.2" customHeight="1">
      <c r="B456" s="33"/>
      <c r="C456" s="128" t="s">
        <v>684</v>
      </c>
      <c r="D456" s="128" t="s">
        <v>138</v>
      </c>
      <c r="E456" s="129" t="s">
        <v>685</v>
      </c>
      <c r="F456" s="130" t="s">
        <v>686</v>
      </c>
      <c r="G456" s="131" t="s">
        <v>210</v>
      </c>
      <c r="H456" s="132">
        <v>9.85</v>
      </c>
      <c r="I456" s="133"/>
      <c r="J456" s="134">
        <f>ROUND(I456*H456,1)</f>
        <v>0</v>
      </c>
      <c r="K456" s="130" t="s">
        <v>142</v>
      </c>
      <c r="L456" s="33"/>
      <c r="M456" s="135" t="s">
        <v>19</v>
      </c>
      <c r="N456" s="136" t="s">
        <v>44</v>
      </c>
      <c r="P456" s="137">
        <f>O456*H456</f>
        <v>0</v>
      </c>
      <c r="Q456" s="137">
        <v>0</v>
      </c>
      <c r="R456" s="137">
        <f>Q456*H456</f>
        <v>0</v>
      </c>
      <c r="S456" s="137">
        <v>0</v>
      </c>
      <c r="T456" s="138">
        <f>S456*H456</f>
        <v>0</v>
      </c>
      <c r="AR456" s="139" t="s">
        <v>250</v>
      </c>
      <c r="AT456" s="139" t="s">
        <v>138</v>
      </c>
      <c r="AU456" s="139" t="s">
        <v>137</v>
      </c>
      <c r="AY456" s="18" t="s">
        <v>132</v>
      </c>
      <c r="BE456" s="140">
        <f>IF(N456="základní",J456,0)</f>
        <v>0</v>
      </c>
      <c r="BF456" s="140">
        <f>IF(N456="snížená",J456,0)</f>
        <v>0</v>
      </c>
      <c r="BG456" s="140">
        <f>IF(N456="zákl. přenesená",J456,0)</f>
        <v>0</v>
      </c>
      <c r="BH456" s="140">
        <f>IF(N456="sníž. přenesená",J456,0)</f>
        <v>0</v>
      </c>
      <c r="BI456" s="140">
        <f>IF(N456="nulová",J456,0)</f>
        <v>0</v>
      </c>
      <c r="BJ456" s="18" t="s">
        <v>137</v>
      </c>
      <c r="BK456" s="140">
        <f>ROUND(I456*H456,1)</f>
        <v>0</v>
      </c>
      <c r="BL456" s="18" t="s">
        <v>250</v>
      </c>
      <c r="BM456" s="139" t="s">
        <v>687</v>
      </c>
    </row>
    <row r="457" spans="2:65" s="1" customFormat="1" ht="11.25">
      <c r="B457" s="33"/>
      <c r="D457" s="141" t="s">
        <v>145</v>
      </c>
      <c r="F457" s="142" t="s">
        <v>688</v>
      </c>
      <c r="I457" s="143"/>
      <c r="L457" s="33"/>
      <c r="M457" s="144"/>
      <c r="T457" s="54"/>
      <c r="AT457" s="18" t="s">
        <v>145</v>
      </c>
      <c r="AU457" s="18" t="s">
        <v>137</v>
      </c>
    </row>
    <row r="458" spans="2:65" s="12" customFormat="1" ht="11.25">
      <c r="B458" s="145"/>
      <c r="D458" s="146" t="s">
        <v>147</v>
      </c>
      <c r="E458" s="147" t="s">
        <v>19</v>
      </c>
      <c r="F458" s="148" t="s">
        <v>689</v>
      </c>
      <c r="H458" s="149">
        <v>4.8</v>
      </c>
      <c r="I458" s="150"/>
      <c r="L458" s="145"/>
      <c r="M458" s="151"/>
      <c r="T458" s="152"/>
      <c r="AT458" s="147" t="s">
        <v>147</v>
      </c>
      <c r="AU458" s="147" t="s">
        <v>137</v>
      </c>
      <c r="AV458" s="12" t="s">
        <v>137</v>
      </c>
      <c r="AW458" s="12" t="s">
        <v>33</v>
      </c>
      <c r="AX458" s="12" t="s">
        <v>72</v>
      </c>
      <c r="AY458" s="147" t="s">
        <v>132</v>
      </c>
    </row>
    <row r="459" spans="2:65" s="14" customFormat="1" ht="11.25">
      <c r="B459" s="159"/>
      <c r="D459" s="146" t="s">
        <v>147</v>
      </c>
      <c r="E459" s="160" t="s">
        <v>19</v>
      </c>
      <c r="F459" s="161" t="s">
        <v>690</v>
      </c>
      <c r="H459" s="162">
        <v>4.8</v>
      </c>
      <c r="I459" s="163"/>
      <c r="L459" s="159"/>
      <c r="M459" s="164"/>
      <c r="T459" s="165"/>
      <c r="AT459" s="160" t="s">
        <v>147</v>
      </c>
      <c r="AU459" s="160" t="s">
        <v>137</v>
      </c>
      <c r="AV459" s="14" t="s">
        <v>133</v>
      </c>
      <c r="AW459" s="14" t="s">
        <v>33</v>
      </c>
      <c r="AX459" s="14" t="s">
        <v>72</v>
      </c>
      <c r="AY459" s="160" t="s">
        <v>132</v>
      </c>
    </row>
    <row r="460" spans="2:65" s="12" customFormat="1" ht="11.25">
      <c r="B460" s="145"/>
      <c r="D460" s="146" t="s">
        <v>147</v>
      </c>
      <c r="E460" s="147" t="s">
        <v>19</v>
      </c>
      <c r="F460" s="148" t="s">
        <v>691</v>
      </c>
      <c r="H460" s="149">
        <v>5.05</v>
      </c>
      <c r="I460" s="150"/>
      <c r="L460" s="145"/>
      <c r="M460" s="151"/>
      <c r="T460" s="152"/>
      <c r="AT460" s="147" t="s">
        <v>147</v>
      </c>
      <c r="AU460" s="147" t="s">
        <v>137</v>
      </c>
      <c r="AV460" s="12" t="s">
        <v>137</v>
      </c>
      <c r="AW460" s="12" t="s">
        <v>33</v>
      </c>
      <c r="AX460" s="12" t="s">
        <v>72</v>
      </c>
      <c r="AY460" s="147" t="s">
        <v>132</v>
      </c>
    </row>
    <row r="461" spans="2:65" s="14" customFormat="1" ht="11.25">
      <c r="B461" s="159"/>
      <c r="D461" s="146" t="s">
        <v>147</v>
      </c>
      <c r="E461" s="160" t="s">
        <v>19</v>
      </c>
      <c r="F461" s="161" t="s">
        <v>692</v>
      </c>
      <c r="H461" s="162">
        <v>5.05</v>
      </c>
      <c r="I461" s="163"/>
      <c r="L461" s="159"/>
      <c r="M461" s="164"/>
      <c r="T461" s="165"/>
      <c r="AT461" s="160" t="s">
        <v>147</v>
      </c>
      <c r="AU461" s="160" t="s">
        <v>137</v>
      </c>
      <c r="AV461" s="14" t="s">
        <v>133</v>
      </c>
      <c r="AW461" s="14" t="s">
        <v>33</v>
      </c>
      <c r="AX461" s="14" t="s">
        <v>72</v>
      </c>
      <c r="AY461" s="160" t="s">
        <v>132</v>
      </c>
    </row>
    <row r="462" spans="2:65" s="15" customFormat="1" ht="11.25">
      <c r="B462" s="166"/>
      <c r="D462" s="146" t="s">
        <v>147</v>
      </c>
      <c r="E462" s="167" t="s">
        <v>19</v>
      </c>
      <c r="F462" s="168" t="s">
        <v>194</v>
      </c>
      <c r="H462" s="169">
        <v>9.85</v>
      </c>
      <c r="I462" s="170"/>
      <c r="L462" s="166"/>
      <c r="M462" s="171"/>
      <c r="T462" s="172"/>
      <c r="AT462" s="167" t="s">
        <v>147</v>
      </c>
      <c r="AU462" s="167" t="s">
        <v>137</v>
      </c>
      <c r="AV462" s="15" t="s">
        <v>143</v>
      </c>
      <c r="AW462" s="15" t="s">
        <v>33</v>
      </c>
      <c r="AX462" s="15" t="s">
        <v>80</v>
      </c>
      <c r="AY462" s="167" t="s">
        <v>132</v>
      </c>
    </row>
    <row r="463" spans="2:65" s="1" customFormat="1" ht="16.5" customHeight="1">
      <c r="B463" s="33"/>
      <c r="C463" s="128" t="s">
        <v>693</v>
      </c>
      <c r="D463" s="128" t="s">
        <v>138</v>
      </c>
      <c r="E463" s="129" t="s">
        <v>694</v>
      </c>
      <c r="F463" s="130" t="s">
        <v>695</v>
      </c>
      <c r="G463" s="131" t="s">
        <v>141</v>
      </c>
      <c r="H463" s="132">
        <v>14</v>
      </c>
      <c r="I463" s="133"/>
      <c r="J463" s="134">
        <f>ROUND(I463*H463,1)</f>
        <v>0</v>
      </c>
      <c r="K463" s="130" t="s">
        <v>142</v>
      </c>
      <c r="L463" s="33"/>
      <c r="M463" s="135" t="s">
        <v>19</v>
      </c>
      <c r="N463" s="136" t="s">
        <v>44</v>
      </c>
      <c r="P463" s="137">
        <f>O463*H463</f>
        <v>0</v>
      </c>
      <c r="Q463" s="137">
        <v>0</v>
      </c>
      <c r="R463" s="137">
        <f>Q463*H463</f>
        <v>0</v>
      </c>
      <c r="S463" s="137">
        <v>0</v>
      </c>
      <c r="T463" s="138">
        <f>S463*H463</f>
        <v>0</v>
      </c>
      <c r="AR463" s="139" t="s">
        <v>250</v>
      </c>
      <c r="AT463" s="139" t="s">
        <v>138</v>
      </c>
      <c r="AU463" s="139" t="s">
        <v>137</v>
      </c>
      <c r="AY463" s="18" t="s">
        <v>132</v>
      </c>
      <c r="BE463" s="140">
        <f>IF(N463="základní",J463,0)</f>
        <v>0</v>
      </c>
      <c r="BF463" s="140">
        <f>IF(N463="snížená",J463,0)</f>
        <v>0</v>
      </c>
      <c r="BG463" s="140">
        <f>IF(N463="zákl. přenesená",J463,0)</f>
        <v>0</v>
      </c>
      <c r="BH463" s="140">
        <f>IF(N463="sníž. přenesená",J463,0)</f>
        <v>0</v>
      </c>
      <c r="BI463" s="140">
        <f>IF(N463="nulová",J463,0)</f>
        <v>0</v>
      </c>
      <c r="BJ463" s="18" t="s">
        <v>137</v>
      </c>
      <c r="BK463" s="140">
        <f>ROUND(I463*H463,1)</f>
        <v>0</v>
      </c>
      <c r="BL463" s="18" t="s">
        <v>250</v>
      </c>
      <c r="BM463" s="139" t="s">
        <v>696</v>
      </c>
    </row>
    <row r="464" spans="2:65" s="1" customFormat="1" ht="11.25">
      <c r="B464" s="33"/>
      <c r="D464" s="141" t="s">
        <v>145</v>
      </c>
      <c r="F464" s="142" t="s">
        <v>697</v>
      </c>
      <c r="I464" s="143"/>
      <c r="L464" s="33"/>
      <c r="M464" s="144"/>
      <c r="T464" s="54"/>
      <c r="AT464" s="18" t="s">
        <v>145</v>
      </c>
      <c r="AU464" s="18" t="s">
        <v>137</v>
      </c>
    </row>
    <row r="465" spans="2:65" s="12" customFormat="1" ht="11.25">
      <c r="B465" s="145"/>
      <c r="D465" s="146" t="s">
        <v>147</v>
      </c>
      <c r="E465" s="147" t="s">
        <v>19</v>
      </c>
      <c r="F465" s="148" t="s">
        <v>698</v>
      </c>
      <c r="H465" s="149">
        <v>14</v>
      </c>
      <c r="I465" s="150"/>
      <c r="L465" s="145"/>
      <c r="M465" s="151"/>
      <c r="T465" s="152"/>
      <c r="AT465" s="147" t="s">
        <v>147</v>
      </c>
      <c r="AU465" s="147" t="s">
        <v>137</v>
      </c>
      <c r="AV465" s="12" t="s">
        <v>137</v>
      </c>
      <c r="AW465" s="12" t="s">
        <v>33</v>
      </c>
      <c r="AX465" s="12" t="s">
        <v>80</v>
      </c>
      <c r="AY465" s="147" t="s">
        <v>132</v>
      </c>
    </row>
    <row r="466" spans="2:65" s="1" customFormat="1" ht="16.5" customHeight="1">
      <c r="B466" s="33"/>
      <c r="C466" s="128" t="s">
        <v>699</v>
      </c>
      <c r="D466" s="128" t="s">
        <v>138</v>
      </c>
      <c r="E466" s="129" t="s">
        <v>700</v>
      </c>
      <c r="F466" s="130" t="s">
        <v>701</v>
      </c>
      <c r="G466" s="131" t="s">
        <v>141</v>
      </c>
      <c r="H466" s="132">
        <v>4</v>
      </c>
      <c r="I466" s="133"/>
      <c r="J466" s="134">
        <f>ROUND(I466*H466,1)</f>
        <v>0</v>
      </c>
      <c r="K466" s="130" t="s">
        <v>142</v>
      </c>
      <c r="L466" s="33"/>
      <c r="M466" s="135" t="s">
        <v>19</v>
      </c>
      <c r="N466" s="136" t="s">
        <v>44</v>
      </c>
      <c r="P466" s="137">
        <f>O466*H466</f>
        <v>0</v>
      </c>
      <c r="Q466" s="137">
        <v>0</v>
      </c>
      <c r="R466" s="137">
        <f>Q466*H466</f>
        <v>0</v>
      </c>
      <c r="S466" s="137">
        <v>0</v>
      </c>
      <c r="T466" s="138">
        <f>S466*H466</f>
        <v>0</v>
      </c>
      <c r="AR466" s="139" t="s">
        <v>250</v>
      </c>
      <c r="AT466" s="139" t="s">
        <v>138</v>
      </c>
      <c r="AU466" s="139" t="s">
        <v>137</v>
      </c>
      <c r="AY466" s="18" t="s">
        <v>132</v>
      </c>
      <c r="BE466" s="140">
        <f>IF(N466="základní",J466,0)</f>
        <v>0</v>
      </c>
      <c r="BF466" s="140">
        <f>IF(N466="snížená",J466,0)</f>
        <v>0</v>
      </c>
      <c r="BG466" s="140">
        <f>IF(N466="zákl. přenesená",J466,0)</f>
        <v>0</v>
      </c>
      <c r="BH466" s="140">
        <f>IF(N466="sníž. přenesená",J466,0)</f>
        <v>0</v>
      </c>
      <c r="BI466" s="140">
        <f>IF(N466="nulová",J466,0)</f>
        <v>0</v>
      </c>
      <c r="BJ466" s="18" t="s">
        <v>137</v>
      </c>
      <c r="BK466" s="140">
        <f>ROUND(I466*H466,1)</f>
        <v>0</v>
      </c>
      <c r="BL466" s="18" t="s">
        <v>250</v>
      </c>
      <c r="BM466" s="139" t="s">
        <v>702</v>
      </c>
    </row>
    <row r="467" spans="2:65" s="1" customFormat="1" ht="11.25">
      <c r="B467" s="33"/>
      <c r="D467" s="141" t="s">
        <v>145</v>
      </c>
      <c r="F467" s="142" t="s">
        <v>703</v>
      </c>
      <c r="I467" s="143"/>
      <c r="L467" s="33"/>
      <c r="M467" s="144"/>
      <c r="T467" s="54"/>
      <c r="AT467" s="18" t="s">
        <v>145</v>
      </c>
      <c r="AU467" s="18" t="s">
        <v>137</v>
      </c>
    </row>
    <row r="468" spans="2:65" s="12" customFormat="1" ht="11.25">
      <c r="B468" s="145"/>
      <c r="D468" s="146" t="s">
        <v>147</v>
      </c>
      <c r="E468" s="147" t="s">
        <v>19</v>
      </c>
      <c r="F468" s="148" t="s">
        <v>704</v>
      </c>
      <c r="H468" s="149">
        <v>4</v>
      </c>
      <c r="I468" s="150"/>
      <c r="L468" s="145"/>
      <c r="M468" s="151"/>
      <c r="T468" s="152"/>
      <c r="AT468" s="147" t="s">
        <v>147</v>
      </c>
      <c r="AU468" s="147" t="s">
        <v>137</v>
      </c>
      <c r="AV468" s="12" t="s">
        <v>137</v>
      </c>
      <c r="AW468" s="12" t="s">
        <v>33</v>
      </c>
      <c r="AX468" s="12" t="s">
        <v>80</v>
      </c>
      <c r="AY468" s="147" t="s">
        <v>132</v>
      </c>
    </row>
    <row r="469" spans="2:65" s="1" customFormat="1" ht="21.75" customHeight="1">
      <c r="B469" s="33"/>
      <c r="C469" s="128" t="s">
        <v>705</v>
      </c>
      <c r="D469" s="128" t="s">
        <v>138</v>
      </c>
      <c r="E469" s="129" t="s">
        <v>706</v>
      </c>
      <c r="F469" s="130" t="s">
        <v>707</v>
      </c>
      <c r="G469" s="131" t="s">
        <v>141</v>
      </c>
      <c r="H469" s="132">
        <v>2</v>
      </c>
      <c r="I469" s="133"/>
      <c r="J469" s="134">
        <f>ROUND(I469*H469,1)</f>
        <v>0</v>
      </c>
      <c r="K469" s="130" t="s">
        <v>142</v>
      </c>
      <c r="L469" s="33"/>
      <c r="M469" s="135" t="s">
        <v>19</v>
      </c>
      <c r="N469" s="136" t="s">
        <v>44</v>
      </c>
      <c r="P469" s="137">
        <f>O469*H469</f>
        <v>0</v>
      </c>
      <c r="Q469" s="137">
        <v>0</v>
      </c>
      <c r="R469" s="137">
        <f>Q469*H469</f>
        <v>0</v>
      </c>
      <c r="S469" s="137">
        <v>0</v>
      </c>
      <c r="T469" s="138">
        <f>S469*H469</f>
        <v>0</v>
      </c>
      <c r="AR469" s="139" t="s">
        <v>250</v>
      </c>
      <c r="AT469" s="139" t="s">
        <v>138</v>
      </c>
      <c r="AU469" s="139" t="s">
        <v>137</v>
      </c>
      <c r="AY469" s="18" t="s">
        <v>132</v>
      </c>
      <c r="BE469" s="140">
        <f>IF(N469="základní",J469,0)</f>
        <v>0</v>
      </c>
      <c r="BF469" s="140">
        <f>IF(N469="snížená",J469,0)</f>
        <v>0</v>
      </c>
      <c r="BG469" s="140">
        <f>IF(N469="zákl. přenesená",J469,0)</f>
        <v>0</v>
      </c>
      <c r="BH469" s="140">
        <f>IF(N469="sníž. přenesená",J469,0)</f>
        <v>0</v>
      </c>
      <c r="BI469" s="140">
        <f>IF(N469="nulová",J469,0)</f>
        <v>0</v>
      </c>
      <c r="BJ469" s="18" t="s">
        <v>137</v>
      </c>
      <c r="BK469" s="140">
        <f>ROUND(I469*H469,1)</f>
        <v>0</v>
      </c>
      <c r="BL469" s="18" t="s">
        <v>250</v>
      </c>
      <c r="BM469" s="139" t="s">
        <v>708</v>
      </c>
    </row>
    <row r="470" spans="2:65" s="1" customFormat="1" ht="11.25">
      <c r="B470" s="33"/>
      <c r="D470" s="141" t="s">
        <v>145</v>
      </c>
      <c r="F470" s="142" t="s">
        <v>709</v>
      </c>
      <c r="I470" s="143"/>
      <c r="L470" s="33"/>
      <c r="M470" s="144"/>
      <c r="T470" s="54"/>
      <c r="AT470" s="18" t="s">
        <v>145</v>
      </c>
      <c r="AU470" s="18" t="s">
        <v>137</v>
      </c>
    </row>
    <row r="471" spans="2:65" s="1" customFormat="1" ht="16.5" customHeight="1">
      <c r="B471" s="33"/>
      <c r="C471" s="128" t="s">
        <v>710</v>
      </c>
      <c r="D471" s="128" t="s">
        <v>138</v>
      </c>
      <c r="E471" s="129" t="s">
        <v>711</v>
      </c>
      <c r="F471" s="130" t="s">
        <v>712</v>
      </c>
      <c r="G471" s="131" t="s">
        <v>141</v>
      </c>
      <c r="H471" s="132">
        <v>4</v>
      </c>
      <c r="I471" s="133"/>
      <c r="J471" s="134">
        <f>ROUND(I471*H471,1)</f>
        <v>0</v>
      </c>
      <c r="K471" s="130" t="s">
        <v>142</v>
      </c>
      <c r="L471" s="33"/>
      <c r="M471" s="135" t="s">
        <v>19</v>
      </c>
      <c r="N471" s="136" t="s">
        <v>44</v>
      </c>
      <c r="P471" s="137">
        <f>O471*H471</f>
        <v>0</v>
      </c>
      <c r="Q471" s="137">
        <v>0</v>
      </c>
      <c r="R471" s="137">
        <f>Q471*H471</f>
        <v>0</v>
      </c>
      <c r="S471" s="137">
        <v>0</v>
      </c>
      <c r="T471" s="138">
        <f>S471*H471</f>
        <v>0</v>
      </c>
      <c r="AR471" s="139" t="s">
        <v>250</v>
      </c>
      <c r="AT471" s="139" t="s">
        <v>138</v>
      </c>
      <c r="AU471" s="139" t="s">
        <v>137</v>
      </c>
      <c r="AY471" s="18" t="s">
        <v>132</v>
      </c>
      <c r="BE471" s="140">
        <f>IF(N471="základní",J471,0)</f>
        <v>0</v>
      </c>
      <c r="BF471" s="140">
        <f>IF(N471="snížená",J471,0)</f>
        <v>0</v>
      </c>
      <c r="BG471" s="140">
        <f>IF(N471="zákl. přenesená",J471,0)</f>
        <v>0</v>
      </c>
      <c r="BH471" s="140">
        <f>IF(N471="sníž. přenesená",J471,0)</f>
        <v>0</v>
      </c>
      <c r="BI471" s="140">
        <f>IF(N471="nulová",J471,0)</f>
        <v>0</v>
      </c>
      <c r="BJ471" s="18" t="s">
        <v>137</v>
      </c>
      <c r="BK471" s="140">
        <f>ROUND(I471*H471,1)</f>
        <v>0</v>
      </c>
      <c r="BL471" s="18" t="s">
        <v>250</v>
      </c>
      <c r="BM471" s="139" t="s">
        <v>713</v>
      </c>
    </row>
    <row r="472" spans="2:65" s="1" customFormat="1" ht="11.25">
      <c r="B472" s="33"/>
      <c r="D472" s="141" t="s">
        <v>145</v>
      </c>
      <c r="F472" s="142" t="s">
        <v>714</v>
      </c>
      <c r="I472" s="143"/>
      <c r="L472" s="33"/>
      <c r="M472" s="144"/>
      <c r="T472" s="54"/>
      <c r="AT472" s="18" t="s">
        <v>145</v>
      </c>
      <c r="AU472" s="18" t="s">
        <v>137</v>
      </c>
    </row>
    <row r="473" spans="2:65" s="1" customFormat="1" ht="24.2" customHeight="1">
      <c r="B473" s="33"/>
      <c r="C473" s="128" t="s">
        <v>715</v>
      </c>
      <c r="D473" s="128" t="s">
        <v>138</v>
      </c>
      <c r="E473" s="129" t="s">
        <v>716</v>
      </c>
      <c r="F473" s="130" t="s">
        <v>717</v>
      </c>
      <c r="G473" s="131" t="s">
        <v>453</v>
      </c>
      <c r="H473" s="132">
        <v>1.1040000000000001</v>
      </c>
      <c r="I473" s="133"/>
      <c r="J473" s="134">
        <f>ROUND(I473*H473,1)</f>
        <v>0</v>
      </c>
      <c r="K473" s="130" t="s">
        <v>142</v>
      </c>
      <c r="L473" s="33"/>
      <c r="M473" s="135" t="s">
        <v>19</v>
      </c>
      <c r="N473" s="136" t="s">
        <v>44</v>
      </c>
      <c r="P473" s="137">
        <f>O473*H473</f>
        <v>0</v>
      </c>
      <c r="Q473" s="137">
        <v>0</v>
      </c>
      <c r="R473" s="137">
        <f>Q473*H473</f>
        <v>0</v>
      </c>
      <c r="S473" s="137">
        <v>0</v>
      </c>
      <c r="T473" s="138">
        <f>S473*H473</f>
        <v>0</v>
      </c>
      <c r="AR473" s="139" t="s">
        <v>250</v>
      </c>
      <c r="AT473" s="139" t="s">
        <v>138</v>
      </c>
      <c r="AU473" s="139" t="s">
        <v>137</v>
      </c>
      <c r="AY473" s="18" t="s">
        <v>132</v>
      </c>
      <c r="BE473" s="140">
        <f>IF(N473="základní",J473,0)</f>
        <v>0</v>
      </c>
      <c r="BF473" s="140">
        <f>IF(N473="snížená",J473,0)</f>
        <v>0</v>
      </c>
      <c r="BG473" s="140">
        <f>IF(N473="zákl. přenesená",J473,0)</f>
        <v>0</v>
      </c>
      <c r="BH473" s="140">
        <f>IF(N473="sníž. přenesená",J473,0)</f>
        <v>0</v>
      </c>
      <c r="BI473" s="140">
        <f>IF(N473="nulová",J473,0)</f>
        <v>0</v>
      </c>
      <c r="BJ473" s="18" t="s">
        <v>137</v>
      </c>
      <c r="BK473" s="140">
        <f>ROUND(I473*H473,1)</f>
        <v>0</v>
      </c>
      <c r="BL473" s="18" t="s">
        <v>250</v>
      </c>
      <c r="BM473" s="139" t="s">
        <v>718</v>
      </c>
    </row>
    <row r="474" spans="2:65" s="1" customFormat="1" ht="11.25">
      <c r="B474" s="33"/>
      <c r="D474" s="141" t="s">
        <v>145</v>
      </c>
      <c r="F474" s="142" t="s">
        <v>719</v>
      </c>
      <c r="I474" s="143"/>
      <c r="L474" s="33"/>
      <c r="M474" s="144"/>
      <c r="T474" s="54"/>
      <c r="AT474" s="18" t="s">
        <v>145</v>
      </c>
      <c r="AU474" s="18" t="s">
        <v>137</v>
      </c>
    </row>
    <row r="475" spans="2:65" s="11" customFormat="1" ht="22.9" customHeight="1">
      <c r="B475" s="116"/>
      <c r="D475" s="117" t="s">
        <v>71</v>
      </c>
      <c r="E475" s="126" t="s">
        <v>720</v>
      </c>
      <c r="F475" s="126" t="s">
        <v>721</v>
      </c>
      <c r="I475" s="119"/>
      <c r="J475" s="127">
        <f>BK475</f>
        <v>0</v>
      </c>
      <c r="L475" s="116"/>
      <c r="M475" s="121"/>
      <c r="P475" s="122">
        <f>SUM(P476:P487)</f>
        <v>0</v>
      </c>
      <c r="R475" s="122">
        <f>SUM(R476:R487)</f>
        <v>1.4504400000000001E-3</v>
      </c>
      <c r="T475" s="123">
        <f>SUM(T476:T487)</f>
        <v>0</v>
      </c>
      <c r="AR475" s="117" t="s">
        <v>137</v>
      </c>
      <c r="AT475" s="124" t="s">
        <v>71</v>
      </c>
      <c r="AU475" s="124" t="s">
        <v>80</v>
      </c>
      <c r="AY475" s="117" t="s">
        <v>132</v>
      </c>
      <c r="BK475" s="125">
        <f>SUM(BK476:BK487)</f>
        <v>0</v>
      </c>
    </row>
    <row r="476" spans="2:65" s="1" customFormat="1" ht="24.2" customHeight="1">
      <c r="B476" s="33"/>
      <c r="C476" s="128" t="s">
        <v>722</v>
      </c>
      <c r="D476" s="128" t="s">
        <v>138</v>
      </c>
      <c r="E476" s="129" t="s">
        <v>723</v>
      </c>
      <c r="F476" s="130" t="s">
        <v>724</v>
      </c>
      <c r="G476" s="131" t="s">
        <v>164</v>
      </c>
      <c r="H476" s="132">
        <v>2.8439999999999999</v>
      </c>
      <c r="I476" s="133"/>
      <c r="J476" s="134">
        <f>ROUND(I476*H476,1)</f>
        <v>0</v>
      </c>
      <c r="K476" s="130" t="s">
        <v>142</v>
      </c>
      <c r="L476" s="33"/>
      <c r="M476" s="135" t="s">
        <v>19</v>
      </c>
      <c r="N476" s="136" t="s">
        <v>44</v>
      </c>
      <c r="P476" s="137">
        <f>O476*H476</f>
        <v>0</v>
      </c>
      <c r="Q476" s="137">
        <v>8.0000000000000007E-5</v>
      </c>
      <c r="R476" s="137">
        <f>Q476*H476</f>
        <v>2.2752000000000002E-4</v>
      </c>
      <c r="S476" s="137">
        <v>0</v>
      </c>
      <c r="T476" s="138">
        <f>S476*H476</f>
        <v>0</v>
      </c>
      <c r="AR476" s="139" t="s">
        <v>250</v>
      </c>
      <c r="AT476" s="139" t="s">
        <v>138</v>
      </c>
      <c r="AU476" s="139" t="s">
        <v>137</v>
      </c>
      <c r="AY476" s="18" t="s">
        <v>132</v>
      </c>
      <c r="BE476" s="140">
        <f>IF(N476="základní",J476,0)</f>
        <v>0</v>
      </c>
      <c r="BF476" s="140">
        <f>IF(N476="snížená",J476,0)</f>
        <v>0</v>
      </c>
      <c r="BG476" s="140">
        <f>IF(N476="zákl. přenesená",J476,0)</f>
        <v>0</v>
      </c>
      <c r="BH476" s="140">
        <f>IF(N476="sníž. přenesená",J476,0)</f>
        <v>0</v>
      </c>
      <c r="BI476" s="140">
        <f>IF(N476="nulová",J476,0)</f>
        <v>0</v>
      </c>
      <c r="BJ476" s="18" t="s">
        <v>137</v>
      </c>
      <c r="BK476" s="140">
        <f>ROUND(I476*H476,1)</f>
        <v>0</v>
      </c>
      <c r="BL476" s="18" t="s">
        <v>250</v>
      </c>
      <c r="BM476" s="139" t="s">
        <v>725</v>
      </c>
    </row>
    <row r="477" spans="2:65" s="1" customFormat="1" ht="11.25">
      <c r="B477" s="33"/>
      <c r="D477" s="141" t="s">
        <v>145</v>
      </c>
      <c r="F477" s="142" t="s">
        <v>726</v>
      </c>
      <c r="I477" s="143"/>
      <c r="L477" s="33"/>
      <c r="M477" s="144"/>
      <c r="T477" s="54"/>
      <c r="AT477" s="18" t="s">
        <v>145</v>
      </c>
      <c r="AU477" s="18" t="s">
        <v>137</v>
      </c>
    </row>
    <row r="478" spans="2:65" s="12" customFormat="1" ht="11.25">
      <c r="B478" s="145"/>
      <c r="D478" s="146" t="s">
        <v>147</v>
      </c>
      <c r="E478" s="147" t="s">
        <v>19</v>
      </c>
      <c r="F478" s="148" t="s">
        <v>727</v>
      </c>
      <c r="H478" s="149">
        <v>2.8439999999999999</v>
      </c>
      <c r="I478" s="150"/>
      <c r="L478" s="145"/>
      <c r="M478" s="151"/>
      <c r="T478" s="152"/>
      <c r="AT478" s="147" t="s">
        <v>147</v>
      </c>
      <c r="AU478" s="147" t="s">
        <v>137</v>
      </c>
      <c r="AV478" s="12" t="s">
        <v>137</v>
      </c>
      <c r="AW478" s="12" t="s">
        <v>33</v>
      </c>
      <c r="AX478" s="12" t="s">
        <v>80</v>
      </c>
      <c r="AY478" s="147" t="s">
        <v>132</v>
      </c>
    </row>
    <row r="479" spans="2:65" s="1" customFormat="1" ht="16.5" customHeight="1">
      <c r="B479" s="33"/>
      <c r="C479" s="128" t="s">
        <v>728</v>
      </c>
      <c r="D479" s="128" t="s">
        <v>138</v>
      </c>
      <c r="E479" s="129" t="s">
        <v>729</v>
      </c>
      <c r="F479" s="130" t="s">
        <v>730</v>
      </c>
      <c r="G479" s="131" t="s">
        <v>164</v>
      </c>
      <c r="H479" s="132">
        <v>2.8439999999999999</v>
      </c>
      <c r="I479" s="133"/>
      <c r="J479" s="134">
        <f>ROUND(I479*H479,1)</f>
        <v>0</v>
      </c>
      <c r="K479" s="130" t="s">
        <v>142</v>
      </c>
      <c r="L479" s="33"/>
      <c r="M479" s="135" t="s">
        <v>19</v>
      </c>
      <c r="N479" s="136" t="s">
        <v>44</v>
      </c>
      <c r="P479" s="137">
        <f>O479*H479</f>
        <v>0</v>
      </c>
      <c r="Q479" s="137">
        <v>1.3999999999999999E-4</v>
      </c>
      <c r="R479" s="137">
        <f>Q479*H479</f>
        <v>3.9815999999999994E-4</v>
      </c>
      <c r="S479" s="137">
        <v>0</v>
      </c>
      <c r="T479" s="138">
        <f>S479*H479</f>
        <v>0</v>
      </c>
      <c r="AR479" s="139" t="s">
        <v>250</v>
      </c>
      <c r="AT479" s="139" t="s">
        <v>138</v>
      </c>
      <c r="AU479" s="139" t="s">
        <v>137</v>
      </c>
      <c r="AY479" s="18" t="s">
        <v>132</v>
      </c>
      <c r="BE479" s="140">
        <f>IF(N479="základní",J479,0)</f>
        <v>0</v>
      </c>
      <c r="BF479" s="140">
        <f>IF(N479="snížená",J479,0)</f>
        <v>0</v>
      </c>
      <c r="BG479" s="140">
        <f>IF(N479="zákl. přenesená",J479,0)</f>
        <v>0</v>
      </c>
      <c r="BH479" s="140">
        <f>IF(N479="sníž. přenesená",J479,0)</f>
        <v>0</v>
      </c>
      <c r="BI479" s="140">
        <f>IF(N479="nulová",J479,0)</f>
        <v>0</v>
      </c>
      <c r="BJ479" s="18" t="s">
        <v>137</v>
      </c>
      <c r="BK479" s="140">
        <f>ROUND(I479*H479,1)</f>
        <v>0</v>
      </c>
      <c r="BL479" s="18" t="s">
        <v>250</v>
      </c>
      <c r="BM479" s="139" t="s">
        <v>731</v>
      </c>
    </row>
    <row r="480" spans="2:65" s="1" customFormat="1" ht="11.25">
      <c r="B480" s="33"/>
      <c r="D480" s="141" t="s">
        <v>145</v>
      </c>
      <c r="F480" s="142" t="s">
        <v>732</v>
      </c>
      <c r="I480" s="143"/>
      <c r="L480" s="33"/>
      <c r="M480" s="144"/>
      <c r="T480" s="54"/>
      <c r="AT480" s="18" t="s">
        <v>145</v>
      </c>
      <c r="AU480" s="18" t="s">
        <v>137</v>
      </c>
    </row>
    <row r="481" spans="2:65" s="12" customFormat="1" ht="11.25">
      <c r="B481" s="145"/>
      <c r="D481" s="146" t="s">
        <v>147</v>
      </c>
      <c r="E481" s="147" t="s">
        <v>19</v>
      </c>
      <c r="F481" s="148" t="s">
        <v>727</v>
      </c>
      <c r="H481" s="149">
        <v>2.8439999999999999</v>
      </c>
      <c r="I481" s="150"/>
      <c r="L481" s="145"/>
      <c r="M481" s="151"/>
      <c r="T481" s="152"/>
      <c r="AT481" s="147" t="s">
        <v>147</v>
      </c>
      <c r="AU481" s="147" t="s">
        <v>137</v>
      </c>
      <c r="AV481" s="12" t="s">
        <v>137</v>
      </c>
      <c r="AW481" s="12" t="s">
        <v>33</v>
      </c>
      <c r="AX481" s="12" t="s">
        <v>80</v>
      </c>
      <c r="AY481" s="147" t="s">
        <v>132</v>
      </c>
    </row>
    <row r="482" spans="2:65" s="1" customFormat="1" ht="16.5" customHeight="1">
      <c r="B482" s="33"/>
      <c r="C482" s="128" t="s">
        <v>733</v>
      </c>
      <c r="D482" s="128" t="s">
        <v>138</v>
      </c>
      <c r="E482" s="129" t="s">
        <v>734</v>
      </c>
      <c r="F482" s="130" t="s">
        <v>735</v>
      </c>
      <c r="G482" s="131" t="s">
        <v>164</v>
      </c>
      <c r="H482" s="132">
        <v>2.8439999999999999</v>
      </c>
      <c r="I482" s="133"/>
      <c r="J482" s="134">
        <f>ROUND(I482*H482,1)</f>
        <v>0</v>
      </c>
      <c r="K482" s="130" t="s">
        <v>142</v>
      </c>
      <c r="L482" s="33"/>
      <c r="M482" s="135" t="s">
        <v>19</v>
      </c>
      <c r="N482" s="136" t="s">
        <v>44</v>
      </c>
      <c r="P482" s="137">
        <f>O482*H482</f>
        <v>0</v>
      </c>
      <c r="Q482" s="137">
        <v>1.7000000000000001E-4</v>
      </c>
      <c r="R482" s="137">
        <f>Q482*H482</f>
        <v>4.8348E-4</v>
      </c>
      <c r="S482" s="137">
        <v>0</v>
      </c>
      <c r="T482" s="138">
        <f>S482*H482</f>
        <v>0</v>
      </c>
      <c r="AR482" s="139" t="s">
        <v>250</v>
      </c>
      <c r="AT482" s="139" t="s">
        <v>138</v>
      </c>
      <c r="AU482" s="139" t="s">
        <v>137</v>
      </c>
      <c r="AY482" s="18" t="s">
        <v>132</v>
      </c>
      <c r="BE482" s="140">
        <f>IF(N482="základní",J482,0)</f>
        <v>0</v>
      </c>
      <c r="BF482" s="140">
        <f>IF(N482="snížená",J482,0)</f>
        <v>0</v>
      </c>
      <c r="BG482" s="140">
        <f>IF(N482="zákl. přenesená",J482,0)</f>
        <v>0</v>
      </c>
      <c r="BH482" s="140">
        <f>IF(N482="sníž. přenesená",J482,0)</f>
        <v>0</v>
      </c>
      <c r="BI482" s="140">
        <f>IF(N482="nulová",J482,0)</f>
        <v>0</v>
      </c>
      <c r="BJ482" s="18" t="s">
        <v>137</v>
      </c>
      <c r="BK482" s="140">
        <f>ROUND(I482*H482,1)</f>
        <v>0</v>
      </c>
      <c r="BL482" s="18" t="s">
        <v>250</v>
      </c>
      <c r="BM482" s="139" t="s">
        <v>736</v>
      </c>
    </row>
    <row r="483" spans="2:65" s="1" customFormat="1" ht="11.25">
      <c r="B483" s="33"/>
      <c r="D483" s="141" t="s">
        <v>145</v>
      </c>
      <c r="F483" s="142" t="s">
        <v>737</v>
      </c>
      <c r="I483" s="143"/>
      <c r="L483" s="33"/>
      <c r="M483" s="144"/>
      <c r="T483" s="54"/>
      <c r="AT483" s="18" t="s">
        <v>145</v>
      </c>
      <c r="AU483" s="18" t="s">
        <v>137</v>
      </c>
    </row>
    <row r="484" spans="2:65" s="12" customFormat="1" ht="11.25">
      <c r="B484" s="145"/>
      <c r="D484" s="146" t="s">
        <v>147</v>
      </c>
      <c r="E484" s="147" t="s">
        <v>19</v>
      </c>
      <c r="F484" s="148" t="s">
        <v>727</v>
      </c>
      <c r="H484" s="149">
        <v>2.8439999999999999</v>
      </c>
      <c r="I484" s="150"/>
      <c r="L484" s="145"/>
      <c r="M484" s="151"/>
      <c r="T484" s="152"/>
      <c r="AT484" s="147" t="s">
        <v>147</v>
      </c>
      <c r="AU484" s="147" t="s">
        <v>137</v>
      </c>
      <c r="AV484" s="12" t="s">
        <v>137</v>
      </c>
      <c r="AW484" s="12" t="s">
        <v>33</v>
      </c>
      <c r="AX484" s="12" t="s">
        <v>80</v>
      </c>
      <c r="AY484" s="147" t="s">
        <v>132</v>
      </c>
    </row>
    <row r="485" spans="2:65" s="1" customFormat="1" ht="16.5" customHeight="1">
      <c r="B485" s="33"/>
      <c r="C485" s="128" t="s">
        <v>738</v>
      </c>
      <c r="D485" s="128" t="s">
        <v>138</v>
      </c>
      <c r="E485" s="129" t="s">
        <v>739</v>
      </c>
      <c r="F485" s="130" t="s">
        <v>740</v>
      </c>
      <c r="G485" s="131" t="s">
        <v>164</v>
      </c>
      <c r="H485" s="132">
        <v>2.8439999999999999</v>
      </c>
      <c r="I485" s="133"/>
      <c r="J485" s="134">
        <f>ROUND(I485*H485,1)</f>
        <v>0</v>
      </c>
      <c r="K485" s="130" t="s">
        <v>142</v>
      </c>
      <c r="L485" s="33"/>
      <c r="M485" s="135" t="s">
        <v>19</v>
      </c>
      <c r="N485" s="136" t="s">
        <v>44</v>
      </c>
      <c r="P485" s="137">
        <f>O485*H485</f>
        <v>0</v>
      </c>
      <c r="Q485" s="137">
        <v>1.2E-4</v>
      </c>
      <c r="R485" s="137">
        <f>Q485*H485</f>
        <v>3.4128000000000001E-4</v>
      </c>
      <c r="S485" s="137">
        <v>0</v>
      </c>
      <c r="T485" s="138">
        <f>S485*H485</f>
        <v>0</v>
      </c>
      <c r="AR485" s="139" t="s">
        <v>250</v>
      </c>
      <c r="AT485" s="139" t="s">
        <v>138</v>
      </c>
      <c r="AU485" s="139" t="s">
        <v>137</v>
      </c>
      <c r="AY485" s="18" t="s">
        <v>132</v>
      </c>
      <c r="BE485" s="140">
        <f>IF(N485="základní",J485,0)</f>
        <v>0</v>
      </c>
      <c r="BF485" s="140">
        <f>IF(N485="snížená",J485,0)</f>
        <v>0</v>
      </c>
      <c r="BG485" s="140">
        <f>IF(N485="zákl. přenesená",J485,0)</f>
        <v>0</v>
      </c>
      <c r="BH485" s="140">
        <f>IF(N485="sníž. přenesená",J485,0)</f>
        <v>0</v>
      </c>
      <c r="BI485" s="140">
        <f>IF(N485="nulová",J485,0)</f>
        <v>0</v>
      </c>
      <c r="BJ485" s="18" t="s">
        <v>137</v>
      </c>
      <c r="BK485" s="140">
        <f>ROUND(I485*H485,1)</f>
        <v>0</v>
      </c>
      <c r="BL485" s="18" t="s">
        <v>250</v>
      </c>
      <c r="BM485" s="139" t="s">
        <v>741</v>
      </c>
    </row>
    <row r="486" spans="2:65" s="1" customFormat="1" ht="11.25">
      <c r="B486" s="33"/>
      <c r="D486" s="141" t="s">
        <v>145</v>
      </c>
      <c r="F486" s="142" t="s">
        <v>742</v>
      </c>
      <c r="I486" s="143"/>
      <c r="L486" s="33"/>
      <c r="M486" s="144"/>
      <c r="T486" s="54"/>
      <c r="AT486" s="18" t="s">
        <v>145</v>
      </c>
      <c r="AU486" s="18" t="s">
        <v>137</v>
      </c>
    </row>
    <row r="487" spans="2:65" s="12" customFormat="1" ht="11.25">
      <c r="B487" s="145"/>
      <c r="D487" s="146" t="s">
        <v>147</v>
      </c>
      <c r="E487" s="147" t="s">
        <v>19</v>
      </c>
      <c r="F487" s="148" t="s">
        <v>727</v>
      </c>
      <c r="H487" s="149">
        <v>2.8439999999999999</v>
      </c>
      <c r="I487" s="150"/>
      <c r="L487" s="145"/>
      <c r="M487" s="151"/>
      <c r="T487" s="152"/>
      <c r="AT487" s="147" t="s">
        <v>147</v>
      </c>
      <c r="AU487" s="147" t="s">
        <v>137</v>
      </c>
      <c r="AV487" s="12" t="s">
        <v>137</v>
      </c>
      <c r="AW487" s="12" t="s">
        <v>33</v>
      </c>
      <c r="AX487" s="12" t="s">
        <v>80</v>
      </c>
      <c r="AY487" s="147" t="s">
        <v>132</v>
      </c>
    </row>
    <row r="488" spans="2:65" s="11" customFormat="1" ht="22.9" customHeight="1">
      <c r="B488" s="116"/>
      <c r="D488" s="117" t="s">
        <v>71</v>
      </c>
      <c r="E488" s="126" t="s">
        <v>743</v>
      </c>
      <c r="F488" s="126" t="s">
        <v>744</v>
      </c>
      <c r="I488" s="119"/>
      <c r="J488" s="127">
        <f>BK488</f>
        <v>0</v>
      </c>
      <c r="L488" s="116"/>
      <c r="M488" s="121"/>
      <c r="P488" s="122">
        <f>SUM(P489:P528)</f>
        <v>0</v>
      </c>
      <c r="R488" s="122">
        <f>SUM(R489:R528)</f>
        <v>1.7985150000000002E-2</v>
      </c>
      <c r="T488" s="123">
        <f>SUM(T489:T528)</f>
        <v>3.3E-4</v>
      </c>
      <c r="AR488" s="117" t="s">
        <v>137</v>
      </c>
      <c r="AT488" s="124" t="s">
        <v>71</v>
      </c>
      <c r="AU488" s="124" t="s">
        <v>80</v>
      </c>
      <c r="AY488" s="117" t="s">
        <v>132</v>
      </c>
      <c r="BK488" s="125">
        <f>SUM(BK489:BK528)</f>
        <v>0</v>
      </c>
    </row>
    <row r="489" spans="2:65" s="1" customFormat="1" ht="16.5" customHeight="1">
      <c r="B489" s="33"/>
      <c r="C489" s="128" t="s">
        <v>745</v>
      </c>
      <c r="D489" s="128" t="s">
        <v>138</v>
      </c>
      <c r="E489" s="129" t="s">
        <v>746</v>
      </c>
      <c r="F489" s="130" t="s">
        <v>747</v>
      </c>
      <c r="G489" s="131" t="s">
        <v>210</v>
      </c>
      <c r="H489" s="132">
        <v>38.200000000000003</v>
      </c>
      <c r="I489" s="133"/>
      <c r="J489" s="134">
        <f>ROUND(I489*H489,1)</f>
        <v>0</v>
      </c>
      <c r="K489" s="130" t="s">
        <v>142</v>
      </c>
      <c r="L489" s="33"/>
      <c r="M489" s="135" t="s">
        <v>19</v>
      </c>
      <c r="N489" s="136" t="s">
        <v>44</v>
      </c>
      <c r="P489" s="137">
        <f>O489*H489</f>
        <v>0</v>
      </c>
      <c r="Q489" s="137">
        <v>1.0000000000000001E-5</v>
      </c>
      <c r="R489" s="137">
        <f>Q489*H489</f>
        <v>3.8200000000000007E-4</v>
      </c>
      <c r="S489" s="137">
        <v>0</v>
      </c>
      <c r="T489" s="138">
        <f>S489*H489</f>
        <v>0</v>
      </c>
      <c r="AR489" s="139" t="s">
        <v>250</v>
      </c>
      <c r="AT489" s="139" t="s">
        <v>138</v>
      </c>
      <c r="AU489" s="139" t="s">
        <v>137</v>
      </c>
      <c r="AY489" s="18" t="s">
        <v>132</v>
      </c>
      <c r="BE489" s="140">
        <f>IF(N489="základní",J489,0)</f>
        <v>0</v>
      </c>
      <c r="BF489" s="140">
        <f>IF(N489="snížená",J489,0)</f>
        <v>0</v>
      </c>
      <c r="BG489" s="140">
        <f>IF(N489="zákl. přenesená",J489,0)</f>
        <v>0</v>
      </c>
      <c r="BH489" s="140">
        <f>IF(N489="sníž. přenesená",J489,0)</f>
        <v>0</v>
      </c>
      <c r="BI489" s="140">
        <f>IF(N489="nulová",J489,0)</f>
        <v>0</v>
      </c>
      <c r="BJ489" s="18" t="s">
        <v>137</v>
      </c>
      <c r="BK489" s="140">
        <f>ROUND(I489*H489,1)</f>
        <v>0</v>
      </c>
      <c r="BL489" s="18" t="s">
        <v>250</v>
      </c>
      <c r="BM489" s="139" t="s">
        <v>748</v>
      </c>
    </row>
    <row r="490" spans="2:65" s="1" customFormat="1" ht="11.25">
      <c r="B490" s="33"/>
      <c r="D490" s="141" t="s">
        <v>145</v>
      </c>
      <c r="F490" s="142" t="s">
        <v>749</v>
      </c>
      <c r="I490" s="143"/>
      <c r="L490" s="33"/>
      <c r="M490" s="144"/>
      <c r="T490" s="54"/>
      <c r="AT490" s="18" t="s">
        <v>145</v>
      </c>
      <c r="AU490" s="18" t="s">
        <v>137</v>
      </c>
    </row>
    <row r="491" spans="2:65" s="12" customFormat="1" ht="11.25">
      <c r="B491" s="145"/>
      <c r="D491" s="146" t="s">
        <v>147</v>
      </c>
      <c r="E491" s="147" t="s">
        <v>19</v>
      </c>
      <c r="F491" s="148" t="s">
        <v>750</v>
      </c>
      <c r="H491" s="149">
        <v>26.4</v>
      </c>
      <c r="I491" s="150"/>
      <c r="L491" s="145"/>
      <c r="M491" s="151"/>
      <c r="T491" s="152"/>
      <c r="AT491" s="147" t="s">
        <v>147</v>
      </c>
      <c r="AU491" s="147" t="s">
        <v>137</v>
      </c>
      <c r="AV491" s="12" t="s">
        <v>137</v>
      </c>
      <c r="AW491" s="12" t="s">
        <v>33</v>
      </c>
      <c r="AX491" s="12" t="s">
        <v>72</v>
      </c>
      <c r="AY491" s="147" t="s">
        <v>132</v>
      </c>
    </row>
    <row r="492" spans="2:65" s="12" customFormat="1" ht="11.25">
      <c r="B492" s="145"/>
      <c r="D492" s="146" t="s">
        <v>147</v>
      </c>
      <c r="E492" s="147" t="s">
        <v>19</v>
      </c>
      <c r="F492" s="148" t="s">
        <v>751</v>
      </c>
      <c r="H492" s="149">
        <v>11.8</v>
      </c>
      <c r="I492" s="150"/>
      <c r="L492" s="145"/>
      <c r="M492" s="151"/>
      <c r="T492" s="152"/>
      <c r="AT492" s="147" t="s">
        <v>147</v>
      </c>
      <c r="AU492" s="147" t="s">
        <v>137</v>
      </c>
      <c r="AV492" s="12" t="s">
        <v>137</v>
      </c>
      <c r="AW492" s="12" t="s">
        <v>33</v>
      </c>
      <c r="AX492" s="12" t="s">
        <v>72</v>
      </c>
      <c r="AY492" s="147" t="s">
        <v>132</v>
      </c>
    </row>
    <row r="493" spans="2:65" s="15" customFormat="1" ht="11.25">
      <c r="B493" s="166"/>
      <c r="D493" s="146" t="s">
        <v>147</v>
      </c>
      <c r="E493" s="167" t="s">
        <v>19</v>
      </c>
      <c r="F493" s="168" t="s">
        <v>752</v>
      </c>
      <c r="H493" s="169">
        <v>38.200000000000003</v>
      </c>
      <c r="I493" s="170"/>
      <c r="L493" s="166"/>
      <c r="M493" s="171"/>
      <c r="T493" s="172"/>
      <c r="AT493" s="167" t="s">
        <v>147</v>
      </c>
      <c r="AU493" s="167" t="s">
        <v>137</v>
      </c>
      <c r="AV493" s="15" t="s">
        <v>143</v>
      </c>
      <c r="AW493" s="15" t="s">
        <v>33</v>
      </c>
      <c r="AX493" s="15" t="s">
        <v>80</v>
      </c>
      <c r="AY493" s="167" t="s">
        <v>132</v>
      </c>
    </row>
    <row r="494" spans="2:65" s="1" customFormat="1" ht="16.5" customHeight="1">
      <c r="B494" s="33"/>
      <c r="C494" s="128" t="s">
        <v>753</v>
      </c>
      <c r="D494" s="128" t="s">
        <v>138</v>
      </c>
      <c r="E494" s="129" t="s">
        <v>754</v>
      </c>
      <c r="F494" s="130" t="s">
        <v>755</v>
      </c>
      <c r="G494" s="131" t="s">
        <v>164</v>
      </c>
      <c r="H494" s="132">
        <v>29.3</v>
      </c>
      <c r="I494" s="133"/>
      <c r="J494" s="134">
        <f>ROUND(I494*H494,1)</f>
        <v>0</v>
      </c>
      <c r="K494" s="130" t="s">
        <v>142</v>
      </c>
      <c r="L494" s="33"/>
      <c r="M494" s="135" t="s">
        <v>19</v>
      </c>
      <c r="N494" s="136" t="s">
        <v>44</v>
      </c>
      <c r="P494" s="137">
        <f>O494*H494</f>
        <v>0</v>
      </c>
      <c r="Q494" s="137">
        <v>2.0000000000000001E-4</v>
      </c>
      <c r="R494" s="137">
        <f>Q494*H494</f>
        <v>5.8600000000000006E-3</v>
      </c>
      <c r="S494" s="137">
        <v>0</v>
      </c>
      <c r="T494" s="138">
        <f>S494*H494</f>
        <v>0</v>
      </c>
      <c r="AR494" s="139" t="s">
        <v>250</v>
      </c>
      <c r="AT494" s="139" t="s">
        <v>138</v>
      </c>
      <c r="AU494" s="139" t="s">
        <v>137</v>
      </c>
      <c r="AY494" s="18" t="s">
        <v>132</v>
      </c>
      <c r="BE494" s="140">
        <f>IF(N494="základní",J494,0)</f>
        <v>0</v>
      </c>
      <c r="BF494" s="140">
        <f>IF(N494="snížená",J494,0)</f>
        <v>0</v>
      </c>
      <c r="BG494" s="140">
        <f>IF(N494="zákl. přenesená",J494,0)</f>
        <v>0</v>
      </c>
      <c r="BH494" s="140">
        <f>IF(N494="sníž. přenesená",J494,0)</f>
        <v>0</v>
      </c>
      <c r="BI494" s="140">
        <f>IF(N494="nulová",J494,0)</f>
        <v>0</v>
      </c>
      <c r="BJ494" s="18" t="s">
        <v>137</v>
      </c>
      <c r="BK494" s="140">
        <f>ROUND(I494*H494,1)</f>
        <v>0</v>
      </c>
      <c r="BL494" s="18" t="s">
        <v>250</v>
      </c>
      <c r="BM494" s="139" t="s">
        <v>756</v>
      </c>
    </row>
    <row r="495" spans="2:65" s="1" customFormat="1" ht="11.25">
      <c r="B495" s="33"/>
      <c r="D495" s="141" t="s">
        <v>145</v>
      </c>
      <c r="F495" s="142" t="s">
        <v>757</v>
      </c>
      <c r="I495" s="143"/>
      <c r="L495" s="33"/>
      <c r="M495" s="144"/>
      <c r="T495" s="54"/>
      <c r="AT495" s="18" t="s">
        <v>145</v>
      </c>
      <c r="AU495" s="18" t="s">
        <v>137</v>
      </c>
    </row>
    <row r="496" spans="2:65" s="12" customFormat="1" ht="11.25">
      <c r="B496" s="145"/>
      <c r="D496" s="146" t="s">
        <v>147</v>
      </c>
      <c r="E496" s="147" t="s">
        <v>19</v>
      </c>
      <c r="F496" s="148" t="s">
        <v>200</v>
      </c>
      <c r="H496" s="149">
        <v>19.04</v>
      </c>
      <c r="I496" s="150"/>
      <c r="L496" s="145"/>
      <c r="M496" s="151"/>
      <c r="T496" s="152"/>
      <c r="AT496" s="147" t="s">
        <v>147</v>
      </c>
      <c r="AU496" s="147" t="s">
        <v>137</v>
      </c>
      <c r="AV496" s="12" t="s">
        <v>137</v>
      </c>
      <c r="AW496" s="12" t="s">
        <v>33</v>
      </c>
      <c r="AX496" s="12" t="s">
        <v>72</v>
      </c>
      <c r="AY496" s="147" t="s">
        <v>132</v>
      </c>
    </row>
    <row r="497" spans="2:65" s="12" customFormat="1" ht="11.25">
      <c r="B497" s="145"/>
      <c r="D497" s="146" t="s">
        <v>147</v>
      </c>
      <c r="E497" s="147" t="s">
        <v>19</v>
      </c>
      <c r="F497" s="148" t="s">
        <v>201</v>
      </c>
      <c r="H497" s="149">
        <v>8.26</v>
      </c>
      <c r="I497" s="150"/>
      <c r="L497" s="145"/>
      <c r="M497" s="151"/>
      <c r="T497" s="152"/>
      <c r="AT497" s="147" t="s">
        <v>147</v>
      </c>
      <c r="AU497" s="147" t="s">
        <v>137</v>
      </c>
      <c r="AV497" s="12" t="s">
        <v>137</v>
      </c>
      <c r="AW497" s="12" t="s">
        <v>33</v>
      </c>
      <c r="AX497" s="12" t="s">
        <v>72</v>
      </c>
      <c r="AY497" s="147" t="s">
        <v>132</v>
      </c>
    </row>
    <row r="498" spans="2:65" s="12" customFormat="1" ht="11.25">
      <c r="B498" s="145"/>
      <c r="D498" s="146" t="s">
        <v>147</v>
      </c>
      <c r="E498" s="147" t="s">
        <v>19</v>
      </c>
      <c r="F498" s="148" t="s">
        <v>758</v>
      </c>
      <c r="H498" s="149">
        <v>2</v>
      </c>
      <c r="I498" s="150"/>
      <c r="L498" s="145"/>
      <c r="M498" s="151"/>
      <c r="T498" s="152"/>
      <c r="AT498" s="147" t="s">
        <v>147</v>
      </c>
      <c r="AU498" s="147" t="s">
        <v>137</v>
      </c>
      <c r="AV498" s="12" t="s">
        <v>137</v>
      </c>
      <c r="AW498" s="12" t="s">
        <v>33</v>
      </c>
      <c r="AX498" s="12" t="s">
        <v>72</v>
      </c>
      <c r="AY498" s="147" t="s">
        <v>132</v>
      </c>
    </row>
    <row r="499" spans="2:65" s="15" customFormat="1" ht="11.25">
      <c r="B499" s="166"/>
      <c r="D499" s="146" t="s">
        <v>147</v>
      </c>
      <c r="E499" s="167" t="s">
        <v>19</v>
      </c>
      <c r="F499" s="168" t="s">
        <v>194</v>
      </c>
      <c r="H499" s="169">
        <v>29.299999999999997</v>
      </c>
      <c r="I499" s="170"/>
      <c r="L499" s="166"/>
      <c r="M499" s="171"/>
      <c r="T499" s="172"/>
      <c r="AT499" s="167" t="s">
        <v>147</v>
      </c>
      <c r="AU499" s="167" t="s">
        <v>137</v>
      </c>
      <c r="AV499" s="15" t="s">
        <v>143</v>
      </c>
      <c r="AW499" s="15" t="s">
        <v>33</v>
      </c>
      <c r="AX499" s="15" t="s">
        <v>80</v>
      </c>
      <c r="AY499" s="167" t="s">
        <v>132</v>
      </c>
    </row>
    <row r="500" spans="2:65" s="1" customFormat="1" ht="24.2" customHeight="1">
      <c r="B500" s="33"/>
      <c r="C500" s="128" t="s">
        <v>759</v>
      </c>
      <c r="D500" s="128" t="s">
        <v>138</v>
      </c>
      <c r="E500" s="129" t="s">
        <v>760</v>
      </c>
      <c r="F500" s="130" t="s">
        <v>761</v>
      </c>
      <c r="G500" s="131" t="s">
        <v>164</v>
      </c>
      <c r="H500" s="132">
        <v>10.045</v>
      </c>
      <c r="I500" s="133"/>
      <c r="J500" s="134">
        <f>ROUND(I500*H500,1)</f>
        <v>0</v>
      </c>
      <c r="K500" s="130" t="s">
        <v>142</v>
      </c>
      <c r="L500" s="33"/>
      <c r="M500" s="135" t="s">
        <v>19</v>
      </c>
      <c r="N500" s="136" t="s">
        <v>44</v>
      </c>
      <c r="P500" s="137">
        <f>O500*H500</f>
        <v>0</v>
      </c>
      <c r="Q500" s="137">
        <v>1E-4</v>
      </c>
      <c r="R500" s="137">
        <f>Q500*H500</f>
        <v>1.0045E-3</v>
      </c>
      <c r="S500" s="137">
        <v>0</v>
      </c>
      <c r="T500" s="138">
        <f>S500*H500</f>
        <v>0</v>
      </c>
      <c r="AR500" s="139" t="s">
        <v>250</v>
      </c>
      <c r="AT500" s="139" t="s">
        <v>138</v>
      </c>
      <c r="AU500" s="139" t="s">
        <v>137</v>
      </c>
      <c r="AY500" s="18" t="s">
        <v>132</v>
      </c>
      <c r="BE500" s="140">
        <f>IF(N500="základní",J500,0)</f>
        <v>0</v>
      </c>
      <c r="BF500" s="140">
        <f>IF(N500="snížená",J500,0)</f>
        <v>0</v>
      </c>
      <c r="BG500" s="140">
        <f>IF(N500="zákl. přenesená",J500,0)</f>
        <v>0</v>
      </c>
      <c r="BH500" s="140">
        <f>IF(N500="sníž. přenesená",J500,0)</f>
        <v>0</v>
      </c>
      <c r="BI500" s="140">
        <f>IF(N500="nulová",J500,0)</f>
        <v>0</v>
      </c>
      <c r="BJ500" s="18" t="s">
        <v>137</v>
      </c>
      <c r="BK500" s="140">
        <f>ROUND(I500*H500,1)</f>
        <v>0</v>
      </c>
      <c r="BL500" s="18" t="s">
        <v>250</v>
      </c>
      <c r="BM500" s="139" t="s">
        <v>762</v>
      </c>
    </row>
    <row r="501" spans="2:65" s="1" customFormat="1" ht="11.25">
      <c r="B501" s="33"/>
      <c r="D501" s="141" t="s">
        <v>145</v>
      </c>
      <c r="F501" s="142" t="s">
        <v>763</v>
      </c>
      <c r="I501" s="143"/>
      <c r="L501" s="33"/>
      <c r="M501" s="144"/>
      <c r="T501" s="54"/>
      <c r="AT501" s="18" t="s">
        <v>145</v>
      </c>
      <c r="AU501" s="18" t="s">
        <v>137</v>
      </c>
    </row>
    <row r="502" spans="2:65" s="12" customFormat="1" ht="11.25">
      <c r="B502" s="145"/>
      <c r="D502" s="146" t="s">
        <v>147</v>
      </c>
      <c r="E502" s="147" t="s">
        <v>19</v>
      </c>
      <c r="F502" s="148" t="s">
        <v>764</v>
      </c>
      <c r="H502" s="149">
        <v>8.0500000000000007</v>
      </c>
      <c r="I502" s="150"/>
      <c r="L502" s="145"/>
      <c r="M502" s="151"/>
      <c r="T502" s="152"/>
      <c r="AT502" s="147" t="s">
        <v>147</v>
      </c>
      <c r="AU502" s="147" t="s">
        <v>137</v>
      </c>
      <c r="AV502" s="12" t="s">
        <v>137</v>
      </c>
      <c r="AW502" s="12" t="s">
        <v>33</v>
      </c>
      <c r="AX502" s="12" t="s">
        <v>72</v>
      </c>
      <c r="AY502" s="147" t="s">
        <v>132</v>
      </c>
    </row>
    <row r="503" spans="2:65" s="14" customFormat="1" ht="11.25">
      <c r="B503" s="159"/>
      <c r="D503" s="146" t="s">
        <v>147</v>
      </c>
      <c r="E503" s="160" t="s">
        <v>19</v>
      </c>
      <c r="F503" s="161" t="s">
        <v>190</v>
      </c>
      <c r="H503" s="162">
        <v>8.0500000000000007</v>
      </c>
      <c r="I503" s="163"/>
      <c r="L503" s="159"/>
      <c r="M503" s="164"/>
      <c r="T503" s="165"/>
      <c r="AT503" s="160" t="s">
        <v>147</v>
      </c>
      <c r="AU503" s="160" t="s">
        <v>137</v>
      </c>
      <c r="AV503" s="14" t="s">
        <v>133</v>
      </c>
      <c r="AW503" s="14" t="s">
        <v>33</v>
      </c>
      <c r="AX503" s="14" t="s">
        <v>72</v>
      </c>
      <c r="AY503" s="160" t="s">
        <v>132</v>
      </c>
    </row>
    <row r="504" spans="2:65" s="12" customFormat="1" ht="11.25">
      <c r="B504" s="145"/>
      <c r="D504" s="146" t="s">
        <v>147</v>
      </c>
      <c r="E504" s="147" t="s">
        <v>19</v>
      </c>
      <c r="F504" s="148" t="s">
        <v>765</v>
      </c>
      <c r="H504" s="149">
        <v>1.9950000000000001</v>
      </c>
      <c r="I504" s="150"/>
      <c r="L504" s="145"/>
      <c r="M504" s="151"/>
      <c r="T504" s="152"/>
      <c r="AT504" s="147" t="s">
        <v>147</v>
      </c>
      <c r="AU504" s="147" t="s">
        <v>137</v>
      </c>
      <c r="AV504" s="12" t="s">
        <v>137</v>
      </c>
      <c r="AW504" s="12" t="s">
        <v>33</v>
      </c>
      <c r="AX504" s="12" t="s">
        <v>72</v>
      </c>
      <c r="AY504" s="147" t="s">
        <v>132</v>
      </c>
    </row>
    <row r="505" spans="2:65" s="14" customFormat="1" ht="11.25">
      <c r="B505" s="159"/>
      <c r="D505" s="146" t="s">
        <v>147</v>
      </c>
      <c r="E505" s="160" t="s">
        <v>19</v>
      </c>
      <c r="F505" s="161" t="s">
        <v>193</v>
      </c>
      <c r="H505" s="162">
        <v>1.9950000000000001</v>
      </c>
      <c r="I505" s="163"/>
      <c r="L505" s="159"/>
      <c r="M505" s="164"/>
      <c r="T505" s="165"/>
      <c r="AT505" s="160" t="s">
        <v>147</v>
      </c>
      <c r="AU505" s="160" t="s">
        <v>137</v>
      </c>
      <c r="AV505" s="14" t="s">
        <v>133</v>
      </c>
      <c r="AW505" s="14" t="s">
        <v>33</v>
      </c>
      <c r="AX505" s="14" t="s">
        <v>72</v>
      </c>
      <c r="AY505" s="160" t="s">
        <v>132</v>
      </c>
    </row>
    <row r="506" spans="2:65" s="15" customFormat="1" ht="11.25">
      <c r="B506" s="166"/>
      <c r="D506" s="146" t="s">
        <v>147</v>
      </c>
      <c r="E506" s="167" t="s">
        <v>19</v>
      </c>
      <c r="F506" s="168" t="s">
        <v>194</v>
      </c>
      <c r="H506" s="169">
        <v>10.045000000000002</v>
      </c>
      <c r="I506" s="170"/>
      <c r="L506" s="166"/>
      <c r="M506" s="171"/>
      <c r="T506" s="172"/>
      <c r="AT506" s="167" t="s">
        <v>147</v>
      </c>
      <c r="AU506" s="167" t="s">
        <v>137</v>
      </c>
      <c r="AV506" s="15" t="s">
        <v>143</v>
      </c>
      <c r="AW506" s="15" t="s">
        <v>33</v>
      </c>
      <c r="AX506" s="15" t="s">
        <v>80</v>
      </c>
      <c r="AY506" s="167" t="s">
        <v>132</v>
      </c>
    </row>
    <row r="507" spans="2:65" s="1" customFormat="1" ht="24.2" customHeight="1">
      <c r="B507" s="33"/>
      <c r="C507" s="128" t="s">
        <v>766</v>
      </c>
      <c r="D507" s="128" t="s">
        <v>138</v>
      </c>
      <c r="E507" s="129" t="s">
        <v>767</v>
      </c>
      <c r="F507" s="130" t="s">
        <v>768</v>
      </c>
      <c r="G507" s="131" t="s">
        <v>164</v>
      </c>
      <c r="H507" s="132">
        <v>39.344999999999999</v>
      </c>
      <c r="I507" s="133"/>
      <c r="J507" s="134">
        <f>ROUND(I507*H507,1)</f>
        <v>0</v>
      </c>
      <c r="K507" s="130" t="s">
        <v>142</v>
      </c>
      <c r="L507" s="33"/>
      <c r="M507" s="135" t="s">
        <v>19</v>
      </c>
      <c r="N507" s="136" t="s">
        <v>44</v>
      </c>
      <c r="P507" s="137">
        <f>O507*H507</f>
        <v>0</v>
      </c>
      <c r="Q507" s="137">
        <v>2.7E-4</v>
      </c>
      <c r="R507" s="137">
        <f>Q507*H507</f>
        <v>1.062315E-2</v>
      </c>
      <c r="S507" s="137">
        <v>0</v>
      </c>
      <c r="T507" s="138">
        <f>S507*H507</f>
        <v>0</v>
      </c>
      <c r="AR507" s="139" t="s">
        <v>250</v>
      </c>
      <c r="AT507" s="139" t="s">
        <v>138</v>
      </c>
      <c r="AU507" s="139" t="s">
        <v>137</v>
      </c>
      <c r="AY507" s="18" t="s">
        <v>132</v>
      </c>
      <c r="BE507" s="140">
        <f>IF(N507="základní",J507,0)</f>
        <v>0</v>
      </c>
      <c r="BF507" s="140">
        <f>IF(N507="snížená",J507,0)</f>
        <v>0</v>
      </c>
      <c r="BG507" s="140">
        <f>IF(N507="zákl. přenesená",J507,0)</f>
        <v>0</v>
      </c>
      <c r="BH507" s="140">
        <f>IF(N507="sníž. přenesená",J507,0)</f>
        <v>0</v>
      </c>
      <c r="BI507" s="140">
        <f>IF(N507="nulová",J507,0)</f>
        <v>0</v>
      </c>
      <c r="BJ507" s="18" t="s">
        <v>137</v>
      </c>
      <c r="BK507" s="140">
        <f>ROUND(I507*H507,1)</f>
        <v>0</v>
      </c>
      <c r="BL507" s="18" t="s">
        <v>250</v>
      </c>
      <c r="BM507" s="139" t="s">
        <v>769</v>
      </c>
    </row>
    <row r="508" spans="2:65" s="1" customFormat="1" ht="11.25">
      <c r="B508" s="33"/>
      <c r="D508" s="141" t="s">
        <v>145</v>
      </c>
      <c r="F508" s="142" t="s">
        <v>770</v>
      </c>
      <c r="I508" s="143"/>
      <c r="L508" s="33"/>
      <c r="M508" s="144"/>
      <c r="T508" s="54"/>
      <c r="AT508" s="18" t="s">
        <v>145</v>
      </c>
      <c r="AU508" s="18" t="s">
        <v>137</v>
      </c>
    </row>
    <row r="509" spans="2:65" s="12" customFormat="1" ht="11.25">
      <c r="B509" s="145"/>
      <c r="D509" s="146" t="s">
        <v>147</v>
      </c>
      <c r="E509" s="147" t="s">
        <v>19</v>
      </c>
      <c r="F509" s="148" t="s">
        <v>771</v>
      </c>
      <c r="H509" s="149">
        <v>8.0500000000000007</v>
      </c>
      <c r="I509" s="150"/>
      <c r="L509" s="145"/>
      <c r="M509" s="151"/>
      <c r="T509" s="152"/>
      <c r="AT509" s="147" t="s">
        <v>147</v>
      </c>
      <c r="AU509" s="147" t="s">
        <v>137</v>
      </c>
      <c r="AV509" s="12" t="s">
        <v>137</v>
      </c>
      <c r="AW509" s="12" t="s">
        <v>33</v>
      </c>
      <c r="AX509" s="12" t="s">
        <v>72</v>
      </c>
      <c r="AY509" s="147" t="s">
        <v>132</v>
      </c>
    </row>
    <row r="510" spans="2:65" s="12" customFormat="1" ht="11.25">
      <c r="B510" s="145"/>
      <c r="D510" s="146" t="s">
        <v>147</v>
      </c>
      <c r="E510" s="147" t="s">
        <v>19</v>
      </c>
      <c r="F510" s="148" t="s">
        <v>772</v>
      </c>
      <c r="H510" s="149">
        <v>1.9950000000000001</v>
      </c>
      <c r="I510" s="150"/>
      <c r="L510" s="145"/>
      <c r="M510" s="151"/>
      <c r="T510" s="152"/>
      <c r="AT510" s="147" t="s">
        <v>147</v>
      </c>
      <c r="AU510" s="147" t="s">
        <v>137</v>
      </c>
      <c r="AV510" s="12" t="s">
        <v>137</v>
      </c>
      <c r="AW510" s="12" t="s">
        <v>33</v>
      </c>
      <c r="AX510" s="12" t="s">
        <v>72</v>
      </c>
      <c r="AY510" s="147" t="s">
        <v>132</v>
      </c>
    </row>
    <row r="511" spans="2:65" s="14" customFormat="1" ht="11.25">
      <c r="B511" s="159"/>
      <c r="D511" s="146" t="s">
        <v>147</v>
      </c>
      <c r="E511" s="160" t="s">
        <v>19</v>
      </c>
      <c r="F511" s="161" t="s">
        <v>773</v>
      </c>
      <c r="H511" s="162">
        <v>10.045000000000002</v>
      </c>
      <c r="I511" s="163"/>
      <c r="L511" s="159"/>
      <c r="M511" s="164"/>
      <c r="T511" s="165"/>
      <c r="AT511" s="160" t="s">
        <v>147</v>
      </c>
      <c r="AU511" s="160" t="s">
        <v>137</v>
      </c>
      <c r="AV511" s="14" t="s">
        <v>133</v>
      </c>
      <c r="AW511" s="14" t="s">
        <v>33</v>
      </c>
      <c r="AX511" s="14" t="s">
        <v>72</v>
      </c>
      <c r="AY511" s="160" t="s">
        <v>132</v>
      </c>
    </row>
    <row r="512" spans="2:65" s="12" customFormat="1" ht="11.25">
      <c r="B512" s="145"/>
      <c r="D512" s="146" t="s">
        <v>147</v>
      </c>
      <c r="E512" s="147" t="s">
        <v>19</v>
      </c>
      <c r="F512" s="148" t="s">
        <v>200</v>
      </c>
      <c r="H512" s="149">
        <v>19.04</v>
      </c>
      <c r="I512" s="150"/>
      <c r="L512" s="145"/>
      <c r="M512" s="151"/>
      <c r="T512" s="152"/>
      <c r="AT512" s="147" t="s">
        <v>147</v>
      </c>
      <c r="AU512" s="147" t="s">
        <v>137</v>
      </c>
      <c r="AV512" s="12" t="s">
        <v>137</v>
      </c>
      <c r="AW512" s="12" t="s">
        <v>33</v>
      </c>
      <c r="AX512" s="12" t="s">
        <v>72</v>
      </c>
      <c r="AY512" s="147" t="s">
        <v>132</v>
      </c>
    </row>
    <row r="513" spans="2:65" s="12" customFormat="1" ht="11.25">
      <c r="B513" s="145"/>
      <c r="D513" s="146" t="s">
        <v>147</v>
      </c>
      <c r="E513" s="147" t="s">
        <v>19</v>
      </c>
      <c r="F513" s="148" t="s">
        <v>201</v>
      </c>
      <c r="H513" s="149">
        <v>8.26</v>
      </c>
      <c r="I513" s="150"/>
      <c r="L513" s="145"/>
      <c r="M513" s="151"/>
      <c r="T513" s="152"/>
      <c r="AT513" s="147" t="s">
        <v>147</v>
      </c>
      <c r="AU513" s="147" t="s">
        <v>137</v>
      </c>
      <c r="AV513" s="12" t="s">
        <v>137</v>
      </c>
      <c r="AW513" s="12" t="s">
        <v>33</v>
      </c>
      <c r="AX513" s="12" t="s">
        <v>72</v>
      </c>
      <c r="AY513" s="147" t="s">
        <v>132</v>
      </c>
    </row>
    <row r="514" spans="2:65" s="14" customFormat="1" ht="11.25">
      <c r="B514" s="159"/>
      <c r="D514" s="146" t="s">
        <v>147</v>
      </c>
      <c r="E514" s="160" t="s">
        <v>19</v>
      </c>
      <c r="F514" s="161" t="s">
        <v>774</v>
      </c>
      <c r="H514" s="162">
        <v>27.299999999999997</v>
      </c>
      <c r="I514" s="163"/>
      <c r="L514" s="159"/>
      <c r="M514" s="164"/>
      <c r="T514" s="165"/>
      <c r="AT514" s="160" t="s">
        <v>147</v>
      </c>
      <c r="AU514" s="160" t="s">
        <v>137</v>
      </c>
      <c r="AV514" s="14" t="s">
        <v>133</v>
      </c>
      <c r="AW514" s="14" t="s">
        <v>33</v>
      </c>
      <c r="AX514" s="14" t="s">
        <v>72</v>
      </c>
      <c r="AY514" s="160" t="s">
        <v>132</v>
      </c>
    </row>
    <row r="515" spans="2:65" s="12" customFormat="1" ht="11.25">
      <c r="B515" s="145"/>
      <c r="D515" s="146" t="s">
        <v>147</v>
      </c>
      <c r="E515" s="147" t="s">
        <v>19</v>
      </c>
      <c r="F515" s="148" t="s">
        <v>758</v>
      </c>
      <c r="H515" s="149">
        <v>2</v>
      </c>
      <c r="I515" s="150"/>
      <c r="L515" s="145"/>
      <c r="M515" s="151"/>
      <c r="T515" s="152"/>
      <c r="AT515" s="147" t="s">
        <v>147</v>
      </c>
      <c r="AU515" s="147" t="s">
        <v>137</v>
      </c>
      <c r="AV515" s="12" t="s">
        <v>137</v>
      </c>
      <c r="AW515" s="12" t="s">
        <v>33</v>
      </c>
      <c r="AX515" s="12" t="s">
        <v>72</v>
      </c>
      <c r="AY515" s="147" t="s">
        <v>132</v>
      </c>
    </row>
    <row r="516" spans="2:65" s="14" customFormat="1" ht="11.25">
      <c r="B516" s="159"/>
      <c r="D516" s="146" t="s">
        <v>147</v>
      </c>
      <c r="E516" s="160" t="s">
        <v>19</v>
      </c>
      <c r="F516" s="161" t="s">
        <v>775</v>
      </c>
      <c r="H516" s="162">
        <v>2</v>
      </c>
      <c r="I516" s="163"/>
      <c r="L516" s="159"/>
      <c r="M516" s="164"/>
      <c r="T516" s="165"/>
      <c r="AT516" s="160" t="s">
        <v>147</v>
      </c>
      <c r="AU516" s="160" t="s">
        <v>137</v>
      </c>
      <c r="AV516" s="14" t="s">
        <v>133</v>
      </c>
      <c r="AW516" s="14" t="s">
        <v>33</v>
      </c>
      <c r="AX516" s="14" t="s">
        <v>72</v>
      </c>
      <c r="AY516" s="160" t="s">
        <v>132</v>
      </c>
    </row>
    <row r="517" spans="2:65" s="15" customFormat="1" ht="11.25">
      <c r="B517" s="166"/>
      <c r="D517" s="146" t="s">
        <v>147</v>
      </c>
      <c r="E517" s="167" t="s">
        <v>19</v>
      </c>
      <c r="F517" s="168" t="s">
        <v>194</v>
      </c>
      <c r="H517" s="169">
        <v>39.344999999999999</v>
      </c>
      <c r="I517" s="170"/>
      <c r="L517" s="166"/>
      <c r="M517" s="171"/>
      <c r="T517" s="172"/>
      <c r="AT517" s="167" t="s">
        <v>147</v>
      </c>
      <c r="AU517" s="167" t="s">
        <v>137</v>
      </c>
      <c r="AV517" s="15" t="s">
        <v>143</v>
      </c>
      <c r="AW517" s="15" t="s">
        <v>33</v>
      </c>
      <c r="AX517" s="15" t="s">
        <v>80</v>
      </c>
      <c r="AY517" s="167" t="s">
        <v>132</v>
      </c>
    </row>
    <row r="518" spans="2:65" s="1" customFormat="1" ht="16.5" customHeight="1">
      <c r="B518" s="33"/>
      <c r="C518" s="128" t="s">
        <v>776</v>
      </c>
      <c r="D518" s="128" t="s">
        <v>138</v>
      </c>
      <c r="E518" s="129" t="s">
        <v>777</v>
      </c>
      <c r="F518" s="130" t="s">
        <v>778</v>
      </c>
      <c r="G518" s="131" t="s">
        <v>164</v>
      </c>
      <c r="H518" s="132">
        <v>11</v>
      </c>
      <c r="I518" s="133"/>
      <c r="J518" s="134">
        <f>ROUND(I518*H518,1)</f>
        <v>0</v>
      </c>
      <c r="K518" s="130" t="s">
        <v>142</v>
      </c>
      <c r="L518" s="33"/>
      <c r="M518" s="135" t="s">
        <v>19</v>
      </c>
      <c r="N518" s="136" t="s">
        <v>44</v>
      </c>
      <c r="P518" s="137">
        <f>O518*H518</f>
        <v>0</v>
      </c>
      <c r="Q518" s="137">
        <v>0</v>
      </c>
      <c r="R518" s="137">
        <f>Q518*H518</f>
        <v>0</v>
      </c>
      <c r="S518" s="137">
        <v>3.0000000000000001E-5</v>
      </c>
      <c r="T518" s="138">
        <f>S518*H518</f>
        <v>3.3E-4</v>
      </c>
      <c r="AR518" s="139" t="s">
        <v>250</v>
      </c>
      <c r="AT518" s="139" t="s">
        <v>138</v>
      </c>
      <c r="AU518" s="139" t="s">
        <v>137</v>
      </c>
      <c r="AY518" s="18" t="s">
        <v>132</v>
      </c>
      <c r="BE518" s="140">
        <f>IF(N518="základní",J518,0)</f>
        <v>0</v>
      </c>
      <c r="BF518" s="140">
        <f>IF(N518="snížená",J518,0)</f>
        <v>0</v>
      </c>
      <c r="BG518" s="140">
        <f>IF(N518="zákl. přenesená",J518,0)</f>
        <v>0</v>
      </c>
      <c r="BH518" s="140">
        <f>IF(N518="sníž. přenesená",J518,0)</f>
        <v>0</v>
      </c>
      <c r="BI518" s="140">
        <f>IF(N518="nulová",J518,0)</f>
        <v>0</v>
      </c>
      <c r="BJ518" s="18" t="s">
        <v>137</v>
      </c>
      <c r="BK518" s="140">
        <f>ROUND(I518*H518,1)</f>
        <v>0</v>
      </c>
      <c r="BL518" s="18" t="s">
        <v>250</v>
      </c>
      <c r="BM518" s="139" t="s">
        <v>779</v>
      </c>
    </row>
    <row r="519" spans="2:65" s="1" customFormat="1" ht="11.25">
      <c r="B519" s="33"/>
      <c r="D519" s="141" t="s">
        <v>145</v>
      </c>
      <c r="F519" s="142" t="s">
        <v>780</v>
      </c>
      <c r="I519" s="143"/>
      <c r="L519" s="33"/>
      <c r="M519" s="144"/>
      <c r="T519" s="54"/>
      <c r="AT519" s="18" t="s">
        <v>145</v>
      </c>
      <c r="AU519" s="18" t="s">
        <v>137</v>
      </c>
    </row>
    <row r="520" spans="2:65" s="1" customFormat="1" ht="16.5" customHeight="1">
      <c r="B520" s="33"/>
      <c r="C520" s="173" t="s">
        <v>781</v>
      </c>
      <c r="D520" s="173" t="s">
        <v>251</v>
      </c>
      <c r="E520" s="174" t="s">
        <v>782</v>
      </c>
      <c r="F520" s="175" t="s">
        <v>783</v>
      </c>
      <c r="G520" s="176" t="s">
        <v>164</v>
      </c>
      <c r="H520" s="177">
        <v>11.55</v>
      </c>
      <c r="I520" s="178"/>
      <c r="J520" s="179">
        <f>ROUND(I520*H520,1)</f>
        <v>0</v>
      </c>
      <c r="K520" s="175" t="s">
        <v>142</v>
      </c>
      <c r="L520" s="180"/>
      <c r="M520" s="181" t="s">
        <v>19</v>
      </c>
      <c r="N520" s="182" t="s">
        <v>44</v>
      </c>
      <c r="P520" s="137">
        <f>O520*H520</f>
        <v>0</v>
      </c>
      <c r="Q520" s="137">
        <v>1.0000000000000001E-5</v>
      </c>
      <c r="R520" s="137">
        <f>Q520*H520</f>
        <v>1.1550000000000002E-4</v>
      </c>
      <c r="S520" s="137">
        <v>0</v>
      </c>
      <c r="T520" s="138">
        <f>S520*H520</f>
        <v>0</v>
      </c>
      <c r="AR520" s="139" t="s">
        <v>346</v>
      </c>
      <c r="AT520" s="139" t="s">
        <v>251</v>
      </c>
      <c r="AU520" s="139" t="s">
        <v>137</v>
      </c>
      <c r="AY520" s="18" t="s">
        <v>132</v>
      </c>
      <c r="BE520" s="140">
        <f>IF(N520="základní",J520,0)</f>
        <v>0</v>
      </c>
      <c r="BF520" s="140">
        <f>IF(N520="snížená",J520,0)</f>
        <v>0</v>
      </c>
      <c r="BG520" s="140">
        <f>IF(N520="zákl. přenesená",J520,0)</f>
        <v>0</v>
      </c>
      <c r="BH520" s="140">
        <f>IF(N520="sníž. přenesená",J520,0)</f>
        <v>0</v>
      </c>
      <c r="BI520" s="140">
        <f>IF(N520="nulová",J520,0)</f>
        <v>0</v>
      </c>
      <c r="BJ520" s="18" t="s">
        <v>137</v>
      </c>
      <c r="BK520" s="140">
        <f>ROUND(I520*H520,1)</f>
        <v>0</v>
      </c>
      <c r="BL520" s="18" t="s">
        <v>250</v>
      </c>
      <c r="BM520" s="139" t="s">
        <v>784</v>
      </c>
    </row>
    <row r="521" spans="2:65" s="12" customFormat="1" ht="11.25">
      <c r="B521" s="145"/>
      <c r="D521" s="146" t="s">
        <v>147</v>
      </c>
      <c r="E521" s="147" t="s">
        <v>19</v>
      </c>
      <c r="F521" s="148" t="s">
        <v>785</v>
      </c>
      <c r="H521" s="149">
        <v>11.55</v>
      </c>
      <c r="I521" s="150"/>
      <c r="L521" s="145"/>
      <c r="M521" s="151"/>
      <c r="T521" s="152"/>
      <c r="AT521" s="147" t="s">
        <v>147</v>
      </c>
      <c r="AU521" s="147" t="s">
        <v>137</v>
      </c>
      <c r="AV521" s="12" t="s">
        <v>137</v>
      </c>
      <c r="AW521" s="12" t="s">
        <v>33</v>
      </c>
      <c r="AX521" s="12" t="s">
        <v>80</v>
      </c>
      <c r="AY521" s="147" t="s">
        <v>132</v>
      </c>
    </row>
    <row r="522" spans="2:65" s="1" customFormat="1" ht="24.2" customHeight="1">
      <c r="B522" s="33"/>
      <c r="C522" s="128" t="s">
        <v>786</v>
      </c>
      <c r="D522" s="128" t="s">
        <v>138</v>
      </c>
      <c r="E522" s="129" t="s">
        <v>787</v>
      </c>
      <c r="F522" s="130" t="s">
        <v>788</v>
      </c>
      <c r="G522" s="131" t="s">
        <v>210</v>
      </c>
      <c r="H522" s="132">
        <v>26.4</v>
      </c>
      <c r="I522" s="133"/>
      <c r="J522" s="134">
        <f>ROUND(I522*H522,1)</f>
        <v>0</v>
      </c>
      <c r="K522" s="130" t="s">
        <v>142</v>
      </c>
      <c r="L522" s="33"/>
      <c r="M522" s="135" t="s">
        <v>19</v>
      </c>
      <c r="N522" s="136" t="s">
        <v>44</v>
      </c>
      <c r="P522" s="137">
        <f>O522*H522</f>
        <v>0</v>
      </c>
      <c r="Q522" s="137">
        <v>0</v>
      </c>
      <c r="R522" s="137">
        <f>Q522*H522</f>
        <v>0</v>
      </c>
      <c r="S522" s="137">
        <v>0</v>
      </c>
      <c r="T522" s="138">
        <f>S522*H522</f>
        <v>0</v>
      </c>
      <c r="AR522" s="139" t="s">
        <v>250</v>
      </c>
      <c r="AT522" s="139" t="s">
        <v>138</v>
      </c>
      <c r="AU522" s="139" t="s">
        <v>137</v>
      </c>
      <c r="AY522" s="18" t="s">
        <v>132</v>
      </c>
      <c r="BE522" s="140">
        <f>IF(N522="základní",J522,0)</f>
        <v>0</v>
      </c>
      <c r="BF522" s="140">
        <f>IF(N522="snížená",J522,0)</f>
        <v>0</v>
      </c>
      <c r="BG522" s="140">
        <f>IF(N522="zákl. přenesená",J522,0)</f>
        <v>0</v>
      </c>
      <c r="BH522" s="140">
        <f>IF(N522="sníž. přenesená",J522,0)</f>
        <v>0</v>
      </c>
      <c r="BI522" s="140">
        <f>IF(N522="nulová",J522,0)</f>
        <v>0</v>
      </c>
      <c r="BJ522" s="18" t="s">
        <v>137</v>
      </c>
      <c r="BK522" s="140">
        <f>ROUND(I522*H522,1)</f>
        <v>0</v>
      </c>
      <c r="BL522" s="18" t="s">
        <v>250</v>
      </c>
      <c r="BM522" s="139" t="s">
        <v>789</v>
      </c>
    </row>
    <row r="523" spans="2:65" s="1" customFormat="1" ht="11.25">
      <c r="B523" s="33"/>
      <c r="D523" s="141" t="s">
        <v>145</v>
      </c>
      <c r="F523" s="142" t="s">
        <v>790</v>
      </c>
      <c r="I523" s="143"/>
      <c r="L523" s="33"/>
      <c r="M523" s="144"/>
      <c r="T523" s="54"/>
      <c r="AT523" s="18" t="s">
        <v>145</v>
      </c>
      <c r="AU523" s="18" t="s">
        <v>137</v>
      </c>
    </row>
    <row r="524" spans="2:65" s="12" customFormat="1" ht="11.25">
      <c r="B524" s="145"/>
      <c r="D524" s="146" t="s">
        <v>147</v>
      </c>
      <c r="E524" s="147" t="s">
        <v>19</v>
      </c>
      <c r="F524" s="148" t="s">
        <v>791</v>
      </c>
      <c r="H524" s="149">
        <v>14.4</v>
      </c>
      <c r="I524" s="150"/>
      <c r="L524" s="145"/>
      <c r="M524" s="151"/>
      <c r="T524" s="152"/>
      <c r="AT524" s="147" t="s">
        <v>147</v>
      </c>
      <c r="AU524" s="147" t="s">
        <v>137</v>
      </c>
      <c r="AV524" s="12" t="s">
        <v>137</v>
      </c>
      <c r="AW524" s="12" t="s">
        <v>33</v>
      </c>
      <c r="AX524" s="12" t="s">
        <v>72</v>
      </c>
      <c r="AY524" s="147" t="s">
        <v>132</v>
      </c>
    </row>
    <row r="525" spans="2:65" s="12" customFormat="1" ht="11.25">
      <c r="B525" s="145"/>
      <c r="D525" s="146" t="s">
        <v>147</v>
      </c>
      <c r="E525" s="147" t="s">
        <v>19</v>
      </c>
      <c r="F525" s="148" t="s">
        <v>792</v>
      </c>
      <c r="H525" s="149">
        <v>12</v>
      </c>
      <c r="I525" s="150"/>
      <c r="L525" s="145"/>
      <c r="M525" s="151"/>
      <c r="T525" s="152"/>
      <c r="AT525" s="147" t="s">
        <v>147</v>
      </c>
      <c r="AU525" s="147" t="s">
        <v>137</v>
      </c>
      <c r="AV525" s="12" t="s">
        <v>137</v>
      </c>
      <c r="AW525" s="12" t="s">
        <v>33</v>
      </c>
      <c r="AX525" s="12" t="s">
        <v>72</v>
      </c>
      <c r="AY525" s="147" t="s">
        <v>132</v>
      </c>
    </row>
    <row r="526" spans="2:65" s="15" customFormat="1" ht="11.25">
      <c r="B526" s="166"/>
      <c r="D526" s="146" t="s">
        <v>147</v>
      </c>
      <c r="E526" s="167" t="s">
        <v>19</v>
      </c>
      <c r="F526" s="168" t="s">
        <v>194</v>
      </c>
      <c r="H526" s="169">
        <v>26.4</v>
      </c>
      <c r="I526" s="170"/>
      <c r="L526" s="166"/>
      <c r="M526" s="171"/>
      <c r="T526" s="172"/>
      <c r="AT526" s="167" t="s">
        <v>147</v>
      </c>
      <c r="AU526" s="167" t="s">
        <v>137</v>
      </c>
      <c r="AV526" s="15" t="s">
        <v>143</v>
      </c>
      <c r="AW526" s="15" t="s">
        <v>33</v>
      </c>
      <c r="AX526" s="15" t="s">
        <v>80</v>
      </c>
      <c r="AY526" s="167" t="s">
        <v>132</v>
      </c>
    </row>
    <row r="527" spans="2:65" s="1" customFormat="1" ht="16.5" customHeight="1">
      <c r="B527" s="33"/>
      <c r="C527" s="173" t="s">
        <v>793</v>
      </c>
      <c r="D527" s="173" t="s">
        <v>251</v>
      </c>
      <c r="E527" s="174" t="s">
        <v>794</v>
      </c>
      <c r="F527" s="175" t="s">
        <v>795</v>
      </c>
      <c r="G527" s="176" t="s">
        <v>210</v>
      </c>
      <c r="H527" s="177">
        <v>27.72</v>
      </c>
      <c r="I527" s="178"/>
      <c r="J527" s="179">
        <f>ROUND(I527*H527,1)</f>
        <v>0</v>
      </c>
      <c r="K527" s="175" t="s">
        <v>142</v>
      </c>
      <c r="L527" s="180"/>
      <c r="M527" s="181" t="s">
        <v>19</v>
      </c>
      <c r="N527" s="182" t="s">
        <v>44</v>
      </c>
      <c r="P527" s="137">
        <f>O527*H527</f>
        <v>0</v>
      </c>
      <c r="Q527" s="137">
        <v>0</v>
      </c>
      <c r="R527" s="137">
        <f>Q527*H527</f>
        <v>0</v>
      </c>
      <c r="S527" s="137">
        <v>0</v>
      </c>
      <c r="T527" s="138">
        <f>S527*H527</f>
        <v>0</v>
      </c>
      <c r="AR527" s="139" t="s">
        <v>346</v>
      </c>
      <c r="AT527" s="139" t="s">
        <v>251</v>
      </c>
      <c r="AU527" s="139" t="s">
        <v>137</v>
      </c>
      <c r="AY527" s="18" t="s">
        <v>132</v>
      </c>
      <c r="BE527" s="140">
        <f>IF(N527="základní",J527,0)</f>
        <v>0</v>
      </c>
      <c r="BF527" s="140">
        <f>IF(N527="snížená",J527,0)</f>
        <v>0</v>
      </c>
      <c r="BG527" s="140">
        <f>IF(N527="zákl. přenesená",J527,0)</f>
        <v>0</v>
      </c>
      <c r="BH527" s="140">
        <f>IF(N527="sníž. přenesená",J527,0)</f>
        <v>0</v>
      </c>
      <c r="BI527" s="140">
        <f>IF(N527="nulová",J527,0)</f>
        <v>0</v>
      </c>
      <c r="BJ527" s="18" t="s">
        <v>137</v>
      </c>
      <c r="BK527" s="140">
        <f>ROUND(I527*H527,1)</f>
        <v>0</v>
      </c>
      <c r="BL527" s="18" t="s">
        <v>250</v>
      </c>
      <c r="BM527" s="139" t="s">
        <v>796</v>
      </c>
    </row>
    <row r="528" spans="2:65" s="12" customFormat="1" ht="11.25">
      <c r="B528" s="145"/>
      <c r="D528" s="146" t="s">
        <v>147</v>
      </c>
      <c r="E528" s="147" t="s">
        <v>19</v>
      </c>
      <c r="F528" s="148" t="s">
        <v>797</v>
      </c>
      <c r="H528" s="149">
        <v>27.72</v>
      </c>
      <c r="I528" s="150"/>
      <c r="L528" s="145"/>
      <c r="M528" s="151"/>
      <c r="T528" s="152"/>
      <c r="AT528" s="147" t="s">
        <v>147</v>
      </c>
      <c r="AU528" s="147" t="s">
        <v>137</v>
      </c>
      <c r="AV528" s="12" t="s">
        <v>137</v>
      </c>
      <c r="AW528" s="12" t="s">
        <v>33</v>
      </c>
      <c r="AX528" s="12" t="s">
        <v>80</v>
      </c>
      <c r="AY528" s="147" t="s">
        <v>132</v>
      </c>
    </row>
    <row r="529" spans="2:65" s="11" customFormat="1" ht="25.9" customHeight="1">
      <c r="B529" s="116"/>
      <c r="D529" s="117" t="s">
        <v>71</v>
      </c>
      <c r="E529" s="118" t="s">
        <v>798</v>
      </c>
      <c r="F529" s="118" t="s">
        <v>799</v>
      </c>
      <c r="I529" s="119"/>
      <c r="J529" s="120">
        <f>BK529</f>
        <v>0</v>
      </c>
      <c r="L529" s="116"/>
      <c r="M529" s="121"/>
      <c r="P529" s="122">
        <f>SUM(P530:P532)</f>
        <v>0</v>
      </c>
      <c r="R529" s="122">
        <f>SUM(R530:R532)</f>
        <v>0</v>
      </c>
      <c r="T529" s="123">
        <f>SUM(T530:T532)</f>
        <v>0</v>
      </c>
      <c r="AR529" s="117" t="s">
        <v>143</v>
      </c>
      <c r="AT529" s="124" t="s">
        <v>71</v>
      </c>
      <c r="AU529" s="124" t="s">
        <v>72</v>
      </c>
      <c r="AY529" s="117" t="s">
        <v>132</v>
      </c>
      <c r="BK529" s="125">
        <f>SUM(BK530:BK532)</f>
        <v>0</v>
      </c>
    </row>
    <row r="530" spans="2:65" s="1" customFormat="1" ht="21.75" customHeight="1">
      <c r="B530" s="33"/>
      <c r="C530" s="128" t="s">
        <v>800</v>
      </c>
      <c r="D530" s="128" t="s">
        <v>138</v>
      </c>
      <c r="E530" s="129" t="s">
        <v>801</v>
      </c>
      <c r="F530" s="130" t="s">
        <v>802</v>
      </c>
      <c r="G530" s="131" t="s">
        <v>803</v>
      </c>
      <c r="H530" s="132">
        <v>2</v>
      </c>
      <c r="I530" s="133"/>
      <c r="J530" s="134">
        <f>ROUND(I530*H530,1)</f>
        <v>0</v>
      </c>
      <c r="K530" s="130" t="s">
        <v>142</v>
      </c>
      <c r="L530" s="33"/>
      <c r="M530" s="135" t="s">
        <v>19</v>
      </c>
      <c r="N530" s="136" t="s">
        <v>44</v>
      </c>
      <c r="P530" s="137">
        <f>O530*H530</f>
        <v>0</v>
      </c>
      <c r="Q530" s="137">
        <v>0</v>
      </c>
      <c r="R530" s="137">
        <f>Q530*H530</f>
        <v>0</v>
      </c>
      <c r="S530" s="137">
        <v>0</v>
      </c>
      <c r="T530" s="138">
        <f>S530*H530</f>
        <v>0</v>
      </c>
      <c r="AR530" s="139" t="s">
        <v>804</v>
      </c>
      <c r="AT530" s="139" t="s">
        <v>138</v>
      </c>
      <c r="AU530" s="139" t="s">
        <v>80</v>
      </c>
      <c r="AY530" s="18" t="s">
        <v>132</v>
      </c>
      <c r="BE530" s="140">
        <f>IF(N530="základní",J530,0)</f>
        <v>0</v>
      </c>
      <c r="BF530" s="140">
        <f>IF(N530="snížená",J530,0)</f>
        <v>0</v>
      </c>
      <c r="BG530" s="140">
        <f>IF(N530="zákl. přenesená",J530,0)</f>
        <v>0</v>
      </c>
      <c r="BH530" s="140">
        <f>IF(N530="sníž. přenesená",J530,0)</f>
        <v>0</v>
      </c>
      <c r="BI530" s="140">
        <f>IF(N530="nulová",J530,0)</f>
        <v>0</v>
      </c>
      <c r="BJ530" s="18" t="s">
        <v>137</v>
      </c>
      <c r="BK530" s="140">
        <f>ROUND(I530*H530,1)</f>
        <v>0</v>
      </c>
      <c r="BL530" s="18" t="s">
        <v>804</v>
      </c>
      <c r="BM530" s="139" t="s">
        <v>805</v>
      </c>
    </row>
    <row r="531" spans="2:65" s="1" customFormat="1" ht="11.25">
      <c r="B531" s="33"/>
      <c r="D531" s="141" t="s">
        <v>145</v>
      </c>
      <c r="F531" s="142" t="s">
        <v>806</v>
      </c>
      <c r="I531" s="143"/>
      <c r="L531" s="33"/>
      <c r="M531" s="144"/>
      <c r="T531" s="54"/>
      <c r="AT531" s="18" t="s">
        <v>145</v>
      </c>
      <c r="AU531" s="18" t="s">
        <v>80</v>
      </c>
    </row>
    <row r="532" spans="2:65" s="12" customFormat="1" ht="11.25">
      <c r="B532" s="145"/>
      <c r="D532" s="146" t="s">
        <v>147</v>
      </c>
      <c r="E532" s="147" t="s">
        <v>19</v>
      </c>
      <c r="F532" s="148" t="s">
        <v>807</v>
      </c>
      <c r="H532" s="149">
        <v>2</v>
      </c>
      <c r="I532" s="150"/>
      <c r="L532" s="145"/>
      <c r="M532" s="183"/>
      <c r="N532" s="184"/>
      <c r="O532" s="184"/>
      <c r="P532" s="184"/>
      <c r="Q532" s="184"/>
      <c r="R532" s="184"/>
      <c r="S532" s="184"/>
      <c r="T532" s="185"/>
      <c r="AT532" s="147" t="s">
        <v>147</v>
      </c>
      <c r="AU532" s="147" t="s">
        <v>80</v>
      </c>
      <c r="AV532" s="12" t="s">
        <v>137</v>
      </c>
      <c r="AW532" s="12" t="s">
        <v>33</v>
      </c>
      <c r="AX532" s="12" t="s">
        <v>80</v>
      </c>
      <c r="AY532" s="147" t="s">
        <v>132</v>
      </c>
    </row>
    <row r="533" spans="2:65" s="1" customFormat="1" ht="6.95" customHeight="1">
      <c r="B533" s="42"/>
      <c r="C533" s="43"/>
      <c r="D533" s="43"/>
      <c r="E533" s="43"/>
      <c r="F533" s="43"/>
      <c r="G533" s="43"/>
      <c r="H533" s="43"/>
      <c r="I533" s="43"/>
      <c r="J533" s="43"/>
      <c r="K533" s="43"/>
      <c r="L533" s="33"/>
    </row>
  </sheetData>
  <sheetProtection algorithmName="SHA-512" hashValue="A2lmi3EiV0x9GXHSEt54N6KQNsscrU+802/00VgGJI/XFAjBfXhFFQX7Vzv4FNpug0VDd4KIic+cq6gU6+wUnQ==" saltValue="bOr3u9B8YJ43m22/qeC4UXSE7oToz4vobTvDp3+mIMuBKCqHGirE+5c+v3NQSZEK9a735/3NP0OH/eLZLYdrPQ==" spinCount="100000" sheet="1" objects="1" scenarios="1" formatColumns="0" formatRows="0" autoFilter="0"/>
  <autoFilter ref="C99:K532" xr:uid="{00000000-0009-0000-0000-000001000000}"/>
  <mergeCells count="9">
    <mergeCell ref="E50:H50"/>
    <mergeCell ref="E90:H90"/>
    <mergeCell ref="E92:H92"/>
    <mergeCell ref="L2:V2"/>
    <mergeCell ref="E7:H7"/>
    <mergeCell ref="E9:H9"/>
    <mergeCell ref="E18:H18"/>
    <mergeCell ref="E27:H27"/>
    <mergeCell ref="E48:H48"/>
  </mergeCells>
  <hyperlinks>
    <hyperlink ref="F105" r:id="rId1" xr:uid="{00000000-0004-0000-0100-000000000000}"/>
    <hyperlink ref="F108" r:id="rId2" xr:uid="{00000000-0004-0000-0100-000001000000}"/>
    <hyperlink ref="F111" r:id="rId3" xr:uid="{00000000-0004-0000-0100-000002000000}"/>
    <hyperlink ref="F116" r:id="rId4" xr:uid="{00000000-0004-0000-0100-000003000000}"/>
    <hyperlink ref="F119" r:id="rId5" xr:uid="{00000000-0004-0000-0100-000004000000}"/>
    <hyperlink ref="F122" r:id="rId6" xr:uid="{00000000-0004-0000-0100-000005000000}"/>
    <hyperlink ref="F127" r:id="rId7" xr:uid="{00000000-0004-0000-0100-000006000000}"/>
    <hyperlink ref="F137" r:id="rId8" xr:uid="{00000000-0004-0000-0100-000007000000}"/>
    <hyperlink ref="F142" r:id="rId9" xr:uid="{00000000-0004-0000-0100-000008000000}"/>
    <hyperlink ref="F144" r:id="rId10" xr:uid="{00000000-0004-0000-0100-000009000000}"/>
    <hyperlink ref="F147" r:id="rId11" xr:uid="{00000000-0004-0000-0100-00000A000000}"/>
    <hyperlink ref="F151" r:id="rId12" xr:uid="{00000000-0004-0000-0100-00000B000000}"/>
    <hyperlink ref="F159" r:id="rId13" xr:uid="{00000000-0004-0000-0100-00000C000000}"/>
    <hyperlink ref="F162" r:id="rId14" xr:uid="{00000000-0004-0000-0100-00000D000000}"/>
    <hyperlink ref="F168" r:id="rId15" xr:uid="{00000000-0004-0000-0100-00000E000000}"/>
    <hyperlink ref="F173" r:id="rId16" xr:uid="{00000000-0004-0000-0100-00000F000000}"/>
    <hyperlink ref="F175" r:id="rId17" xr:uid="{00000000-0004-0000-0100-000010000000}"/>
    <hyperlink ref="F178" r:id="rId18" xr:uid="{00000000-0004-0000-0100-000011000000}"/>
    <hyperlink ref="F181" r:id="rId19" xr:uid="{00000000-0004-0000-0100-000012000000}"/>
    <hyperlink ref="F183" r:id="rId20" xr:uid="{00000000-0004-0000-0100-000013000000}"/>
    <hyperlink ref="F186" r:id="rId21" xr:uid="{00000000-0004-0000-0100-000014000000}"/>
    <hyperlink ref="F189" r:id="rId22" xr:uid="{00000000-0004-0000-0100-000015000000}"/>
    <hyperlink ref="F191" r:id="rId23" xr:uid="{00000000-0004-0000-0100-000016000000}"/>
    <hyperlink ref="F193" r:id="rId24" xr:uid="{00000000-0004-0000-0100-000017000000}"/>
    <hyperlink ref="F195" r:id="rId25" xr:uid="{00000000-0004-0000-0100-000018000000}"/>
    <hyperlink ref="F197" r:id="rId26" xr:uid="{00000000-0004-0000-0100-000019000000}"/>
    <hyperlink ref="F199" r:id="rId27" xr:uid="{00000000-0004-0000-0100-00001A000000}"/>
    <hyperlink ref="F201" r:id="rId28" xr:uid="{00000000-0004-0000-0100-00001B000000}"/>
    <hyperlink ref="F203" r:id="rId29" xr:uid="{00000000-0004-0000-0100-00001C000000}"/>
    <hyperlink ref="F206" r:id="rId30" xr:uid="{00000000-0004-0000-0100-00001D000000}"/>
    <hyperlink ref="F208" r:id="rId31" xr:uid="{00000000-0004-0000-0100-00001E000000}"/>
    <hyperlink ref="F210" r:id="rId32" xr:uid="{00000000-0004-0000-0100-00001F000000}"/>
    <hyperlink ref="F212" r:id="rId33" xr:uid="{00000000-0004-0000-0100-000020000000}"/>
    <hyperlink ref="F223" r:id="rId34" xr:uid="{00000000-0004-0000-0100-000021000000}"/>
    <hyperlink ref="F234" r:id="rId35" xr:uid="{00000000-0004-0000-0100-000022000000}"/>
    <hyperlink ref="F243" r:id="rId36" xr:uid="{00000000-0004-0000-0100-000023000000}"/>
    <hyperlink ref="F245" r:id="rId37" xr:uid="{00000000-0004-0000-0100-000024000000}"/>
    <hyperlink ref="F253" r:id="rId38" xr:uid="{00000000-0004-0000-0100-000025000000}"/>
    <hyperlink ref="F256" r:id="rId39" xr:uid="{00000000-0004-0000-0100-000026000000}"/>
    <hyperlink ref="F259" r:id="rId40" xr:uid="{00000000-0004-0000-0100-000027000000}"/>
    <hyperlink ref="F263" r:id="rId41" xr:uid="{00000000-0004-0000-0100-000028000000}"/>
    <hyperlink ref="F268" r:id="rId42" xr:uid="{00000000-0004-0000-0100-000029000000}"/>
    <hyperlink ref="F272" r:id="rId43" xr:uid="{00000000-0004-0000-0100-00002A000000}"/>
    <hyperlink ref="F275" r:id="rId44" xr:uid="{00000000-0004-0000-0100-00002B000000}"/>
    <hyperlink ref="F285" r:id="rId45" xr:uid="{00000000-0004-0000-0100-00002C000000}"/>
    <hyperlink ref="F289" r:id="rId46" xr:uid="{00000000-0004-0000-0100-00002D000000}"/>
    <hyperlink ref="F291" r:id="rId47" xr:uid="{00000000-0004-0000-0100-00002E000000}"/>
    <hyperlink ref="F293" r:id="rId48" xr:uid="{00000000-0004-0000-0100-00002F000000}"/>
    <hyperlink ref="F304" r:id="rId49" xr:uid="{00000000-0004-0000-0100-000030000000}"/>
    <hyperlink ref="F308" r:id="rId50" xr:uid="{00000000-0004-0000-0100-000031000000}"/>
    <hyperlink ref="F311" r:id="rId51" xr:uid="{00000000-0004-0000-0100-000032000000}"/>
    <hyperlink ref="F314" r:id="rId52" xr:uid="{00000000-0004-0000-0100-000033000000}"/>
    <hyperlink ref="F317" r:id="rId53" xr:uid="{00000000-0004-0000-0100-000034000000}"/>
    <hyperlink ref="F320" r:id="rId54" xr:uid="{00000000-0004-0000-0100-000035000000}"/>
    <hyperlink ref="F329" r:id="rId55" xr:uid="{00000000-0004-0000-0100-000036000000}"/>
    <hyperlink ref="F338" r:id="rId56" xr:uid="{00000000-0004-0000-0100-000037000000}"/>
    <hyperlink ref="F340" r:id="rId57" xr:uid="{00000000-0004-0000-0100-000038000000}"/>
    <hyperlink ref="F353" r:id="rId58" xr:uid="{00000000-0004-0000-0100-000039000000}"/>
    <hyperlink ref="F362" r:id="rId59" xr:uid="{00000000-0004-0000-0100-00003A000000}"/>
    <hyperlink ref="F369" r:id="rId60" xr:uid="{00000000-0004-0000-0100-00003B000000}"/>
    <hyperlink ref="F376" r:id="rId61" xr:uid="{00000000-0004-0000-0100-00003C000000}"/>
    <hyperlink ref="F387" r:id="rId62" xr:uid="{00000000-0004-0000-0100-00003D000000}"/>
    <hyperlink ref="F393" r:id="rId63" xr:uid="{00000000-0004-0000-0100-00003E000000}"/>
    <hyperlink ref="F396" r:id="rId64" xr:uid="{00000000-0004-0000-0100-00003F000000}"/>
    <hyperlink ref="F399" r:id="rId65" xr:uid="{00000000-0004-0000-0100-000040000000}"/>
    <hyperlink ref="F404" r:id="rId66" xr:uid="{00000000-0004-0000-0100-000041000000}"/>
    <hyperlink ref="F407" r:id="rId67" xr:uid="{00000000-0004-0000-0100-000042000000}"/>
    <hyperlink ref="F418" r:id="rId68" xr:uid="{00000000-0004-0000-0100-000043000000}"/>
    <hyperlink ref="F420" r:id="rId69" xr:uid="{00000000-0004-0000-0100-000044000000}"/>
    <hyperlink ref="F425" r:id="rId70" xr:uid="{00000000-0004-0000-0100-000045000000}"/>
    <hyperlink ref="F428" r:id="rId71" xr:uid="{00000000-0004-0000-0100-000046000000}"/>
    <hyperlink ref="F441" r:id="rId72" xr:uid="{00000000-0004-0000-0100-000047000000}"/>
    <hyperlink ref="F444" r:id="rId73" xr:uid="{00000000-0004-0000-0100-000048000000}"/>
    <hyperlink ref="F451" r:id="rId74" xr:uid="{00000000-0004-0000-0100-000049000000}"/>
    <hyperlink ref="F454" r:id="rId75" xr:uid="{00000000-0004-0000-0100-00004A000000}"/>
    <hyperlink ref="F457" r:id="rId76" xr:uid="{00000000-0004-0000-0100-00004B000000}"/>
    <hyperlink ref="F464" r:id="rId77" xr:uid="{00000000-0004-0000-0100-00004C000000}"/>
    <hyperlink ref="F467" r:id="rId78" xr:uid="{00000000-0004-0000-0100-00004D000000}"/>
    <hyperlink ref="F470" r:id="rId79" xr:uid="{00000000-0004-0000-0100-00004E000000}"/>
    <hyperlink ref="F472" r:id="rId80" xr:uid="{00000000-0004-0000-0100-00004F000000}"/>
    <hyperlink ref="F474" r:id="rId81" xr:uid="{00000000-0004-0000-0100-000050000000}"/>
    <hyperlink ref="F477" r:id="rId82" xr:uid="{00000000-0004-0000-0100-000051000000}"/>
    <hyperlink ref="F480" r:id="rId83" xr:uid="{00000000-0004-0000-0100-000052000000}"/>
    <hyperlink ref="F483" r:id="rId84" xr:uid="{00000000-0004-0000-0100-000053000000}"/>
    <hyperlink ref="F486" r:id="rId85" xr:uid="{00000000-0004-0000-0100-000054000000}"/>
    <hyperlink ref="F490" r:id="rId86" xr:uid="{00000000-0004-0000-0100-000055000000}"/>
    <hyperlink ref="F495" r:id="rId87" xr:uid="{00000000-0004-0000-0100-000056000000}"/>
    <hyperlink ref="F501" r:id="rId88" xr:uid="{00000000-0004-0000-0100-000057000000}"/>
    <hyperlink ref="F508" r:id="rId89" xr:uid="{00000000-0004-0000-0100-000058000000}"/>
    <hyperlink ref="F519" r:id="rId90" xr:uid="{00000000-0004-0000-0100-000059000000}"/>
    <hyperlink ref="F523" r:id="rId91" xr:uid="{00000000-0004-0000-0100-00005A000000}"/>
    <hyperlink ref="F531" r:id="rId92" xr:uid="{00000000-0004-0000-0100-00005B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9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53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AT2" s="18" t="s">
        <v>84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5" customHeight="1">
      <c r="B4" s="21"/>
      <c r="D4" s="22" t="s">
        <v>89</v>
      </c>
      <c r="L4" s="21"/>
      <c r="M4" s="86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2" t="str">
        <f>'Rekapitulace stavby'!K6</f>
        <v>REKONSTRUKCE KOUPELNY NA BEZBARIÉROVOU -  BYT CHORATICE Č.P. 44</v>
      </c>
      <c r="F7" s="313"/>
      <c r="G7" s="313"/>
      <c r="H7" s="313"/>
      <c r="L7" s="21"/>
    </row>
    <row r="8" spans="2:46" s="1" customFormat="1" ht="12" customHeight="1">
      <c r="B8" s="33"/>
      <c r="D8" s="28" t="s">
        <v>90</v>
      </c>
      <c r="L8" s="33"/>
    </row>
    <row r="9" spans="2:46" s="1" customFormat="1" ht="16.5" customHeight="1">
      <c r="B9" s="33"/>
      <c r="E9" s="294" t="s">
        <v>808</v>
      </c>
      <c r="F9" s="314"/>
      <c r="G9" s="314"/>
      <c r="H9" s="314"/>
      <c r="L9" s="33"/>
    </row>
    <row r="10" spans="2:46" s="1" customFormat="1" ht="11.25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7. 7. 2026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19</v>
      </c>
      <c r="L14" s="33"/>
    </row>
    <row r="15" spans="2:46" s="1" customFormat="1" ht="18" customHeight="1">
      <c r="B15" s="33"/>
      <c r="E15" s="26" t="s">
        <v>27</v>
      </c>
      <c r="I15" s="28" t="s">
        <v>28</v>
      </c>
      <c r="J15" s="26" t="s">
        <v>19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15" t="str">
        <f>'Rekapitulace stavby'!E14</f>
        <v>Vyplň údaj</v>
      </c>
      <c r="F18" s="278"/>
      <c r="G18" s="278"/>
      <c r="H18" s="278"/>
      <c r="I18" s="28" t="s">
        <v>28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31</v>
      </c>
      <c r="I20" s="28" t="s">
        <v>26</v>
      </c>
      <c r="J20" s="26" t="s">
        <v>19</v>
      </c>
      <c r="L20" s="33"/>
    </row>
    <row r="21" spans="2:12" s="1" customFormat="1" ht="18" customHeight="1">
      <c r="B21" s="33"/>
      <c r="E21" s="26" t="s">
        <v>32</v>
      </c>
      <c r="I21" s="28" t="s">
        <v>28</v>
      </c>
      <c r="J21" s="26" t="s">
        <v>19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34</v>
      </c>
      <c r="I23" s="28" t="s">
        <v>26</v>
      </c>
      <c r="J23" s="26" t="s">
        <v>19</v>
      </c>
      <c r="L23" s="33"/>
    </row>
    <row r="24" spans="2:12" s="1" customFormat="1" ht="18" customHeight="1">
      <c r="B24" s="33"/>
      <c r="E24" s="26" t="s">
        <v>35</v>
      </c>
      <c r="I24" s="28" t="s">
        <v>28</v>
      </c>
      <c r="J24" s="26" t="s">
        <v>19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36</v>
      </c>
      <c r="L26" s="33"/>
    </row>
    <row r="27" spans="2:12" s="7" customFormat="1" ht="47.25" customHeight="1">
      <c r="B27" s="87"/>
      <c r="E27" s="283" t="s">
        <v>37</v>
      </c>
      <c r="F27" s="283"/>
      <c r="G27" s="283"/>
      <c r="H27" s="283"/>
      <c r="L27" s="87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38</v>
      </c>
      <c r="J30" s="64">
        <f>ROUND(J85, 1)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40</v>
      </c>
      <c r="I32" s="36" t="s">
        <v>39</v>
      </c>
      <c r="J32" s="36" t="s">
        <v>41</v>
      </c>
      <c r="L32" s="33"/>
    </row>
    <row r="33" spans="2:12" s="1" customFormat="1" ht="14.45" customHeight="1">
      <c r="B33" s="33"/>
      <c r="D33" s="53" t="s">
        <v>42</v>
      </c>
      <c r="E33" s="28" t="s">
        <v>43</v>
      </c>
      <c r="F33" s="89">
        <f>ROUND((SUM(BE85:BE252)),  1)</f>
        <v>0</v>
      </c>
      <c r="I33" s="90">
        <v>0.21</v>
      </c>
      <c r="J33" s="89">
        <f>ROUND(((SUM(BE85:BE252))*I33),  1)</f>
        <v>0</v>
      </c>
      <c r="L33" s="33"/>
    </row>
    <row r="34" spans="2:12" s="1" customFormat="1" ht="14.45" customHeight="1">
      <c r="B34" s="33"/>
      <c r="E34" s="28" t="s">
        <v>44</v>
      </c>
      <c r="F34" s="89">
        <f>ROUND((SUM(BF85:BF252)),  1)</f>
        <v>0</v>
      </c>
      <c r="I34" s="90">
        <v>0.12</v>
      </c>
      <c r="J34" s="89">
        <f>ROUND(((SUM(BF85:BF252))*I34),  1)</f>
        <v>0</v>
      </c>
      <c r="L34" s="33"/>
    </row>
    <row r="35" spans="2:12" s="1" customFormat="1" ht="14.45" hidden="1" customHeight="1">
      <c r="B35" s="33"/>
      <c r="E35" s="28" t="s">
        <v>45</v>
      </c>
      <c r="F35" s="89">
        <f>ROUND((SUM(BG85:BG252)),  1)</f>
        <v>0</v>
      </c>
      <c r="I35" s="90">
        <v>0.21</v>
      </c>
      <c r="J35" s="89">
        <f>0</f>
        <v>0</v>
      </c>
      <c r="L35" s="33"/>
    </row>
    <row r="36" spans="2:12" s="1" customFormat="1" ht="14.45" hidden="1" customHeight="1">
      <c r="B36" s="33"/>
      <c r="E36" s="28" t="s">
        <v>46</v>
      </c>
      <c r="F36" s="89">
        <f>ROUND((SUM(BH85:BH252)),  1)</f>
        <v>0</v>
      </c>
      <c r="I36" s="90">
        <v>0.12</v>
      </c>
      <c r="J36" s="89">
        <f>0</f>
        <v>0</v>
      </c>
      <c r="L36" s="33"/>
    </row>
    <row r="37" spans="2:12" s="1" customFormat="1" ht="14.45" hidden="1" customHeight="1">
      <c r="B37" s="33"/>
      <c r="E37" s="28" t="s">
        <v>47</v>
      </c>
      <c r="F37" s="89">
        <f>ROUND((SUM(BI85:BI252)),  1)</f>
        <v>0</v>
      </c>
      <c r="I37" s="90">
        <v>0</v>
      </c>
      <c r="J37" s="89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1"/>
      <c r="D39" s="92" t="s">
        <v>48</v>
      </c>
      <c r="E39" s="55"/>
      <c r="F39" s="55"/>
      <c r="G39" s="93" t="s">
        <v>49</v>
      </c>
      <c r="H39" s="94" t="s">
        <v>50</v>
      </c>
      <c r="I39" s="55"/>
      <c r="J39" s="95">
        <f>SUM(J30:J37)</f>
        <v>0</v>
      </c>
      <c r="K39" s="96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2" t="s">
        <v>92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2" t="str">
        <f>E7</f>
        <v>REKONSTRUKCE KOUPELNY NA BEZBARIÉROVOU -  BYT CHORATICE Č.P. 44</v>
      </c>
      <c r="F48" s="313"/>
      <c r="G48" s="313"/>
      <c r="H48" s="313"/>
      <c r="L48" s="33"/>
    </row>
    <row r="49" spans="2:47" s="1" customFormat="1" ht="12" customHeight="1">
      <c r="B49" s="33"/>
      <c r="C49" s="28" t="s">
        <v>90</v>
      </c>
      <c r="L49" s="33"/>
    </row>
    <row r="50" spans="2:47" s="1" customFormat="1" ht="16.5" customHeight="1">
      <c r="B50" s="33"/>
      <c r="E50" s="294" t="str">
        <f>E9</f>
        <v>02 - ZDRAVOTECHNICKÉ INSTALACE, VYTÁPĚNÍ, ELEKTROINSTALCE</v>
      </c>
      <c r="F50" s="314"/>
      <c r="G50" s="314"/>
      <c r="H50" s="314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CHORATICE</v>
      </c>
      <c r="I52" s="28" t="s">
        <v>23</v>
      </c>
      <c r="J52" s="50" t="str">
        <f>IF(J12="","",J12)</f>
        <v>7. 7. 2026</v>
      </c>
      <c r="L52" s="33"/>
    </row>
    <row r="53" spans="2:47" s="1" customFormat="1" ht="6.95" customHeight="1">
      <c r="B53" s="33"/>
      <c r="L53" s="33"/>
    </row>
    <row r="54" spans="2:47" s="1" customFormat="1" ht="15.2" customHeight="1">
      <c r="B54" s="33"/>
      <c r="C54" s="28" t="s">
        <v>25</v>
      </c>
      <c r="F54" s="26" t="str">
        <f>E15</f>
        <v>OBEC MALŠOVICE</v>
      </c>
      <c r="I54" s="28" t="s">
        <v>31</v>
      </c>
      <c r="J54" s="31" t="str">
        <f>E21</f>
        <v>bez PD</v>
      </c>
      <c r="L54" s="33"/>
    </row>
    <row r="55" spans="2:47" s="1" customFormat="1" ht="15.2" customHeight="1">
      <c r="B55" s="33"/>
      <c r="C55" s="28" t="s">
        <v>29</v>
      </c>
      <c r="F55" s="26" t="str">
        <f>IF(E18="","",E18)</f>
        <v>Vyplň údaj</v>
      </c>
      <c r="I55" s="28" t="s">
        <v>34</v>
      </c>
      <c r="J55" s="31" t="str">
        <f>E24</f>
        <v>Nina Blavková Děčín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93</v>
      </c>
      <c r="D57" s="91"/>
      <c r="E57" s="91"/>
      <c r="F57" s="91"/>
      <c r="G57" s="91"/>
      <c r="H57" s="91"/>
      <c r="I57" s="91"/>
      <c r="J57" s="98" t="s">
        <v>94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99" t="s">
        <v>70</v>
      </c>
      <c r="J59" s="64">
        <f>J85</f>
        <v>0</v>
      </c>
      <c r="L59" s="33"/>
      <c r="AU59" s="18" t="s">
        <v>95</v>
      </c>
    </row>
    <row r="60" spans="2:47" s="8" customFormat="1" ht="24.95" customHeight="1">
      <c r="B60" s="100"/>
      <c r="D60" s="101" t="s">
        <v>110</v>
      </c>
      <c r="E60" s="102"/>
      <c r="F60" s="102"/>
      <c r="G60" s="102"/>
      <c r="H60" s="102"/>
      <c r="I60" s="102"/>
      <c r="J60" s="103">
        <f>J86</f>
        <v>0</v>
      </c>
      <c r="L60" s="100"/>
    </row>
    <row r="61" spans="2:47" s="9" customFormat="1" ht="19.899999999999999" customHeight="1">
      <c r="B61" s="104"/>
      <c r="D61" s="105" t="s">
        <v>809</v>
      </c>
      <c r="E61" s="106"/>
      <c r="F61" s="106"/>
      <c r="G61" s="106"/>
      <c r="H61" s="106"/>
      <c r="I61" s="106"/>
      <c r="J61" s="107">
        <f>J87</f>
        <v>0</v>
      </c>
      <c r="L61" s="104"/>
    </row>
    <row r="62" spans="2:47" s="9" customFormat="1" ht="19.899999999999999" customHeight="1">
      <c r="B62" s="104"/>
      <c r="D62" s="105" t="s">
        <v>810</v>
      </c>
      <c r="E62" s="106"/>
      <c r="F62" s="106"/>
      <c r="G62" s="106"/>
      <c r="H62" s="106"/>
      <c r="I62" s="106"/>
      <c r="J62" s="107">
        <f>J127</f>
        <v>0</v>
      </c>
      <c r="L62" s="104"/>
    </row>
    <row r="63" spans="2:47" s="9" customFormat="1" ht="19.899999999999999" customHeight="1">
      <c r="B63" s="104"/>
      <c r="D63" s="105" t="s">
        <v>811</v>
      </c>
      <c r="E63" s="106"/>
      <c r="F63" s="106"/>
      <c r="G63" s="106"/>
      <c r="H63" s="106"/>
      <c r="I63" s="106"/>
      <c r="J63" s="107">
        <f>J151</f>
        <v>0</v>
      </c>
      <c r="L63" s="104"/>
    </row>
    <row r="64" spans="2:47" s="9" customFormat="1" ht="19.899999999999999" customHeight="1">
      <c r="B64" s="104"/>
      <c r="D64" s="105" t="s">
        <v>812</v>
      </c>
      <c r="E64" s="106"/>
      <c r="F64" s="106"/>
      <c r="G64" s="106"/>
      <c r="H64" s="106"/>
      <c r="I64" s="106"/>
      <c r="J64" s="107">
        <f>J196</f>
        <v>0</v>
      </c>
      <c r="L64" s="104"/>
    </row>
    <row r="65" spans="2:12" s="9" customFormat="1" ht="19.899999999999999" customHeight="1">
      <c r="B65" s="104"/>
      <c r="D65" s="105" t="s">
        <v>813</v>
      </c>
      <c r="E65" s="106"/>
      <c r="F65" s="106"/>
      <c r="G65" s="106"/>
      <c r="H65" s="106"/>
      <c r="I65" s="106"/>
      <c r="J65" s="107">
        <f>J227</f>
        <v>0</v>
      </c>
      <c r="L65" s="104"/>
    </row>
    <row r="66" spans="2:12" s="1" customFormat="1" ht="21.75" customHeight="1">
      <c r="B66" s="33"/>
      <c r="L66" s="33"/>
    </row>
    <row r="67" spans="2:12" s="1" customFormat="1" ht="6.95" customHeight="1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3"/>
    </row>
    <row r="71" spans="2:12" s="1" customFormat="1" ht="6.95" customHeight="1"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33"/>
    </row>
    <row r="72" spans="2:12" s="1" customFormat="1" ht="24.95" customHeight="1">
      <c r="B72" s="33"/>
      <c r="C72" s="22" t="s">
        <v>117</v>
      </c>
      <c r="L72" s="33"/>
    </row>
    <row r="73" spans="2:12" s="1" customFormat="1" ht="6.95" customHeight="1">
      <c r="B73" s="33"/>
      <c r="L73" s="33"/>
    </row>
    <row r="74" spans="2:12" s="1" customFormat="1" ht="12" customHeight="1">
      <c r="B74" s="33"/>
      <c r="C74" s="28" t="s">
        <v>16</v>
      </c>
      <c r="L74" s="33"/>
    </row>
    <row r="75" spans="2:12" s="1" customFormat="1" ht="16.5" customHeight="1">
      <c r="B75" s="33"/>
      <c r="E75" s="312" t="str">
        <f>E7</f>
        <v>REKONSTRUKCE KOUPELNY NA BEZBARIÉROVOU -  BYT CHORATICE Č.P. 44</v>
      </c>
      <c r="F75" s="313"/>
      <c r="G75" s="313"/>
      <c r="H75" s="313"/>
      <c r="L75" s="33"/>
    </row>
    <row r="76" spans="2:12" s="1" customFormat="1" ht="12" customHeight="1">
      <c r="B76" s="33"/>
      <c r="C76" s="28" t="s">
        <v>90</v>
      </c>
      <c r="L76" s="33"/>
    </row>
    <row r="77" spans="2:12" s="1" customFormat="1" ht="16.5" customHeight="1">
      <c r="B77" s="33"/>
      <c r="E77" s="294" t="str">
        <f>E9</f>
        <v>02 - ZDRAVOTECHNICKÉ INSTALACE, VYTÁPĚNÍ, ELEKTROINSTALCE</v>
      </c>
      <c r="F77" s="314"/>
      <c r="G77" s="314"/>
      <c r="H77" s="314"/>
      <c r="L77" s="33"/>
    </row>
    <row r="78" spans="2:12" s="1" customFormat="1" ht="6.95" customHeight="1">
      <c r="B78" s="33"/>
      <c r="L78" s="33"/>
    </row>
    <row r="79" spans="2:12" s="1" customFormat="1" ht="12" customHeight="1">
      <c r="B79" s="33"/>
      <c r="C79" s="28" t="s">
        <v>21</v>
      </c>
      <c r="F79" s="26" t="str">
        <f>F12</f>
        <v>CHORATICE</v>
      </c>
      <c r="I79" s="28" t="s">
        <v>23</v>
      </c>
      <c r="J79" s="50" t="str">
        <f>IF(J12="","",J12)</f>
        <v>7. 7. 2026</v>
      </c>
      <c r="L79" s="33"/>
    </row>
    <row r="80" spans="2:12" s="1" customFormat="1" ht="6.95" customHeight="1">
      <c r="B80" s="33"/>
      <c r="L80" s="33"/>
    </row>
    <row r="81" spans="2:65" s="1" customFormat="1" ht="15.2" customHeight="1">
      <c r="B81" s="33"/>
      <c r="C81" s="28" t="s">
        <v>25</v>
      </c>
      <c r="F81" s="26" t="str">
        <f>E15</f>
        <v>OBEC MALŠOVICE</v>
      </c>
      <c r="I81" s="28" t="s">
        <v>31</v>
      </c>
      <c r="J81" s="31" t="str">
        <f>E21</f>
        <v>bez PD</v>
      </c>
      <c r="L81" s="33"/>
    </row>
    <row r="82" spans="2:65" s="1" customFormat="1" ht="15.2" customHeight="1">
      <c r="B82" s="33"/>
      <c r="C82" s="28" t="s">
        <v>29</v>
      </c>
      <c r="F82" s="26" t="str">
        <f>IF(E18="","",E18)</f>
        <v>Vyplň údaj</v>
      </c>
      <c r="I82" s="28" t="s">
        <v>34</v>
      </c>
      <c r="J82" s="31" t="str">
        <f>E24</f>
        <v>Nina Blavková Děčín</v>
      </c>
      <c r="L82" s="33"/>
    </row>
    <row r="83" spans="2:65" s="1" customFormat="1" ht="10.35" customHeight="1">
      <c r="B83" s="33"/>
      <c r="L83" s="33"/>
    </row>
    <row r="84" spans="2:65" s="10" customFormat="1" ht="29.25" customHeight="1">
      <c r="B84" s="108"/>
      <c r="C84" s="109" t="s">
        <v>118</v>
      </c>
      <c r="D84" s="110" t="s">
        <v>57</v>
      </c>
      <c r="E84" s="110" t="s">
        <v>53</v>
      </c>
      <c r="F84" s="110" t="s">
        <v>54</v>
      </c>
      <c r="G84" s="110" t="s">
        <v>119</v>
      </c>
      <c r="H84" s="110" t="s">
        <v>120</v>
      </c>
      <c r="I84" s="110" t="s">
        <v>121</v>
      </c>
      <c r="J84" s="110" t="s">
        <v>94</v>
      </c>
      <c r="K84" s="111" t="s">
        <v>122</v>
      </c>
      <c r="L84" s="108"/>
      <c r="M84" s="57" t="s">
        <v>19</v>
      </c>
      <c r="N84" s="58" t="s">
        <v>42</v>
      </c>
      <c r="O84" s="58" t="s">
        <v>123</v>
      </c>
      <c r="P84" s="58" t="s">
        <v>124</v>
      </c>
      <c r="Q84" s="58" t="s">
        <v>125</v>
      </c>
      <c r="R84" s="58" t="s">
        <v>126</v>
      </c>
      <c r="S84" s="58" t="s">
        <v>127</v>
      </c>
      <c r="T84" s="59" t="s">
        <v>128</v>
      </c>
    </row>
    <row r="85" spans="2:65" s="1" customFormat="1" ht="22.9" customHeight="1">
      <c r="B85" s="33"/>
      <c r="C85" s="62" t="s">
        <v>129</v>
      </c>
      <c r="J85" s="112">
        <f>BK85</f>
        <v>0</v>
      </c>
      <c r="L85" s="33"/>
      <c r="M85" s="60"/>
      <c r="N85" s="51"/>
      <c r="O85" s="51"/>
      <c r="P85" s="113">
        <f>P86</f>
        <v>0</v>
      </c>
      <c r="Q85" s="51"/>
      <c r="R85" s="113">
        <f>R86</f>
        <v>0.35843517999999996</v>
      </c>
      <c r="S85" s="51"/>
      <c r="T85" s="114">
        <f>T86</f>
        <v>0.15556600000000001</v>
      </c>
      <c r="AT85" s="18" t="s">
        <v>71</v>
      </c>
      <c r="AU85" s="18" t="s">
        <v>95</v>
      </c>
      <c r="BK85" s="115">
        <f>BK86</f>
        <v>0</v>
      </c>
    </row>
    <row r="86" spans="2:65" s="11" customFormat="1" ht="25.9" customHeight="1">
      <c r="B86" s="116"/>
      <c r="D86" s="117" t="s">
        <v>71</v>
      </c>
      <c r="E86" s="118" t="s">
        <v>489</v>
      </c>
      <c r="F86" s="118" t="s">
        <v>490</v>
      </c>
      <c r="I86" s="119"/>
      <c r="J86" s="120">
        <f>BK86</f>
        <v>0</v>
      </c>
      <c r="L86" s="116"/>
      <c r="M86" s="121"/>
      <c r="P86" s="122">
        <f>P87+P127+P151+P196+P227</f>
        <v>0</v>
      </c>
      <c r="R86" s="122">
        <f>R87+R127+R151+R196+R227</f>
        <v>0.35843517999999996</v>
      </c>
      <c r="T86" s="123">
        <f>T87+T127+T151+T196+T227</f>
        <v>0.15556600000000001</v>
      </c>
      <c r="AR86" s="117" t="s">
        <v>137</v>
      </c>
      <c r="AT86" s="124" t="s">
        <v>71</v>
      </c>
      <c r="AU86" s="124" t="s">
        <v>72</v>
      </c>
      <c r="AY86" s="117" t="s">
        <v>132</v>
      </c>
      <c r="BK86" s="125">
        <f>BK87+BK127+BK151+BK196+BK227</f>
        <v>0</v>
      </c>
    </row>
    <row r="87" spans="2:65" s="11" customFormat="1" ht="22.9" customHeight="1">
      <c r="B87" s="116"/>
      <c r="D87" s="117" t="s">
        <v>71</v>
      </c>
      <c r="E87" s="126" t="s">
        <v>814</v>
      </c>
      <c r="F87" s="126" t="s">
        <v>815</v>
      </c>
      <c r="I87" s="119"/>
      <c r="J87" s="127">
        <f>BK87</f>
        <v>0</v>
      </c>
      <c r="L87" s="116"/>
      <c r="M87" s="121"/>
      <c r="P87" s="122">
        <f>SUM(P88:P126)</f>
        <v>0</v>
      </c>
      <c r="R87" s="122">
        <f>SUM(R88:R126)</f>
        <v>1.8115000000000003E-2</v>
      </c>
      <c r="T87" s="123">
        <f>SUM(T88:T126)</f>
        <v>0</v>
      </c>
      <c r="AR87" s="117" t="s">
        <v>137</v>
      </c>
      <c r="AT87" s="124" t="s">
        <v>71</v>
      </c>
      <c r="AU87" s="124" t="s">
        <v>80</v>
      </c>
      <c r="AY87" s="117" t="s">
        <v>132</v>
      </c>
      <c r="BK87" s="125">
        <f>SUM(BK88:BK126)</f>
        <v>0</v>
      </c>
    </row>
    <row r="88" spans="2:65" s="1" customFormat="1" ht="16.5" customHeight="1">
      <c r="B88" s="33"/>
      <c r="C88" s="128" t="s">
        <v>80</v>
      </c>
      <c r="D88" s="128" t="s">
        <v>138</v>
      </c>
      <c r="E88" s="129" t="s">
        <v>816</v>
      </c>
      <c r="F88" s="130" t="s">
        <v>817</v>
      </c>
      <c r="G88" s="131" t="s">
        <v>141</v>
      </c>
      <c r="H88" s="132">
        <v>1</v>
      </c>
      <c r="I88" s="133"/>
      <c r="J88" s="134">
        <f>ROUND(I88*H88,1)</f>
        <v>0</v>
      </c>
      <c r="K88" s="130" t="s">
        <v>142</v>
      </c>
      <c r="L88" s="33"/>
      <c r="M88" s="135" t="s">
        <v>19</v>
      </c>
      <c r="N88" s="136" t="s">
        <v>44</v>
      </c>
      <c r="P88" s="137">
        <f>O88*H88</f>
        <v>0</v>
      </c>
      <c r="Q88" s="137">
        <v>1.4999999999999999E-4</v>
      </c>
      <c r="R88" s="137">
        <f>Q88*H88</f>
        <v>1.4999999999999999E-4</v>
      </c>
      <c r="S88" s="137">
        <v>0</v>
      </c>
      <c r="T88" s="138">
        <f>S88*H88</f>
        <v>0</v>
      </c>
      <c r="AR88" s="139" t="s">
        <v>250</v>
      </c>
      <c r="AT88" s="139" t="s">
        <v>138</v>
      </c>
      <c r="AU88" s="139" t="s">
        <v>137</v>
      </c>
      <c r="AY88" s="18" t="s">
        <v>132</v>
      </c>
      <c r="BE88" s="140">
        <f>IF(N88="základní",J88,0)</f>
        <v>0</v>
      </c>
      <c r="BF88" s="140">
        <f>IF(N88="snížená",J88,0)</f>
        <v>0</v>
      </c>
      <c r="BG88" s="140">
        <f>IF(N88="zákl. přenesená",J88,0)</f>
        <v>0</v>
      </c>
      <c r="BH88" s="140">
        <f>IF(N88="sníž. přenesená",J88,0)</f>
        <v>0</v>
      </c>
      <c r="BI88" s="140">
        <f>IF(N88="nulová",J88,0)</f>
        <v>0</v>
      </c>
      <c r="BJ88" s="18" t="s">
        <v>137</v>
      </c>
      <c r="BK88" s="140">
        <f>ROUND(I88*H88,1)</f>
        <v>0</v>
      </c>
      <c r="BL88" s="18" t="s">
        <v>250</v>
      </c>
      <c r="BM88" s="139" t="s">
        <v>818</v>
      </c>
    </row>
    <row r="89" spans="2:65" s="1" customFormat="1" ht="11.25">
      <c r="B89" s="33"/>
      <c r="D89" s="141" t="s">
        <v>145</v>
      </c>
      <c r="F89" s="142" t="s">
        <v>819</v>
      </c>
      <c r="I89" s="143"/>
      <c r="L89" s="33"/>
      <c r="M89" s="144"/>
      <c r="T89" s="54"/>
      <c r="AT89" s="18" t="s">
        <v>145</v>
      </c>
      <c r="AU89" s="18" t="s">
        <v>137</v>
      </c>
    </row>
    <row r="90" spans="2:65" s="1" customFormat="1" ht="24.2" customHeight="1">
      <c r="B90" s="33"/>
      <c r="C90" s="173" t="s">
        <v>137</v>
      </c>
      <c r="D90" s="173" t="s">
        <v>251</v>
      </c>
      <c r="E90" s="174" t="s">
        <v>820</v>
      </c>
      <c r="F90" s="175" t="s">
        <v>821</v>
      </c>
      <c r="G90" s="176" t="s">
        <v>141</v>
      </c>
      <c r="H90" s="177">
        <v>1</v>
      </c>
      <c r="I90" s="178"/>
      <c r="J90" s="179">
        <f>ROUND(I90*H90,1)</f>
        <v>0</v>
      </c>
      <c r="K90" s="175" t="s">
        <v>19</v>
      </c>
      <c r="L90" s="180"/>
      <c r="M90" s="181" t="s">
        <v>19</v>
      </c>
      <c r="N90" s="182" t="s">
        <v>44</v>
      </c>
      <c r="P90" s="137">
        <f>O90*H90</f>
        <v>0</v>
      </c>
      <c r="Q90" s="137">
        <v>3.2499999999999999E-3</v>
      </c>
      <c r="R90" s="137">
        <f>Q90*H90</f>
        <v>3.2499999999999999E-3</v>
      </c>
      <c r="S90" s="137">
        <v>0</v>
      </c>
      <c r="T90" s="138">
        <f>S90*H90</f>
        <v>0</v>
      </c>
      <c r="AR90" s="139" t="s">
        <v>346</v>
      </c>
      <c r="AT90" s="139" t="s">
        <v>251</v>
      </c>
      <c r="AU90" s="139" t="s">
        <v>137</v>
      </c>
      <c r="AY90" s="18" t="s">
        <v>132</v>
      </c>
      <c r="BE90" s="140">
        <f>IF(N90="základní",J90,0)</f>
        <v>0</v>
      </c>
      <c r="BF90" s="140">
        <f>IF(N90="snížená",J90,0)</f>
        <v>0</v>
      </c>
      <c r="BG90" s="140">
        <f>IF(N90="zákl. přenesená",J90,0)</f>
        <v>0</v>
      </c>
      <c r="BH90" s="140">
        <f>IF(N90="sníž. přenesená",J90,0)</f>
        <v>0</v>
      </c>
      <c r="BI90" s="140">
        <f>IF(N90="nulová",J90,0)</f>
        <v>0</v>
      </c>
      <c r="BJ90" s="18" t="s">
        <v>137</v>
      </c>
      <c r="BK90" s="140">
        <f>ROUND(I90*H90,1)</f>
        <v>0</v>
      </c>
      <c r="BL90" s="18" t="s">
        <v>250</v>
      </c>
      <c r="BM90" s="139" t="s">
        <v>822</v>
      </c>
    </row>
    <row r="91" spans="2:65" s="1" customFormat="1" ht="24.2" customHeight="1">
      <c r="B91" s="33"/>
      <c r="C91" s="173" t="s">
        <v>133</v>
      </c>
      <c r="D91" s="173" t="s">
        <v>251</v>
      </c>
      <c r="E91" s="174" t="s">
        <v>823</v>
      </c>
      <c r="F91" s="175" t="s">
        <v>824</v>
      </c>
      <c r="G91" s="176" t="s">
        <v>141</v>
      </c>
      <c r="H91" s="177">
        <v>1</v>
      </c>
      <c r="I91" s="178"/>
      <c r="J91" s="179">
        <f>ROUND(I91*H91,1)</f>
        <v>0</v>
      </c>
      <c r="K91" s="175" t="s">
        <v>19</v>
      </c>
      <c r="L91" s="180"/>
      <c r="M91" s="181" t="s">
        <v>19</v>
      </c>
      <c r="N91" s="182" t="s">
        <v>44</v>
      </c>
      <c r="P91" s="137">
        <f>O91*H91</f>
        <v>0</v>
      </c>
      <c r="Q91" s="137">
        <v>1.2199999999999999E-3</v>
      </c>
      <c r="R91" s="137">
        <f>Q91*H91</f>
        <v>1.2199999999999999E-3</v>
      </c>
      <c r="S91" s="137">
        <v>0</v>
      </c>
      <c r="T91" s="138">
        <f>S91*H91</f>
        <v>0</v>
      </c>
      <c r="AR91" s="139" t="s">
        <v>346</v>
      </c>
      <c r="AT91" s="139" t="s">
        <v>251</v>
      </c>
      <c r="AU91" s="139" t="s">
        <v>137</v>
      </c>
      <c r="AY91" s="18" t="s">
        <v>132</v>
      </c>
      <c r="BE91" s="140">
        <f>IF(N91="základní",J91,0)</f>
        <v>0</v>
      </c>
      <c r="BF91" s="140">
        <f>IF(N91="snížená",J91,0)</f>
        <v>0</v>
      </c>
      <c r="BG91" s="140">
        <f>IF(N91="zákl. přenesená",J91,0)</f>
        <v>0</v>
      </c>
      <c r="BH91" s="140">
        <f>IF(N91="sníž. přenesená",J91,0)</f>
        <v>0</v>
      </c>
      <c r="BI91" s="140">
        <f>IF(N91="nulová",J91,0)</f>
        <v>0</v>
      </c>
      <c r="BJ91" s="18" t="s">
        <v>137</v>
      </c>
      <c r="BK91" s="140">
        <f>ROUND(I91*H91,1)</f>
        <v>0</v>
      </c>
      <c r="BL91" s="18" t="s">
        <v>250</v>
      </c>
      <c r="BM91" s="139" t="s">
        <v>825</v>
      </c>
    </row>
    <row r="92" spans="2:65" s="1" customFormat="1" ht="16.5" customHeight="1">
      <c r="B92" s="33"/>
      <c r="C92" s="173" t="s">
        <v>143</v>
      </c>
      <c r="D92" s="173" t="s">
        <v>251</v>
      </c>
      <c r="E92" s="174" t="s">
        <v>826</v>
      </c>
      <c r="F92" s="175" t="s">
        <v>827</v>
      </c>
      <c r="G92" s="176" t="s">
        <v>141</v>
      </c>
      <c r="H92" s="177">
        <v>1</v>
      </c>
      <c r="I92" s="178"/>
      <c r="J92" s="179">
        <f>ROUND(I92*H92,1)</f>
        <v>0</v>
      </c>
      <c r="K92" s="175" t="s">
        <v>19</v>
      </c>
      <c r="L92" s="180"/>
      <c r="M92" s="181" t="s">
        <v>19</v>
      </c>
      <c r="N92" s="182" t="s">
        <v>44</v>
      </c>
      <c r="P92" s="137">
        <f>O92*H92</f>
        <v>0</v>
      </c>
      <c r="Q92" s="137">
        <v>8.1999999999999998E-4</v>
      </c>
      <c r="R92" s="137">
        <f>Q92*H92</f>
        <v>8.1999999999999998E-4</v>
      </c>
      <c r="S92" s="137">
        <v>0</v>
      </c>
      <c r="T92" s="138">
        <f>S92*H92</f>
        <v>0</v>
      </c>
      <c r="AR92" s="139" t="s">
        <v>346</v>
      </c>
      <c r="AT92" s="139" t="s">
        <v>251</v>
      </c>
      <c r="AU92" s="139" t="s">
        <v>137</v>
      </c>
      <c r="AY92" s="18" t="s">
        <v>132</v>
      </c>
      <c r="BE92" s="140">
        <f>IF(N92="základní",J92,0)</f>
        <v>0</v>
      </c>
      <c r="BF92" s="140">
        <f>IF(N92="snížená",J92,0)</f>
        <v>0</v>
      </c>
      <c r="BG92" s="140">
        <f>IF(N92="zákl. přenesená",J92,0)</f>
        <v>0</v>
      </c>
      <c r="BH92" s="140">
        <f>IF(N92="sníž. přenesená",J92,0)</f>
        <v>0</v>
      </c>
      <c r="BI92" s="140">
        <f>IF(N92="nulová",J92,0)</f>
        <v>0</v>
      </c>
      <c r="BJ92" s="18" t="s">
        <v>137</v>
      </c>
      <c r="BK92" s="140">
        <f>ROUND(I92*H92,1)</f>
        <v>0</v>
      </c>
      <c r="BL92" s="18" t="s">
        <v>250</v>
      </c>
      <c r="BM92" s="139" t="s">
        <v>828</v>
      </c>
    </row>
    <row r="93" spans="2:65" s="1" customFormat="1" ht="16.5" customHeight="1">
      <c r="B93" s="33"/>
      <c r="C93" s="128" t="s">
        <v>168</v>
      </c>
      <c r="D93" s="128" t="s">
        <v>138</v>
      </c>
      <c r="E93" s="129" t="s">
        <v>829</v>
      </c>
      <c r="F93" s="130" t="s">
        <v>830</v>
      </c>
      <c r="G93" s="131" t="s">
        <v>141</v>
      </c>
      <c r="H93" s="132">
        <v>1</v>
      </c>
      <c r="I93" s="133"/>
      <c r="J93" s="134">
        <f>ROUND(I93*H93,1)</f>
        <v>0</v>
      </c>
      <c r="K93" s="130" t="s">
        <v>142</v>
      </c>
      <c r="L93" s="33"/>
      <c r="M93" s="135" t="s">
        <v>19</v>
      </c>
      <c r="N93" s="136" t="s">
        <v>44</v>
      </c>
      <c r="P93" s="137">
        <f>O93*H93</f>
        <v>0</v>
      </c>
      <c r="Q93" s="137">
        <v>1.7899999999999999E-3</v>
      </c>
      <c r="R93" s="137">
        <f>Q93*H93</f>
        <v>1.7899999999999999E-3</v>
      </c>
      <c r="S93" s="137">
        <v>0</v>
      </c>
      <c r="T93" s="138">
        <f>S93*H93</f>
        <v>0</v>
      </c>
      <c r="AR93" s="139" t="s">
        <v>250</v>
      </c>
      <c r="AT93" s="139" t="s">
        <v>138</v>
      </c>
      <c r="AU93" s="139" t="s">
        <v>137</v>
      </c>
      <c r="AY93" s="18" t="s">
        <v>132</v>
      </c>
      <c r="BE93" s="140">
        <f>IF(N93="základní",J93,0)</f>
        <v>0</v>
      </c>
      <c r="BF93" s="140">
        <f>IF(N93="snížená",J93,0)</f>
        <v>0</v>
      </c>
      <c r="BG93" s="140">
        <f>IF(N93="zákl. přenesená",J93,0)</f>
        <v>0</v>
      </c>
      <c r="BH93" s="140">
        <f>IF(N93="sníž. přenesená",J93,0)</f>
        <v>0</v>
      </c>
      <c r="BI93" s="140">
        <f>IF(N93="nulová",J93,0)</f>
        <v>0</v>
      </c>
      <c r="BJ93" s="18" t="s">
        <v>137</v>
      </c>
      <c r="BK93" s="140">
        <f>ROUND(I93*H93,1)</f>
        <v>0</v>
      </c>
      <c r="BL93" s="18" t="s">
        <v>250</v>
      </c>
      <c r="BM93" s="139" t="s">
        <v>831</v>
      </c>
    </row>
    <row r="94" spans="2:65" s="1" customFormat="1" ht="11.25">
      <c r="B94" s="33"/>
      <c r="D94" s="141" t="s">
        <v>145</v>
      </c>
      <c r="F94" s="142" t="s">
        <v>832</v>
      </c>
      <c r="I94" s="143"/>
      <c r="L94" s="33"/>
      <c r="M94" s="144"/>
      <c r="T94" s="54"/>
      <c r="AT94" s="18" t="s">
        <v>145</v>
      </c>
      <c r="AU94" s="18" t="s">
        <v>137</v>
      </c>
    </row>
    <row r="95" spans="2:65" s="1" customFormat="1" ht="16.5" customHeight="1">
      <c r="B95" s="33"/>
      <c r="C95" s="128" t="s">
        <v>174</v>
      </c>
      <c r="D95" s="128" t="s">
        <v>138</v>
      </c>
      <c r="E95" s="129" t="s">
        <v>833</v>
      </c>
      <c r="F95" s="130" t="s">
        <v>834</v>
      </c>
      <c r="G95" s="131" t="s">
        <v>141</v>
      </c>
      <c r="H95" s="132">
        <v>1</v>
      </c>
      <c r="I95" s="133"/>
      <c r="J95" s="134">
        <f>ROUND(I95*H95,1)</f>
        <v>0</v>
      </c>
      <c r="K95" s="130" t="s">
        <v>142</v>
      </c>
      <c r="L95" s="33"/>
      <c r="M95" s="135" t="s">
        <v>19</v>
      </c>
      <c r="N95" s="136" t="s">
        <v>44</v>
      </c>
      <c r="P95" s="137">
        <f>O95*H95</f>
        <v>0</v>
      </c>
      <c r="Q95" s="137">
        <v>1E-3</v>
      </c>
      <c r="R95" s="137">
        <f>Q95*H95</f>
        <v>1E-3</v>
      </c>
      <c r="S95" s="137">
        <v>0</v>
      </c>
      <c r="T95" s="138">
        <f>S95*H95</f>
        <v>0</v>
      </c>
      <c r="AR95" s="139" t="s">
        <v>250</v>
      </c>
      <c r="AT95" s="139" t="s">
        <v>138</v>
      </c>
      <c r="AU95" s="139" t="s">
        <v>137</v>
      </c>
      <c r="AY95" s="18" t="s">
        <v>132</v>
      </c>
      <c r="BE95" s="140">
        <f>IF(N95="základní",J95,0)</f>
        <v>0</v>
      </c>
      <c r="BF95" s="140">
        <f>IF(N95="snížená",J95,0)</f>
        <v>0</v>
      </c>
      <c r="BG95" s="140">
        <f>IF(N95="zákl. přenesená",J95,0)</f>
        <v>0</v>
      </c>
      <c r="BH95" s="140">
        <f>IF(N95="sníž. přenesená",J95,0)</f>
        <v>0</v>
      </c>
      <c r="BI95" s="140">
        <f>IF(N95="nulová",J95,0)</f>
        <v>0</v>
      </c>
      <c r="BJ95" s="18" t="s">
        <v>137</v>
      </c>
      <c r="BK95" s="140">
        <f>ROUND(I95*H95,1)</f>
        <v>0</v>
      </c>
      <c r="BL95" s="18" t="s">
        <v>250</v>
      </c>
      <c r="BM95" s="139" t="s">
        <v>835</v>
      </c>
    </row>
    <row r="96" spans="2:65" s="1" customFormat="1" ht="11.25">
      <c r="B96" s="33"/>
      <c r="D96" s="141" t="s">
        <v>145</v>
      </c>
      <c r="F96" s="142" t="s">
        <v>836</v>
      </c>
      <c r="I96" s="143"/>
      <c r="L96" s="33"/>
      <c r="M96" s="144"/>
      <c r="T96" s="54"/>
      <c r="AT96" s="18" t="s">
        <v>145</v>
      </c>
      <c r="AU96" s="18" t="s">
        <v>137</v>
      </c>
    </row>
    <row r="97" spans="2:65" s="1" customFormat="1" ht="16.5" customHeight="1">
      <c r="B97" s="33"/>
      <c r="C97" s="128" t="s">
        <v>183</v>
      </c>
      <c r="D97" s="128" t="s">
        <v>138</v>
      </c>
      <c r="E97" s="129" t="s">
        <v>837</v>
      </c>
      <c r="F97" s="130" t="s">
        <v>838</v>
      </c>
      <c r="G97" s="131" t="s">
        <v>141</v>
      </c>
      <c r="H97" s="132">
        <v>1</v>
      </c>
      <c r="I97" s="133"/>
      <c r="J97" s="134">
        <f>ROUND(I97*H97,1)</f>
        <v>0</v>
      </c>
      <c r="K97" s="130" t="s">
        <v>142</v>
      </c>
      <c r="L97" s="33"/>
      <c r="M97" s="135" t="s">
        <v>19</v>
      </c>
      <c r="N97" s="136" t="s">
        <v>44</v>
      </c>
      <c r="P97" s="137">
        <f>O97*H97</f>
        <v>0</v>
      </c>
      <c r="Q97" s="137">
        <v>3.1E-4</v>
      </c>
      <c r="R97" s="137">
        <f>Q97*H97</f>
        <v>3.1E-4</v>
      </c>
      <c r="S97" s="137">
        <v>0</v>
      </c>
      <c r="T97" s="138">
        <f>S97*H97</f>
        <v>0</v>
      </c>
      <c r="AR97" s="139" t="s">
        <v>250</v>
      </c>
      <c r="AT97" s="139" t="s">
        <v>138</v>
      </c>
      <c r="AU97" s="139" t="s">
        <v>137</v>
      </c>
      <c r="AY97" s="18" t="s">
        <v>132</v>
      </c>
      <c r="BE97" s="140">
        <f>IF(N97="základní",J97,0)</f>
        <v>0</v>
      </c>
      <c r="BF97" s="140">
        <f>IF(N97="snížená",J97,0)</f>
        <v>0</v>
      </c>
      <c r="BG97" s="140">
        <f>IF(N97="zákl. přenesená",J97,0)</f>
        <v>0</v>
      </c>
      <c r="BH97" s="140">
        <f>IF(N97="sníž. přenesená",J97,0)</f>
        <v>0</v>
      </c>
      <c r="BI97" s="140">
        <f>IF(N97="nulová",J97,0)</f>
        <v>0</v>
      </c>
      <c r="BJ97" s="18" t="s">
        <v>137</v>
      </c>
      <c r="BK97" s="140">
        <f>ROUND(I97*H97,1)</f>
        <v>0</v>
      </c>
      <c r="BL97" s="18" t="s">
        <v>250</v>
      </c>
      <c r="BM97" s="139" t="s">
        <v>839</v>
      </c>
    </row>
    <row r="98" spans="2:65" s="1" customFormat="1" ht="11.25">
      <c r="B98" s="33"/>
      <c r="D98" s="141" t="s">
        <v>145</v>
      </c>
      <c r="F98" s="142" t="s">
        <v>840</v>
      </c>
      <c r="I98" s="143"/>
      <c r="L98" s="33"/>
      <c r="M98" s="144"/>
      <c r="T98" s="54"/>
      <c r="AT98" s="18" t="s">
        <v>145</v>
      </c>
      <c r="AU98" s="18" t="s">
        <v>137</v>
      </c>
    </row>
    <row r="99" spans="2:65" s="1" customFormat="1" ht="16.5" customHeight="1">
      <c r="B99" s="33"/>
      <c r="C99" s="128" t="s">
        <v>195</v>
      </c>
      <c r="D99" s="128" t="s">
        <v>138</v>
      </c>
      <c r="E99" s="129" t="s">
        <v>841</v>
      </c>
      <c r="F99" s="130" t="s">
        <v>842</v>
      </c>
      <c r="G99" s="131" t="s">
        <v>141</v>
      </c>
      <c r="H99" s="132">
        <v>2</v>
      </c>
      <c r="I99" s="133"/>
      <c r="J99" s="134">
        <f>ROUND(I99*H99,1)</f>
        <v>0</v>
      </c>
      <c r="K99" s="130" t="s">
        <v>142</v>
      </c>
      <c r="L99" s="33"/>
      <c r="M99" s="135" t="s">
        <v>19</v>
      </c>
      <c r="N99" s="136" t="s">
        <v>44</v>
      </c>
      <c r="P99" s="137">
        <f>O99*H99</f>
        <v>0</v>
      </c>
      <c r="Q99" s="137">
        <v>2.7E-4</v>
      </c>
      <c r="R99" s="137">
        <f>Q99*H99</f>
        <v>5.4000000000000001E-4</v>
      </c>
      <c r="S99" s="137">
        <v>0</v>
      </c>
      <c r="T99" s="138">
        <f>S99*H99</f>
        <v>0</v>
      </c>
      <c r="AR99" s="139" t="s">
        <v>250</v>
      </c>
      <c r="AT99" s="139" t="s">
        <v>138</v>
      </c>
      <c r="AU99" s="139" t="s">
        <v>137</v>
      </c>
      <c r="AY99" s="18" t="s">
        <v>132</v>
      </c>
      <c r="BE99" s="140">
        <f>IF(N99="základní",J99,0)</f>
        <v>0</v>
      </c>
      <c r="BF99" s="140">
        <f>IF(N99="snížená",J99,0)</f>
        <v>0</v>
      </c>
      <c r="BG99" s="140">
        <f>IF(N99="zákl. přenesená",J99,0)</f>
        <v>0</v>
      </c>
      <c r="BH99" s="140">
        <f>IF(N99="sníž. přenesená",J99,0)</f>
        <v>0</v>
      </c>
      <c r="BI99" s="140">
        <f>IF(N99="nulová",J99,0)</f>
        <v>0</v>
      </c>
      <c r="BJ99" s="18" t="s">
        <v>137</v>
      </c>
      <c r="BK99" s="140">
        <f>ROUND(I99*H99,1)</f>
        <v>0</v>
      </c>
      <c r="BL99" s="18" t="s">
        <v>250</v>
      </c>
      <c r="BM99" s="139" t="s">
        <v>843</v>
      </c>
    </row>
    <row r="100" spans="2:65" s="1" customFormat="1" ht="11.25">
      <c r="B100" s="33"/>
      <c r="D100" s="141" t="s">
        <v>145</v>
      </c>
      <c r="F100" s="142" t="s">
        <v>844</v>
      </c>
      <c r="I100" s="143"/>
      <c r="L100" s="33"/>
      <c r="M100" s="144"/>
      <c r="T100" s="54"/>
      <c r="AT100" s="18" t="s">
        <v>145</v>
      </c>
      <c r="AU100" s="18" t="s">
        <v>137</v>
      </c>
    </row>
    <row r="101" spans="2:65" s="1" customFormat="1" ht="16.5" customHeight="1">
      <c r="B101" s="33"/>
      <c r="C101" s="128" t="s">
        <v>202</v>
      </c>
      <c r="D101" s="128" t="s">
        <v>138</v>
      </c>
      <c r="E101" s="129" t="s">
        <v>845</v>
      </c>
      <c r="F101" s="130" t="s">
        <v>846</v>
      </c>
      <c r="G101" s="131" t="s">
        <v>210</v>
      </c>
      <c r="H101" s="132">
        <v>1.5</v>
      </c>
      <c r="I101" s="133"/>
      <c r="J101" s="134">
        <f>ROUND(I101*H101,1)</f>
        <v>0</v>
      </c>
      <c r="K101" s="130" t="s">
        <v>142</v>
      </c>
      <c r="L101" s="33"/>
      <c r="M101" s="135" t="s">
        <v>19</v>
      </c>
      <c r="N101" s="136" t="s">
        <v>44</v>
      </c>
      <c r="P101" s="137">
        <f>O101*H101</f>
        <v>0</v>
      </c>
      <c r="Q101" s="137">
        <v>5.0000000000000001E-4</v>
      </c>
      <c r="R101" s="137">
        <f>Q101*H101</f>
        <v>7.5000000000000002E-4</v>
      </c>
      <c r="S101" s="137">
        <v>0</v>
      </c>
      <c r="T101" s="138">
        <f>S101*H101</f>
        <v>0</v>
      </c>
      <c r="AR101" s="139" t="s">
        <v>250</v>
      </c>
      <c r="AT101" s="139" t="s">
        <v>138</v>
      </c>
      <c r="AU101" s="139" t="s">
        <v>137</v>
      </c>
      <c r="AY101" s="18" t="s">
        <v>132</v>
      </c>
      <c r="BE101" s="140">
        <f>IF(N101="základní",J101,0)</f>
        <v>0</v>
      </c>
      <c r="BF101" s="140">
        <f>IF(N101="snížená",J101,0)</f>
        <v>0</v>
      </c>
      <c r="BG101" s="140">
        <f>IF(N101="zákl. přenesená",J101,0)</f>
        <v>0</v>
      </c>
      <c r="BH101" s="140">
        <f>IF(N101="sníž. přenesená",J101,0)</f>
        <v>0</v>
      </c>
      <c r="BI101" s="140">
        <f>IF(N101="nulová",J101,0)</f>
        <v>0</v>
      </c>
      <c r="BJ101" s="18" t="s">
        <v>137</v>
      </c>
      <c r="BK101" s="140">
        <f>ROUND(I101*H101,1)</f>
        <v>0</v>
      </c>
      <c r="BL101" s="18" t="s">
        <v>250</v>
      </c>
      <c r="BM101" s="139" t="s">
        <v>847</v>
      </c>
    </row>
    <row r="102" spans="2:65" s="1" customFormat="1" ht="11.25">
      <c r="B102" s="33"/>
      <c r="D102" s="141" t="s">
        <v>145</v>
      </c>
      <c r="F102" s="142" t="s">
        <v>848</v>
      </c>
      <c r="I102" s="143"/>
      <c r="L102" s="33"/>
      <c r="M102" s="144"/>
      <c r="T102" s="54"/>
      <c r="AT102" s="18" t="s">
        <v>145</v>
      </c>
      <c r="AU102" s="18" t="s">
        <v>137</v>
      </c>
    </row>
    <row r="103" spans="2:65" s="13" customFormat="1" ht="11.25">
      <c r="B103" s="153"/>
      <c r="D103" s="146" t="s">
        <v>147</v>
      </c>
      <c r="E103" s="154" t="s">
        <v>19</v>
      </c>
      <c r="F103" s="155" t="s">
        <v>849</v>
      </c>
      <c r="H103" s="154" t="s">
        <v>19</v>
      </c>
      <c r="I103" s="156"/>
      <c r="L103" s="153"/>
      <c r="M103" s="157"/>
      <c r="T103" s="158"/>
      <c r="AT103" s="154" t="s">
        <v>147</v>
      </c>
      <c r="AU103" s="154" t="s">
        <v>137</v>
      </c>
      <c r="AV103" s="13" t="s">
        <v>80</v>
      </c>
      <c r="AW103" s="13" t="s">
        <v>33</v>
      </c>
      <c r="AX103" s="13" t="s">
        <v>72</v>
      </c>
      <c r="AY103" s="154" t="s">
        <v>132</v>
      </c>
    </row>
    <row r="104" spans="2:65" s="12" customFormat="1" ht="11.25">
      <c r="B104" s="145"/>
      <c r="D104" s="146" t="s">
        <v>147</v>
      </c>
      <c r="E104" s="147" t="s">
        <v>19</v>
      </c>
      <c r="F104" s="148" t="s">
        <v>850</v>
      </c>
      <c r="H104" s="149">
        <v>1.5</v>
      </c>
      <c r="I104" s="150"/>
      <c r="L104" s="145"/>
      <c r="M104" s="151"/>
      <c r="T104" s="152"/>
      <c r="AT104" s="147" t="s">
        <v>147</v>
      </c>
      <c r="AU104" s="147" t="s">
        <v>137</v>
      </c>
      <c r="AV104" s="12" t="s">
        <v>137</v>
      </c>
      <c r="AW104" s="12" t="s">
        <v>33</v>
      </c>
      <c r="AX104" s="12" t="s">
        <v>80</v>
      </c>
      <c r="AY104" s="147" t="s">
        <v>132</v>
      </c>
    </row>
    <row r="105" spans="2:65" s="1" customFormat="1" ht="16.5" customHeight="1">
      <c r="B105" s="33"/>
      <c r="C105" s="128" t="s">
        <v>207</v>
      </c>
      <c r="D105" s="128" t="s">
        <v>138</v>
      </c>
      <c r="E105" s="129" t="s">
        <v>851</v>
      </c>
      <c r="F105" s="130" t="s">
        <v>852</v>
      </c>
      <c r="G105" s="131" t="s">
        <v>210</v>
      </c>
      <c r="H105" s="132">
        <v>8</v>
      </c>
      <c r="I105" s="133"/>
      <c r="J105" s="134">
        <f>ROUND(I105*H105,1)</f>
        <v>0</v>
      </c>
      <c r="K105" s="130" t="s">
        <v>142</v>
      </c>
      <c r="L105" s="33"/>
      <c r="M105" s="135" t="s">
        <v>19</v>
      </c>
      <c r="N105" s="136" t="s">
        <v>44</v>
      </c>
      <c r="P105" s="137">
        <f>O105*H105</f>
        <v>0</v>
      </c>
      <c r="Q105" s="137">
        <v>4.2999999999999999E-4</v>
      </c>
      <c r="R105" s="137">
        <f>Q105*H105</f>
        <v>3.4399999999999999E-3</v>
      </c>
      <c r="S105" s="137">
        <v>0</v>
      </c>
      <c r="T105" s="138">
        <f>S105*H105</f>
        <v>0</v>
      </c>
      <c r="AR105" s="139" t="s">
        <v>250</v>
      </c>
      <c r="AT105" s="139" t="s">
        <v>138</v>
      </c>
      <c r="AU105" s="139" t="s">
        <v>137</v>
      </c>
      <c r="AY105" s="18" t="s">
        <v>132</v>
      </c>
      <c r="BE105" s="140">
        <f>IF(N105="základní",J105,0)</f>
        <v>0</v>
      </c>
      <c r="BF105" s="140">
        <f>IF(N105="snížená",J105,0)</f>
        <v>0</v>
      </c>
      <c r="BG105" s="140">
        <f>IF(N105="zákl. přenesená",J105,0)</f>
        <v>0</v>
      </c>
      <c r="BH105" s="140">
        <f>IF(N105="sníž. přenesená",J105,0)</f>
        <v>0</v>
      </c>
      <c r="BI105" s="140">
        <f>IF(N105="nulová",J105,0)</f>
        <v>0</v>
      </c>
      <c r="BJ105" s="18" t="s">
        <v>137</v>
      </c>
      <c r="BK105" s="140">
        <f>ROUND(I105*H105,1)</f>
        <v>0</v>
      </c>
      <c r="BL105" s="18" t="s">
        <v>250</v>
      </c>
      <c r="BM105" s="139" t="s">
        <v>853</v>
      </c>
    </row>
    <row r="106" spans="2:65" s="1" customFormat="1" ht="11.25">
      <c r="B106" s="33"/>
      <c r="D106" s="141" t="s">
        <v>145</v>
      </c>
      <c r="F106" s="142" t="s">
        <v>854</v>
      </c>
      <c r="I106" s="143"/>
      <c r="L106" s="33"/>
      <c r="M106" s="144"/>
      <c r="T106" s="54"/>
      <c r="AT106" s="18" t="s">
        <v>145</v>
      </c>
      <c r="AU106" s="18" t="s">
        <v>137</v>
      </c>
    </row>
    <row r="107" spans="2:65" s="13" customFormat="1" ht="11.25">
      <c r="B107" s="153"/>
      <c r="D107" s="146" t="s">
        <v>147</v>
      </c>
      <c r="E107" s="154" t="s">
        <v>19</v>
      </c>
      <c r="F107" s="155" t="s">
        <v>849</v>
      </c>
      <c r="H107" s="154" t="s">
        <v>19</v>
      </c>
      <c r="I107" s="156"/>
      <c r="L107" s="153"/>
      <c r="M107" s="157"/>
      <c r="T107" s="158"/>
      <c r="AT107" s="154" t="s">
        <v>147</v>
      </c>
      <c r="AU107" s="154" t="s">
        <v>137</v>
      </c>
      <c r="AV107" s="13" t="s">
        <v>80</v>
      </c>
      <c r="AW107" s="13" t="s">
        <v>33</v>
      </c>
      <c r="AX107" s="13" t="s">
        <v>72</v>
      </c>
      <c r="AY107" s="154" t="s">
        <v>132</v>
      </c>
    </row>
    <row r="108" spans="2:65" s="12" customFormat="1" ht="11.25">
      <c r="B108" s="145"/>
      <c r="D108" s="146" t="s">
        <v>147</v>
      </c>
      <c r="E108" s="147" t="s">
        <v>19</v>
      </c>
      <c r="F108" s="148" t="s">
        <v>855</v>
      </c>
      <c r="H108" s="149">
        <v>8</v>
      </c>
      <c r="I108" s="150"/>
      <c r="L108" s="145"/>
      <c r="M108" s="151"/>
      <c r="T108" s="152"/>
      <c r="AT108" s="147" t="s">
        <v>147</v>
      </c>
      <c r="AU108" s="147" t="s">
        <v>137</v>
      </c>
      <c r="AV108" s="12" t="s">
        <v>137</v>
      </c>
      <c r="AW108" s="12" t="s">
        <v>33</v>
      </c>
      <c r="AX108" s="12" t="s">
        <v>80</v>
      </c>
      <c r="AY108" s="147" t="s">
        <v>132</v>
      </c>
    </row>
    <row r="109" spans="2:65" s="1" customFormat="1" ht="16.5" customHeight="1">
      <c r="B109" s="33"/>
      <c r="C109" s="128" t="s">
        <v>214</v>
      </c>
      <c r="D109" s="128" t="s">
        <v>138</v>
      </c>
      <c r="E109" s="129" t="s">
        <v>856</v>
      </c>
      <c r="F109" s="130" t="s">
        <v>857</v>
      </c>
      <c r="G109" s="131" t="s">
        <v>210</v>
      </c>
      <c r="H109" s="132">
        <v>2.5</v>
      </c>
      <c r="I109" s="133"/>
      <c r="J109" s="134">
        <f>ROUND(I109*H109,1)</f>
        <v>0</v>
      </c>
      <c r="K109" s="130" t="s">
        <v>142</v>
      </c>
      <c r="L109" s="33"/>
      <c r="M109" s="135" t="s">
        <v>19</v>
      </c>
      <c r="N109" s="136" t="s">
        <v>44</v>
      </c>
      <c r="P109" s="137">
        <f>O109*H109</f>
        <v>0</v>
      </c>
      <c r="Q109" s="137">
        <v>1.5299999999999999E-3</v>
      </c>
      <c r="R109" s="137">
        <f>Q109*H109</f>
        <v>3.8249999999999998E-3</v>
      </c>
      <c r="S109" s="137">
        <v>0</v>
      </c>
      <c r="T109" s="138">
        <f>S109*H109</f>
        <v>0</v>
      </c>
      <c r="AR109" s="139" t="s">
        <v>250</v>
      </c>
      <c r="AT109" s="139" t="s">
        <v>138</v>
      </c>
      <c r="AU109" s="139" t="s">
        <v>137</v>
      </c>
      <c r="AY109" s="18" t="s">
        <v>132</v>
      </c>
      <c r="BE109" s="140">
        <f>IF(N109="základní",J109,0)</f>
        <v>0</v>
      </c>
      <c r="BF109" s="140">
        <f>IF(N109="snížená",J109,0)</f>
        <v>0</v>
      </c>
      <c r="BG109" s="140">
        <f>IF(N109="zákl. přenesená",J109,0)</f>
        <v>0</v>
      </c>
      <c r="BH109" s="140">
        <f>IF(N109="sníž. přenesená",J109,0)</f>
        <v>0</v>
      </c>
      <c r="BI109" s="140">
        <f>IF(N109="nulová",J109,0)</f>
        <v>0</v>
      </c>
      <c r="BJ109" s="18" t="s">
        <v>137</v>
      </c>
      <c r="BK109" s="140">
        <f>ROUND(I109*H109,1)</f>
        <v>0</v>
      </c>
      <c r="BL109" s="18" t="s">
        <v>250</v>
      </c>
      <c r="BM109" s="139" t="s">
        <v>858</v>
      </c>
    </row>
    <row r="110" spans="2:65" s="1" customFormat="1" ht="11.25">
      <c r="B110" s="33"/>
      <c r="D110" s="141" t="s">
        <v>145</v>
      </c>
      <c r="F110" s="142" t="s">
        <v>859</v>
      </c>
      <c r="I110" s="143"/>
      <c r="L110" s="33"/>
      <c r="M110" s="144"/>
      <c r="T110" s="54"/>
      <c r="AT110" s="18" t="s">
        <v>145</v>
      </c>
      <c r="AU110" s="18" t="s">
        <v>137</v>
      </c>
    </row>
    <row r="111" spans="2:65" s="13" customFormat="1" ht="11.25">
      <c r="B111" s="153"/>
      <c r="D111" s="146" t="s">
        <v>147</v>
      </c>
      <c r="E111" s="154" t="s">
        <v>19</v>
      </c>
      <c r="F111" s="155" t="s">
        <v>849</v>
      </c>
      <c r="H111" s="154" t="s">
        <v>19</v>
      </c>
      <c r="I111" s="156"/>
      <c r="L111" s="153"/>
      <c r="M111" s="157"/>
      <c r="T111" s="158"/>
      <c r="AT111" s="154" t="s">
        <v>147</v>
      </c>
      <c r="AU111" s="154" t="s">
        <v>137</v>
      </c>
      <c r="AV111" s="13" t="s">
        <v>80</v>
      </c>
      <c r="AW111" s="13" t="s">
        <v>33</v>
      </c>
      <c r="AX111" s="13" t="s">
        <v>72</v>
      </c>
      <c r="AY111" s="154" t="s">
        <v>132</v>
      </c>
    </row>
    <row r="112" spans="2:65" s="12" customFormat="1" ht="11.25">
      <c r="B112" s="145"/>
      <c r="D112" s="146" t="s">
        <v>147</v>
      </c>
      <c r="E112" s="147" t="s">
        <v>19</v>
      </c>
      <c r="F112" s="148" t="s">
        <v>860</v>
      </c>
      <c r="H112" s="149">
        <v>2.5</v>
      </c>
      <c r="I112" s="150"/>
      <c r="L112" s="145"/>
      <c r="M112" s="151"/>
      <c r="T112" s="152"/>
      <c r="AT112" s="147" t="s">
        <v>147</v>
      </c>
      <c r="AU112" s="147" t="s">
        <v>137</v>
      </c>
      <c r="AV112" s="12" t="s">
        <v>137</v>
      </c>
      <c r="AW112" s="12" t="s">
        <v>33</v>
      </c>
      <c r="AX112" s="12" t="s">
        <v>80</v>
      </c>
      <c r="AY112" s="147" t="s">
        <v>132</v>
      </c>
    </row>
    <row r="113" spans="2:65" s="1" customFormat="1" ht="16.5" customHeight="1">
      <c r="B113" s="33"/>
      <c r="C113" s="128" t="s">
        <v>8</v>
      </c>
      <c r="D113" s="128" t="s">
        <v>138</v>
      </c>
      <c r="E113" s="129" t="s">
        <v>861</v>
      </c>
      <c r="F113" s="130" t="s">
        <v>862</v>
      </c>
      <c r="G113" s="131" t="s">
        <v>141</v>
      </c>
      <c r="H113" s="132">
        <v>2</v>
      </c>
      <c r="I113" s="133"/>
      <c r="J113" s="134">
        <f>ROUND(I113*H113,1)</f>
        <v>0</v>
      </c>
      <c r="K113" s="130" t="s">
        <v>142</v>
      </c>
      <c r="L113" s="33"/>
      <c r="M113" s="135" t="s">
        <v>19</v>
      </c>
      <c r="N113" s="136" t="s">
        <v>44</v>
      </c>
      <c r="P113" s="137">
        <f>O113*H113</f>
        <v>0</v>
      </c>
      <c r="Q113" s="137">
        <v>0</v>
      </c>
      <c r="R113" s="137">
        <f>Q113*H113</f>
        <v>0</v>
      </c>
      <c r="S113" s="137">
        <v>0</v>
      </c>
      <c r="T113" s="138">
        <f>S113*H113</f>
        <v>0</v>
      </c>
      <c r="AR113" s="139" t="s">
        <v>250</v>
      </c>
      <c r="AT113" s="139" t="s">
        <v>138</v>
      </c>
      <c r="AU113" s="139" t="s">
        <v>137</v>
      </c>
      <c r="AY113" s="18" t="s">
        <v>132</v>
      </c>
      <c r="BE113" s="140">
        <f>IF(N113="základní",J113,0)</f>
        <v>0</v>
      </c>
      <c r="BF113" s="140">
        <f>IF(N113="snížená",J113,0)</f>
        <v>0</v>
      </c>
      <c r="BG113" s="140">
        <f>IF(N113="zákl. přenesená",J113,0)</f>
        <v>0</v>
      </c>
      <c r="BH113" s="140">
        <f>IF(N113="sníž. přenesená",J113,0)</f>
        <v>0</v>
      </c>
      <c r="BI113" s="140">
        <f>IF(N113="nulová",J113,0)</f>
        <v>0</v>
      </c>
      <c r="BJ113" s="18" t="s">
        <v>137</v>
      </c>
      <c r="BK113" s="140">
        <f>ROUND(I113*H113,1)</f>
        <v>0</v>
      </c>
      <c r="BL113" s="18" t="s">
        <v>250</v>
      </c>
      <c r="BM113" s="139" t="s">
        <v>863</v>
      </c>
    </row>
    <row r="114" spans="2:65" s="1" customFormat="1" ht="11.25">
      <c r="B114" s="33"/>
      <c r="D114" s="141" t="s">
        <v>145</v>
      </c>
      <c r="F114" s="142" t="s">
        <v>864</v>
      </c>
      <c r="I114" s="143"/>
      <c r="L114" s="33"/>
      <c r="M114" s="144"/>
      <c r="T114" s="54"/>
      <c r="AT114" s="18" t="s">
        <v>145</v>
      </c>
      <c r="AU114" s="18" t="s">
        <v>137</v>
      </c>
    </row>
    <row r="115" spans="2:65" s="1" customFormat="1" ht="16.5" customHeight="1">
      <c r="B115" s="33"/>
      <c r="C115" s="128" t="s">
        <v>229</v>
      </c>
      <c r="D115" s="128" t="s">
        <v>138</v>
      </c>
      <c r="E115" s="129" t="s">
        <v>865</v>
      </c>
      <c r="F115" s="130" t="s">
        <v>866</v>
      </c>
      <c r="G115" s="131" t="s">
        <v>141</v>
      </c>
      <c r="H115" s="132">
        <v>1</v>
      </c>
      <c r="I115" s="133"/>
      <c r="J115" s="134">
        <f>ROUND(I115*H115,1)</f>
        <v>0</v>
      </c>
      <c r="K115" s="130" t="s">
        <v>142</v>
      </c>
      <c r="L115" s="33"/>
      <c r="M115" s="135" t="s">
        <v>19</v>
      </c>
      <c r="N115" s="136" t="s">
        <v>44</v>
      </c>
      <c r="P115" s="137">
        <f>O115*H115</f>
        <v>0</v>
      </c>
      <c r="Q115" s="137">
        <v>0</v>
      </c>
      <c r="R115" s="137">
        <f>Q115*H115</f>
        <v>0</v>
      </c>
      <c r="S115" s="137">
        <v>0</v>
      </c>
      <c r="T115" s="138">
        <f>S115*H115</f>
        <v>0</v>
      </c>
      <c r="AR115" s="139" t="s">
        <v>250</v>
      </c>
      <c r="AT115" s="139" t="s">
        <v>138</v>
      </c>
      <c r="AU115" s="139" t="s">
        <v>137</v>
      </c>
      <c r="AY115" s="18" t="s">
        <v>132</v>
      </c>
      <c r="BE115" s="140">
        <f>IF(N115="základní",J115,0)</f>
        <v>0</v>
      </c>
      <c r="BF115" s="140">
        <f>IF(N115="snížená",J115,0)</f>
        <v>0</v>
      </c>
      <c r="BG115" s="140">
        <f>IF(N115="zákl. přenesená",J115,0)</f>
        <v>0</v>
      </c>
      <c r="BH115" s="140">
        <f>IF(N115="sníž. přenesená",J115,0)</f>
        <v>0</v>
      </c>
      <c r="BI115" s="140">
        <f>IF(N115="nulová",J115,0)</f>
        <v>0</v>
      </c>
      <c r="BJ115" s="18" t="s">
        <v>137</v>
      </c>
      <c r="BK115" s="140">
        <f>ROUND(I115*H115,1)</f>
        <v>0</v>
      </c>
      <c r="BL115" s="18" t="s">
        <v>250</v>
      </c>
      <c r="BM115" s="139" t="s">
        <v>867</v>
      </c>
    </row>
    <row r="116" spans="2:65" s="1" customFormat="1" ht="11.25">
      <c r="B116" s="33"/>
      <c r="D116" s="141" t="s">
        <v>145</v>
      </c>
      <c r="F116" s="142" t="s">
        <v>868</v>
      </c>
      <c r="I116" s="143"/>
      <c r="L116" s="33"/>
      <c r="M116" s="144"/>
      <c r="T116" s="54"/>
      <c r="AT116" s="18" t="s">
        <v>145</v>
      </c>
      <c r="AU116" s="18" t="s">
        <v>137</v>
      </c>
    </row>
    <row r="117" spans="2:65" s="1" customFormat="1" ht="16.5" customHeight="1">
      <c r="B117" s="33"/>
      <c r="C117" s="128" t="s">
        <v>235</v>
      </c>
      <c r="D117" s="128" t="s">
        <v>138</v>
      </c>
      <c r="E117" s="129" t="s">
        <v>869</v>
      </c>
      <c r="F117" s="130" t="s">
        <v>870</v>
      </c>
      <c r="G117" s="131" t="s">
        <v>141</v>
      </c>
      <c r="H117" s="132">
        <v>2</v>
      </c>
      <c r="I117" s="133"/>
      <c r="J117" s="134">
        <f>ROUND(I117*H117,1)</f>
        <v>0</v>
      </c>
      <c r="K117" s="130" t="s">
        <v>142</v>
      </c>
      <c r="L117" s="33"/>
      <c r="M117" s="135" t="s">
        <v>19</v>
      </c>
      <c r="N117" s="136" t="s">
        <v>44</v>
      </c>
      <c r="P117" s="137">
        <f>O117*H117</f>
        <v>0</v>
      </c>
      <c r="Q117" s="137">
        <v>0</v>
      </c>
      <c r="R117" s="137">
        <f>Q117*H117</f>
        <v>0</v>
      </c>
      <c r="S117" s="137">
        <v>0</v>
      </c>
      <c r="T117" s="138">
        <f>S117*H117</f>
        <v>0</v>
      </c>
      <c r="AR117" s="139" t="s">
        <v>250</v>
      </c>
      <c r="AT117" s="139" t="s">
        <v>138</v>
      </c>
      <c r="AU117" s="139" t="s">
        <v>137</v>
      </c>
      <c r="AY117" s="18" t="s">
        <v>132</v>
      </c>
      <c r="BE117" s="140">
        <f>IF(N117="základní",J117,0)</f>
        <v>0</v>
      </c>
      <c r="BF117" s="140">
        <f>IF(N117="snížená",J117,0)</f>
        <v>0</v>
      </c>
      <c r="BG117" s="140">
        <f>IF(N117="zákl. přenesená",J117,0)</f>
        <v>0</v>
      </c>
      <c r="BH117" s="140">
        <f>IF(N117="sníž. přenesená",J117,0)</f>
        <v>0</v>
      </c>
      <c r="BI117" s="140">
        <f>IF(N117="nulová",J117,0)</f>
        <v>0</v>
      </c>
      <c r="BJ117" s="18" t="s">
        <v>137</v>
      </c>
      <c r="BK117" s="140">
        <f>ROUND(I117*H117,1)</f>
        <v>0</v>
      </c>
      <c r="BL117" s="18" t="s">
        <v>250</v>
      </c>
      <c r="BM117" s="139" t="s">
        <v>871</v>
      </c>
    </row>
    <row r="118" spans="2:65" s="1" customFormat="1" ht="11.25">
      <c r="B118" s="33"/>
      <c r="D118" s="141" t="s">
        <v>145</v>
      </c>
      <c r="F118" s="142" t="s">
        <v>872</v>
      </c>
      <c r="I118" s="143"/>
      <c r="L118" s="33"/>
      <c r="M118" s="144"/>
      <c r="T118" s="54"/>
      <c r="AT118" s="18" t="s">
        <v>145</v>
      </c>
      <c r="AU118" s="18" t="s">
        <v>137</v>
      </c>
    </row>
    <row r="119" spans="2:65" s="1" customFormat="1" ht="21.75" customHeight="1">
      <c r="B119" s="33"/>
      <c r="C119" s="128" t="s">
        <v>245</v>
      </c>
      <c r="D119" s="128" t="s">
        <v>138</v>
      </c>
      <c r="E119" s="129" t="s">
        <v>873</v>
      </c>
      <c r="F119" s="130" t="s">
        <v>874</v>
      </c>
      <c r="G119" s="131" t="s">
        <v>141</v>
      </c>
      <c r="H119" s="132">
        <v>1</v>
      </c>
      <c r="I119" s="133"/>
      <c r="J119" s="134">
        <f>ROUND(I119*H119,1)</f>
        <v>0</v>
      </c>
      <c r="K119" s="130" t="s">
        <v>142</v>
      </c>
      <c r="L119" s="33"/>
      <c r="M119" s="135" t="s">
        <v>19</v>
      </c>
      <c r="N119" s="136" t="s">
        <v>44</v>
      </c>
      <c r="P119" s="137">
        <f>O119*H119</f>
        <v>0</v>
      </c>
      <c r="Q119" s="137">
        <v>1.0200000000000001E-3</v>
      </c>
      <c r="R119" s="137">
        <f>Q119*H119</f>
        <v>1.0200000000000001E-3</v>
      </c>
      <c r="S119" s="137">
        <v>0</v>
      </c>
      <c r="T119" s="138">
        <f>S119*H119</f>
        <v>0</v>
      </c>
      <c r="AR119" s="139" t="s">
        <v>250</v>
      </c>
      <c r="AT119" s="139" t="s">
        <v>138</v>
      </c>
      <c r="AU119" s="139" t="s">
        <v>137</v>
      </c>
      <c r="AY119" s="18" t="s">
        <v>132</v>
      </c>
      <c r="BE119" s="140">
        <f>IF(N119="základní",J119,0)</f>
        <v>0</v>
      </c>
      <c r="BF119" s="140">
        <f>IF(N119="snížená",J119,0)</f>
        <v>0</v>
      </c>
      <c r="BG119" s="140">
        <f>IF(N119="zákl. přenesená",J119,0)</f>
        <v>0</v>
      </c>
      <c r="BH119" s="140">
        <f>IF(N119="sníž. přenesená",J119,0)</f>
        <v>0</v>
      </c>
      <c r="BI119" s="140">
        <f>IF(N119="nulová",J119,0)</f>
        <v>0</v>
      </c>
      <c r="BJ119" s="18" t="s">
        <v>137</v>
      </c>
      <c r="BK119" s="140">
        <f>ROUND(I119*H119,1)</f>
        <v>0</v>
      </c>
      <c r="BL119" s="18" t="s">
        <v>250</v>
      </c>
      <c r="BM119" s="139" t="s">
        <v>875</v>
      </c>
    </row>
    <row r="120" spans="2:65" s="1" customFormat="1" ht="11.25">
      <c r="B120" s="33"/>
      <c r="D120" s="141" t="s">
        <v>145</v>
      </c>
      <c r="F120" s="142" t="s">
        <v>876</v>
      </c>
      <c r="I120" s="143"/>
      <c r="L120" s="33"/>
      <c r="M120" s="144"/>
      <c r="T120" s="54"/>
      <c r="AT120" s="18" t="s">
        <v>145</v>
      </c>
      <c r="AU120" s="18" t="s">
        <v>137</v>
      </c>
    </row>
    <row r="121" spans="2:65" s="1" customFormat="1" ht="16.5" customHeight="1">
      <c r="B121" s="33"/>
      <c r="C121" s="128" t="s">
        <v>250</v>
      </c>
      <c r="D121" s="128" t="s">
        <v>138</v>
      </c>
      <c r="E121" s="129" t="s">
        <v>877</v>
      </c>
      <c r="F121" s="130" t="s">
        <v>878</v>
      </c>
      <c r="G121" s="131" t="s">
        <v>210</v>
      </c>
      <c r="H121" s="132">
        <v>12</v>
      </c>
      <c r="I121" s="133"/>
      <c r="J121" s="134">
        <f>ROUND(I121*H121,1)</f>
        <v>0</v>
      </c>
      <c r="K121" s="130" t="s">
        <v>142</v>
      </c>
      <c r="L121" s="33"/>
      <c r="M121" s="135" t="s">
        <v>19</v>
      </c>
      <c r="N121" s="136" t="s">
        <v>44</v>
      </c>
      <c r="P121" s="137">
        <f>O121*H121</f>
        <v>0</v>
      </c>
      <c r="Q121" s="137">
        <v>0</v>
      </c>
      <c r="R121" s="137">
        <f>Q121*H121</f>
        <v>0</v>
      </c>
      <c r="S121" s="137">
        <v>0</v>
      </c>
      <c r="T121" s="138">
        <f>S121*H121</f>
        <v>0</v>
      </c>
      <c r="AR121" s="139" t="s">
        <v>250</v>
      </c>
      <c r="AT121" s="139" t="s">
        <v>138</v>
      </c>
      <c r="AU121" s="139" t="s">
        <v>137</v>
      </c>
      <c r="AY121" s="18" t="s">
        <v>132</v>
      </c>
      <c r="BE121" s="140">
        <f>IF(N121="základní",J121,0)</f>
        <v>0</v>
      </c>
      <c r="BF121" s="140">
        <f>IF(N121="snížená",J121,0)</f>
        <v>0</v>
      </c>
      <c r="BG121" s="140">
        <f>IF(N121="zákl. přenesená",J121,0)</f>
        <v>0</v>
      </c>
      <c r="BH121" s="140">
        <f>IF(N121="sníž. přenesená",J121,0)</f>
        <v>0</v>
      </c>
      <c r="BI121" s="140">
        <f>IF(N121="nulová",J121,0)</f>
        <v>0</v>
      </c>
      <c r="BJ121" s="18" t="s">
        <v>137</v>
      </c>
      <c r="BK121" s="140">
        <f>ROUND(I121*H121,1)</f>
        <v>0</v>
      </c>
      <c r="BL121" s="18" t="s">
        <v>250</v>
      </c>
      <c r="BM121" s="139" t="s">
        <v>879</v>
      </c>
    </row>
    <row r="122" spans="2:65" s="1" customFormat="1" ht="11.25">
      <c r="B122" s="33"/>
      <c r="D122" s="141" t="s">
        <v>145</v>
      </c>
      <c r="F122" s="142" t="s">
        <v>880</v>
      </c>
      <c r="I122" s="143"/>
      <c r="L122" s="33"/>
      <c r="M122" s="144"/>
      <c r="T122" s="54"/>
      <c r="AT122" s="18" t="s">
        <v>145</v>
      </c>
      <c r="AU122" s="18" t="s">
        <v>137</v>
      </c>
    </row>
    <row r="123" spans="2:65" s="1" customFormat="1" ht="24.2" customHeight="1">
      <c r="B123" s="33"/>
      <c r="C123" s="128" t="s">
        <v>258</v>
      </c>
      <c r="D123" s="128" t="s">
        <v>138</v>
      </c>
      <c r="E123" s="129" t="s">
        <v>881</v>
      </c>
      <c r="F123" s="130" t="s">
        <v>882</v>
      </c>
      <c r="G123" s="131" t="s">
        <v>453</v>
      </c>
      <c r="H123" s="132">
        <v>1.7999999999999999E-2</v>
      </c>
      <c r="I123" s="133"/>
      <c r="J123" s="134">
        <f>ROUND(I123*H123,1)</f>
        <v>0</v>
      </c>
      <c r="K123" s="130" t="s">
        <v>142</v>
      </c>
      <c r="L123" s="33"/>
      <c r="M123" s="135" t="s">
        <v>19</v>
      </c>
      <c r="N123" s="136" t="s">
        <v>44</v>
      </c>
      <c r="P123" s="137">
        <f>O123*H123</f>
        <v>0</v>
      </c>
      <c r="Q123" s="137">
        <v>0</v>
      </c>
      <c r="R123" s="137">
        <f>Q123*H123</f>
        <v>0</v>
      </c>
      <c r="S123" s="137">
        <v>0</v>
      </c>
      <c r="T123" s="138">
        <f>S123*H123</f>
        <v>0</v>
      </c>
      <c r="AR123" s="139" t="s">
        <v>250</v>
      </c>
      <c r="AT123" s="139" t="s">
        <v>138</v>
      </c>
      <c r="AU123" s="139" t="s">
        <v>137</v>
      </c>
      <c r="AY123" s="18" t="s">
        <v>132</v>
      </c>
      <c r="BE123" s="140">
        <f>IF(N123="základní",J123,0)</f>
        <v>0</v>
      </c>
      <c r="BF123" s="140">
        <f>IF(N123="snížená",J123,0)</f>
        <v>0</v>
      </c>
      <c r="BG123" s="140">
        <f>IF(N123="zákl. přenesená",J123,0)</f>
        <v>0</v>
      </c>
      <c r="BH123" s="140">
        <f>IF(N123="sníž. přenesená",J123,0)</f>
        <v>0</v>
      </c>
      <c r="BI123" s="140">
        <f>IF(N123="nulová",J123,0)</f>
        <v>0</v>
      </c>
      <c r="BJ123" s="18" t="s">
        <v>137</v>
      </c>
      <c r="BK123" s="140">
        <f>ROUND(I123*H123,1)</f>
        <v>0</v>
      </c>
      <c r="BL123" s="18" t="s">
        <v>250</v>
      </c>
      <c r="BM123" s="139" t="s">
        <v>883</v>
      </c>
    </row>
    <row r="124" spans="2:65" s="1" customFormat="1" ht="11.25">
      <c r="B124" s="33"/>
      <c r="D124" s="141" t="s">
        <v>145</v>
      </c>
      <c r="F124" s="142" t="s">
        <v>884</v>
      </c>
      <c r="I124" s="143"/>
      <c r="L124" s="33"/>
      <c r="M124" s="144"/>
      <c r="T124" s="54"/>
      <c r="AT124" s="18" t="s">
        <v>145</v>
      </c>
      <c r="AU124" s="18" t="s">
        <v>137</v>
      </c>
    </row>
    <row r="125" spans="2:65" s="1" customFormat="1" ht="16.5" customHeight="1">
      <c r="B125" s="33"/>
      <c r="C125" s="128" t="s">
        <v>264</v>
      </c>
      <c r="D125" s="128" t="s">
        <v>138</v>
      </c>
      <c r="E125" s="129" t="s">
        <v>885</v>
      </c>
      <c r="F125" s="130" t="s">
        <v>886</v>
      </c>
      <c r="G125" s="131" t="s">
        <v>887</v>
      </c>
      <c r="H125" s="186"/>
      <c r="I125" s="133"/>
      <c r="J125" s="134">
        <f>ROUND(I125*H125,1)</f>
        <v>0</v>
      </c>
      <c r="K125" s="130" t="s">
        <v>19</v>
      </c>
      <c r="L125" s="33"/>
      <c r="M125" s="135" t="s">
        <v>19</v>
      </c>
      <c r="N125" s="136" t="s">
        <v>44</v>
      </c>
      <c r="P125" s="137">
        <f>O125*H125</f>
        <v>0</v>
      </c>
      <c r="Q125" s="137">
        <v>0</v>
      </c>
      <c r="R125" s="137">
        <f>Q125*H125</f>
        <v>0</v>
      </c>
      <c r="S125" s="137">
        <v>0</v>
      </c>
      <c r="T125" s="138">
        <f>S125*H125</f>
        <v>0</v>
      </c>
      <c r="AR125" s="139" t="s">
        <v>250</v>
      </c>
      <c r="AT125" s="139" t="s">
        <v>138</v>
      </c>
      <c r="AU125" s="139" t="s">
        <v>137</v>
      </c>
      <c r="AY125" s="18" t="s">
        <v>132</v>
      </c>
      <c r="BE125" s="140">
        <f>IF(N125="základní",J125,0)</f>
        <v>0</v>
      </c>
      <c r="BF125" s="140">
        <f>IF(N125="snížená",J125,0)</f>
        <v>0</v>
      </c>
      <c r="BG125" s="140">
        <f>IF(N125="zákl. přenesená",J125,0)</f>
        <v>0</v>
      </c>
      <c r="BH125" s="140">
        <f>IF(N125="sníž. přenesená",J125,0)</f>
        <v>0</v>
      </c>
      <c r="BI125" s="140">
        <f>IF(N125="nulová",J125,0)</f>
        <v>0</v>
      </c>
      <c r="BJ125" s="18" t="s">
        <v>137</v>
      </c>
      <c r="BK125" s="140">
        <f>ROUND(I125*H125,1)</f>
        <v>0</v>
      </c>
      <c r="BL125" s="18" t="s">
        <v>250</v>
      </c>
      <c r="BM125" s="139" t="s">
        <v>888</v>
      </c>
    </row>
    <row r="126" spans="2:65" s="1" customFormat="1" ht="16.5" customHeight="1">
      <c r="B126" s="33"/>
      <c r="C126" s="128" t="s">
        <v>271</v>
      </c>
      <c r="D126" s="128" t="s">
        <v>138</v>
      </c>
      <c r="E126" s="129" t="s">
        <v>889</v>
      </c>
      <c r="F126" s="130" t="s">
        <v>890</v>
      </c>
      <c r="G126" s="131" t="s">
        <v>891</v>
      </c>
      <c r="H126" s="132">
        <v>1</v>
      </c>
      <c r="I126" s="133"/>
      <c r="J126" s="134">
        <f>ROUND(I126*H126,1)</f>
        <v>0</v>
      </c>
      <c r="K126" s="130" t="s">
        <v>19</v>
      </c>
      <c r="L126" s="33"/>
      <c r="M126" s="135" t="s">
        <v>19</v>
      </c>
      <c r="N126" s="136" t="s">
        <v>44</v>
      </c>
      <c r="P126" s="137">
        <f>O126*H126</f>
        <v>0</v>
      </c>
      <c r="Q126" s="137">
        <v>0</v>
      </c>
      <c r="R126" s="137">
        <f>Q126*H126</f>
        <v>0</v>
      </c>
      <c r="S126" s="137">
        <v>0</v>
      </c>
      <c r="T126" s="138">
        <f>S126*H126</f>
        <v>0</v>
      </c>
      <c r="AR126" s="139" t="s">
        <v>250</v>
      </c>
      <c r="AT126" s="139" t="s">
        <v>138</v>
      </c>
      <c r="AU126" s="139" t="s">
        <v>137</v>
      </c>
      <c r="AY126" s="18" t="s">
        <v>132</v>
      </c>
      <c r="BE126" s="140">
        <f>IF(N126="základní",J126,0)</f>
        <v>0</v>
      </c>
      <c r="BF126" s="140">
        <f>IF(N126="snížená",J126,0)</f>
        <v>0</v>
      </c>
      <c r="BG126" s="140">
        <f>IF(N126="zákl. přenesená",J126,0)</f>
        <v>0</v>
      </c>
      <c r="BH126" s="140">
        <f>IF(N126="sníž. přenesená",J126,0)</f>
        <v>0</v>
      </c>
      <c r="BI126" s="140">
        <f>IF(N126="nulová",J126,0)</f>
        <v>0</v>
      </c>
      <c r="BJ126" s="18" t="s">
        <v>137</v>
      </c>
      <c r="BK126" s="140">
        <f>ROUND(I126*H126,1)</f>
        <v>0</v>
      </c>
      <c r="BL126" s="18" t="s">
        <v>250</v>
      </c>
      <c r="BM126" s="139" t="s">
        <v>892</v>
      </c>
    </row>
    <row r="127" spans="2:65" s="11" customFormat="1" ht="22.9" customHeight="1">
      <c r="B127" s="116"/>
      <c r="D127" s="117" t="s">
        <v>71</v>
      </c>
      <c r="E127" s="126" t="s">
        <v>893</v>
      </c>
      <c r="F127" s="126" t="s">
        <v>894</v>
      </c>
      <c r="I127" s="119"/>
      <c r="J127" s="127">
        <f>BK127</f>
        <v>0</v>
      </c>
      <c r="L127" s="116"/>
      <c r="M127" s="121"/>
      <c r="P127" s="122">
        <f>SUM(P128:P150)</f>
        <v>0</v>
      </c>
      <c r="R127" s="122">
        <f>SUM(R128:R150)</f>
        <v>3.5920000000000001E-2</v>
      </c>
      <c r="T127" s="123">
        <f>SUM(T128:T150)</f>
        <v>0</v>
      </c>
      <c r="AR127" s="117" t="s">
        <v>137</v>
      </c>
      <c r="AT127" s="124" t="s">
        <v>71</v>
      </c>
      <c r="AU127" s="124" t="s">
        <v>80</v>
      </c>
      <c r="AY127" s="117" t="s">
        <v>132</v>
      </c>
      <c r="BK127" s="125">
        <f>SUM(BK128:BK150)</f>
        <v>0</v>
      </c>
    </row>
    <row r="128" spans="2:65" s="1" customFormat="1" ht="21.75" customHeight="1">
      <c r="B128" s="33"/>
      <c r="C128" s="128" t="s">
        <v>278</v>
      </c>
      <c r="D128" s="128" t="s">
        <v>138</v>
      </c>
      <c r="E128" s="129" t="s">
        <v>895</v>
      </c>
      <c r="F128" s="130" t="s">
        <v>896</v>
      </c>
      <c r="G128" s="131" t="s">
        <v>210</v>
      </c>
      <c r="H128" s="132">
        <v>30</v>
      </c>
      <c r="I128" s="133"/>
      <c r="J128" s="134">
        <f>ROUND(I128*H128,1)</f>
        <v>0</v>
      </c>
      <c r="K128" s="130" t="s">
        <v>142</v>
      </c>
      <c r="L128" s="33"/>
      <c r="M128" s="135" t="s">
        <v>19</v>
      </c>
      <c r="N128" s="136" t="s">
        <v>44</v>
      </c>
      <c r="P128" s="137">
        <f>O128*H128</f>
        <v>0</v>
      </c>
      <c r="Q128" s="137">
        <v>8.0000000000000004E-4</v>
      </c>
      <c r="R128" s="137">
        <f>Q128*H128</f>
        <v>2.4E-2</v>
      </c>
      <c r="S128" s="137">
        <v>0</v>
      </c>
      <c r="T128" s="138">
        <f>S128*H128</f>
        <v>0</v>
      </c>
      <c r="AR128" s="139" t="s">
        <v>250</v>
      </c>
      <c r="AT128" s="139" t="s">
        <v>138</v>
      </c>
      <c r="AU128" s="139" t="s">
        <v>137</v>
      </c>
      <c r="AY128" s="18" t="s">
        <v>132</v>
      </c>
      <c r="BE128" s="140">
        <f>IF(N128="základní",J128,0)</f>
        <v>0</v>
      </c>
      <c r="BF128" s="140">
        <f>IF(N128="snížená",J128,0)</f>
        <v>0</v>
      </c>
      <c r="BG128" s="140">
        <f>IF(N128="zákl. přenesená",J128,0)</f>
        <v>0</v>
      </c>
      <c r="BH128" s="140">
        <f>IF(N128="sníž. přenesená",J128,0)</f>
        <v>0</v>
      </c>
      <c r="BI128" s="140">
        <f>IF(N128="nulová",J128,0)</f>
        <v>0</v>
      </c>
      <c r="BJ128" s="18" t="s">
        <v>137</v>
      </c>
      <c r="BK128" s="140">
        <f>ROUND(I128*H128,1)</f>
        <v>0</v>
      </c>
      <c r="BL128" s="18" t="s">
        <v>250</v>
      </c>
      <c r="BM128" s="139" t="s">
        <v>897</v>
      </c>
    </row>
    <row r="129" spans="2:65" s="1" customFormat="1" ht="11.25">
      <c r="B129" s="33"/>
      <c r="D129" s="141" t="s">
        <v>145</v>
      </c>
      <c r="F129" s="142" t="s">
        <v>898</v>
      </c>
      <c r="I129" s="143"/>
      <c r="L129" s="33"/>
      <c r="M129" s="144"/>
      <c r="T129" s="54"/>
      <c r="AT129" s="18" t="s">
        <v>145</v>
      </c>
      <c r="AU129" s="18" t="s">
        <v>137</v>
      </c>
    </row>
    <row r="130" spans="2:65" s="13" customFormat="1" ht="11.25">
      <c r="B130" s="153"/>
      <c r="D130" s="146" t="s">
        <v>147</v>
      </c>
      <c r="E130" s="154" t="s">
        <v>19</v>
      </c>
      <c r="F130" s="155" t="s">
        <v>849</v>
      </c>
      <c r="H130" s="154" t="s">
        <v>19</v>
      </c>
      <c r="I130" s="156"/>
      <c r="L130" s="153"/>
      <c r="M130" s="157"/>
      <c r="T130" s="158"/>
      <c r="AT130" s="154" t="s">
        <v>147</v>
      </c>
      <c r="AU130" s="154" t="s">
        <v>137</v>
      </c>
      <c r="AV130" s="13" t="s">
        <v>80</v>
      </c>
      <c r="AW130" s="13" t="s">
        <v>33</v>
      </c>
      <c r="AX130" s="13" t="s">
        <v>72</v>
      </c>
      <c r="AY130" s="154" t="s">
        <v>132</v>
      </c>
    </row>
    <row r="131" spans="2:65" s="12" customFormat="1" ht="11.25">
      <c r="B131" s="145"/>
      <c r="D131" s="146" t="s">
        <v>147</v>
      </c>
      <c r="E131" s="147" t="s">
        <v>19</v>
      </c>
      <c r="F131" s="148" t="s">
        <v>899</v>
      </c>
      <c r="H131" s="149">
        <v>30</v>
      </c>
      <c r="I131" s="150"/>
      <c r="L131" s="145"/>
      <c r="M131" s="151"/>
      <c r="T131" s="152"/>
      <c r="AT131" s="147" t="s">
        <v>147</v>
      </c>
      <c r="AU131" s="147" t="s">
        <v>137</v>
      </c>
      <c r="AV131" s="12" t="s">
        <v>137</v>
      </c>
      <c r="AW131" s="12" t="s">
        <v>33</v>
      </c>
      <c r="AX131" s="12" t="s">
        <v>80</v>
      </c>
      <c r="AY131" s="147" t="s">
        <v>132</v>
      </c>
    </row>
    <row r="132" spans="2:65" s="1" customFormat="1" ht="24.2" customHeight="1">
      <c r="B132" s="33"/>
      <c r="C132" s="128" t="s">
        <v>7</v>
      </c>
      <c r="D132" s="128" t="s">
        <v>138</v>
      </c>
      <c r="E132" s="129" t="s">
        <v>900</v>
      </c>
      <c r="F132" s="130" t="s">
        <v>901</v>
      </c>
      <c r="G132" s="131" t="s">
        <v>210</v>
      </c>
      <c r="H132" s="132">
        <v>30</v>
      </c>
      <c r="I132" s="133"/>
      <c r="J132" s="134">
        <f>ROUND(I132*H132,1)</f>
        <v>0</v>
      </c>
      <c r="K132" s="130" t="s">
        <v>142</v>
      </c>
      <c r="L132" s="33"/>
      <c r="M132" s="135" t="s">
        <v>19</v>
      </c>
      <c r="N132" s="136" t="s">
        <v>44</v>
      </c>
      <c r="P132" s="137">
        <f>O132*H132</f>
        <v>0</v>
      </c>
      <c r="Q132" s="137">
        <v>3.4000000000000002E-4</v>
      </c>
      <c r="R132" s="137">
        <f>Q132*H132</f>
        <v>1.0200000000000001E-2</v>
      </c>
      <c r="S132" s="137">
        <v>0</v>
      </c>
      <c r="T132" s="138">
        <f>S132*H132</f>
        <v>0</v>
      </c>
      <c r="AR132" s="139" t="s">
        <v>250</v>
      </c>
      <c r="AT132" s="139" t="s">
        <v>138</v>
      </c>
      <c r="AU132" s="139" t="s">
        <v>137</v>
      </c>
      <c r="AY132" s="18" t="s">
        <v>132</v>
      </c>
      <c r="BE132" s="140">
        <f>IF(N132="základní",J132,0)</f>
        <v>0</v>
      </c>
      <c r="BF132" s="140">
        <f>IF(N132="snížená",J132,0)</f>
        <v>0</v>
      </c>
      <c r="BG132" s="140">
        <f>IF(N132="zákl. přenesená",J132,0)</f>
        <v>0</v>
      </c>
      <c r="BH132" s="140">
        <f>IF(N132="sníž. přenesená",J132,0)</f>
        <v>0</v>
      </c>
      <c r="BI132" s="140">
        <f>IF(N132="nulová",J132,0)</f>
        <v>0</v>
      </c>
      <c r="BJ132" s="18" t="s">
        <v>137</v>
      </c>
      <c r="BK132" s="140">
        <f>ROUND(I132*H132,1)</f>
        <v>0</v>
      </c>
      <c r="BL132" s="18" t="s">
        <v>250</v>
      </c>
      <c r="BM132" s="139" t="s">
        <v>902</v>
      </c>
    </row>
    <row r="133" spans="2:65" s="1" customFormat="1" ht="11.25">
      <c r="B133" s="33"/>
      <c r="D133" s="141" t="s">
        <v>145</v>
      </c>
      <c r="F133" s="142" t="s">
        <v>903</v>
      </c>
      <c r="I133" s="143"/>
      <c r="L133" s="33"/>
      <c r="M133" s="144"/>
      <c r="T133" s="54"/>
      <c r="AT133" s="18" t="s">
        <v>145</v>
      </c>
      <c r="AU133" s="18" t="s">
        <v>137</v>
      </c>
    </row>
    <row r="134" spans="2:65" s="13" customFormat="1" ht="11.25">
      <c r="B134" s="153"/>
      <c r="D134" s="146" t="s">
        <v>147</v>
      </c>
      <c r="E134" s="154" t="s">
        <v>19</v>
      </c>
      <c r="F134" s="155" t="s">
        <v>849</v>
      </c>
      <c r="H134" s="154" t="s">
        <v>19</v>
      </c>
      <c r="I134" s="156"/>
      <c r="L134" s="153"/>
      <c r="M134" s="157"/>
      <c r="T134" s="158"/>
      <c r="AT134" s="154" t="s">
        <v>147</v>
      </c>
      <c r="AU134" s="154" t="s">
        <v>137</v>
      </c>
      <c r="AV134" s="13" t="s">
        <v>80</v>
      </c>
      <c r="AW134" s="13" t="s">
        <v>33</v>
      </c>
      <c r="AX134" s="13" t="s">
        <v>72</v>
      </c>
      <c r="AY134" s="154" t="s">
        <v>132</v>
      </c>
    </row>
    <row r="135" spans="2:65" s="12" customFormat="1" ht="11.25">
      <c r="B135" s="145"/>
      <c r="D135" s="146" t="s">
        <v>147</v>
      </c>
      <c r="E135" s="147" t="s">
        <v>19</v>
      </c>
      <c r="F135" s="148" t="s">
        <v>899</v>
      </c>
      <c r="H135" s="149">
        <v>30</v>
      </c>
      <c r="I135" s="150"/>
      <c r="L135" s="145"/>
      <c r="M135" s="151"/>
      <c r="T135" s="152"/>
      <c r="AT135" s="147" t="s">
        <v>147</v>
      </c>
      <c r="AU135" s="147" t="s">
        <v>137</v>
      </c>
      <c r="AV135" s="12" t="s">
        <v>137</v>
      </c>
      <c r="AW135" s="12" t="s">
        <v>33</v>
      </c>
      <c r="AX135" s="12" t="s">
        <v>80</v>
      </c>
      <c r="AY135" s="147" t="s">
        <v>132</v>
      </c>
    </row>
    <row r="136" spans="2:65" s="1" customFormat="1" ht="16.5" customHeight="1">
      <c r="B136" s="33"/>
      <c r="C136" s="128" t="s">
        <v>288</v>
      </c>
      <c r="D136" s="128" t="s">
        <v>138</v>
      </c>
      <c r="E136" s="129" t="s">
        <v>904</v>
      </c>
      <c r="F136" s="130" t="s">
        <v>905</v>
      </c>
      <c r="G136" s="131" t="s">
        <v>141</v>
      </c>
      <c r="H136" s="132">
        <v>8</v>
      </c>
      <c r="I136" s="133"/>
      <c r="J136" s="134">
        <f>ROUND(I136*H136,1)</f>
        <v>0</v>
      </c>
      <c r="K136" s="130" t="s">
        <v>142</v>
      </c>
      <c r="L136" s="33"/>
      <c r="M136" s="135" t="s">
        <v>19</v>
      </c>
      <c r="N136" s="136" t="s">
        <v>44</v>
      </c>
      <c r="P136" s="137">
        <f>O136*H136</f>
        <v>0</v>
      </c>
      <c r="Q136" s="137">
        <v>0</v>
      </c>
      <c r="R136" s="137">
        <f>Q136*H136</f>
        <v>0</v>
      </c>
      <c r="S136" s="137">
        <v>0</v>
      </c>
      <c r="T136" s="138">
        <f>S136*H136</f>
        <v>0</v>
      </c>
      <c r="AR136" s="139" t="s">
        <v>250</v>
      </c>
      <c r="AT136" s="139" t="s">
        <v>138</v>
      </c>
      <c r="AU136" s="139" t="s">
        <v>137</v>
      </c>
      <c r="AY136" s="18" t="s">
        <v>132</v>
      </c>
      <c r="BE136" s="140">
        <f>IF(N136="základní",J136,0)</f>
        <v>0</v>
      </c>
      <c r="BF136" s="140">
        <f>IF(N136="snížená",J136,0)</f>
        <v>0</v>
      </c>
      <c r="BG136" s="140">
        <f>IF(N136="zákl. přenesená",J136,0)</f>
        <v>0</v>
      </c>
      <c r="BH136" s="140">
        <f>IF(N136="sníž. přenesená",J136,0)</f>
        <v>0</v>
      </c>
      <c r="BI136" s="140">
        <f>IF(N136="nulová",J136,0)</f>
        <v>0</v>
      </c>
      <c r="BJ136" s="18" t="s">
        <v>137</v>
      </c>
      <c r="BK136" s="140">
        <f>ROUND(I136*H136,1)</f>
        <v>0</v>
      </c>
      <c r="BL136" s="18" t="s">
        <v>250</v>
      </c>
      <c r="BM136" s="139" t="s">
        <v>906</v>
      </c>
    </row>
    <row r="137" spans="2:65" s="1" customFormat="1" ht="11.25">
      <c r="B137" s="33"/>
      <c r="D137" s="141" t="s">
        <v>145</v>
      </c>
      <c r="F137" s="142" t="s">
        <v>907</v>
      </c>
      <c r="I137" s="143"/>
      <c r="L137" s="33"/>
      <c r="M137" s="144"/>
      <c r="T137" s="54"/>
      <c r="AT137" s="18" t="s">
        <v>145</v>
      </c>
      <c r="AU137" s="18" t="s">
        <v>137</v>
      </c>
    </row>
    <row r="138" spans="2:65" s="1" customFormat="1" ht="21.75" customHeight="1">
      <c r="B138" s="33"/>
      <c r="C138" s="128" t="s">
        <v>295</v>
      </c>
      <c r="D138" s="128" t="s">
        <v>138</v>
      </c>
      <c r="E138" s="129" t="s">
        <v>908</v>
      </c>
      <c r="F138" s="130" t="s">
        <v>909</v>
      </c>
      <c r="G138" s="131" t="s">
        <v>141</v>
      </c>
      <c r="H138" s="132">
        <v>1</v>
      </c>
      <c r="I138" s="133"/>
      <c r="J138" s="134">
        <f>ROUND(I138*H138,1)</f>
        <v>0</v>
      </c>
      <c r="K138" s="130" t="s">
        <v>142</v>
      </c>
      <c r="L138" s="33"/>
      <c r="M138" s="135" t="s">
        <v>19</v>
      </c>
      <c r="N138" s="136" t="s">
        <v>44</v>
      </c>
      <c r="P138" s="137">
        <f>O138*H138</f>
        <v>0</v>
      </c>
      <c r="Q138" s="137">
        <v>4.0000000000000002E-4</v>
      </c>
      <c r="R138" s="137">
        <f>Q138*H138</f>
        <v>4.0000000000000002E-4</v>
      </c>
      <c r="S138" s="137">
        <v>0</v>
      </c>
      <c r="T138" s="138">
        <f>S138*H138</f>
        <v>0</v>
      </c>
      <c r="AR138" s="139" t="s">
        <v>250</v>
      </c>
      <c r="AT138" s="139" t="s">
        <v>138</v>
      </c>
      <c r="AU138" s="139" t="s">
        <v>137</v>
      </c>
      <c r="AY138" s="18" t="s">
        <v>132</v>
      </c>
      <c r="BE138" s="140">
        <f>IF(N138="základní",J138,0)</f>
        <v>0</v>
      </c>
      <c r="BF138" s="140">
        <f>IF(N138="snížená",J138,0)</f>
        <v>0</v>
      </c>
      <c r="BG138" s="140">
        <f>IF(N138="zákl. přenesená",J138,0)</f>
        <v>0</v>
      </c>
      <c r="BH138" s="140">
        <f>IF(N138="sníž. přenesená",J138,0)</f>
        <v>0</v>
      </c>
      <c r="BI138" s="140">
        <f>IF(N138="nulová",J138,0)</f>
        <v>0</v>
      </c>
      <c r="BJ138" s="18" t="s">
        <v>137</v>
      </c>
      <c r="BK138" s="140">
        <f>ROUND(I138*H138,1)</f>
        <v>0</v>
      </c>
      <c r="BL138" s="18" t="s">
        <v>250</v>
      </c>
      <c r="BM138" s="139" t="s">
        <v>910</v>
      </c>
    </row>
    <row r="139" spans="2:65" s="1" customFormat="1" ht="11.25">
      <c r="B139" s="33"/>
      <c r="D139" s="141" t="s">
        <v>145</v>
      </c>
      <c r="F139" s="142" t="s">
        <v>911</v>
      </c>
      <c r="I139" s="143"/>
      <c r="L139" s="33"/>
      <c r="M139" s="144"/>
      <c r="T139" s="54"/>
      <c r="AT139" s="18" t="s">
        <v>145</v>
      </c>
      <c r="AU139" s="18" t="s">
        <v>137</v>
      </c>
    </row>
    <row r="140" spans="2:65" s="1" customFormat="1" ht="16.5" customHeight="1">
      <c r="B140" s="33"/>
      <c r="C140" s="128" t="s">
        <v>301</v>
      </c>
      <c r="D140" s="128" t="s">
        <v>138</v>
      </c>
      <c r="E140" s="129" t="s">
        <v>912</v>
      </c>
      <c r="F140" s="130" t="s">
        <v>913</v>
      </c>
      <c r="G140" s="131" t="s">
        <v>141</v>
      </c>
      <c r="H140" s="132">
        <v>1</v>
      </c>
      <c r="I140" s="133"/>
      <c r="J140" s="134">
        <f>ROUND(I140*H140,1)</f>
        <v>0</v>
      </c>
      <c r="K140" s="130" t="s">
        <v>19</v>
      </c>
      <c r="L140" s="33"/>
      <c r="M140" s="135" t="s">
        <v>19</v>
      </c>
      <c r="N140" s="136" t="s">
        <v>44</v>
      </c>
      <c r="P140" s="137">
        <f>O140*H140</f>
        <v>0</v>
      </c>
      <c r="Q140" s="137">
        <v>4.2000000000000002E-4</v>
      </c>
      <c r="R140" s="137">
        <f>Q140*H140</f>
        <v>4.2000000000000002E-4</v>
      </c>
      <c r="S140" s="137">
        <v>0</v>
      </c>
      <c r="T140" s="138">
        <f>S140*H140</f>
        <v>0</v>
      </c>
      <c r="AR140" s="139" t="s">
        <v>250</v>
      </c>
      <c r="AT140" s="139" t="s">
        <v>138</v>
      </c>
      <c r="AU140" s="139" t="s">
        <v>137</v>
      </c>
      <c r="AY140" s="18" t="s">
        <v>132</v>
      </c>
      <c r="BE140" s="140">
        <f>IF(N140="základní",J140,0)</f>
        <v>0</v>
      </c>
      <c r="BF140" s="140">
        <f>IF(N140="snížená",J140,0)</f>
        <v>0</v>
      </c>
      <c r="BG140" s="140">
        <f>IF(N140="zákl. přenesená",J140,0)</f>
        <v>0</v>
      </c>
      <c r="BH140" s="140">
        <f>IF(N140="sníž. přenesená",J140,0)</f>
        <v>0</v>
      </c>
      <c r="BI140" s="140">
        <f>IF(N140="nulová",J140,0)</f>
        <v>0</v>
      </c>
      <c r="BJ140" s="18" t="s">
        <v>137</v>
      </c>
      <c r="BK140" s="140">
        <f>ROUND(I140*H140,1)</f>
        <v>0</v>
      </c>
      <c r="BL140" s="18" t="s">
        <v>250</v>
      </c>
      <c r="BM140" s="139" t="s">
        <v>914</v>
      </c>
    </row>
    <row r="141" spans="2:65" s="1" customFormat="1" ht="24.2" customHeight="1">
      <c r="B141" s="33"/>
      <c r="C141" s="128" t="s">
        <v>306</v>
      </c>
      <c r="D141" s="128" t="s">
        <v>138</v>
      </c>
      <c r="E141" s="129" t="s">
        <v>915</v>
      </c>
      <c r="F141" s="130" t="s">
        <v>916</v>
      </c>
      <c r="G141" s="131" t="s">
        <v>210</v>
      </c>
      <c r="H141" s="132">
        <v>30</v>
      </c>
      <c r="I141" s="133"/>
      <c r="J141" s="134">
        <f>ROUND(I141*H141,1)</f>
        <v>0</v>
      </c>
      <c r="K141" s="130" t="s">
        <v>142</v>
      </c>
      <c r="L141" s="33"/>
      <c r="M141" s="135" t="s">
        <v>19</v>
      </c>
      <c r="N141" s="136" t="s">
        <v>44</v>
      </c>
      <c r="P141" s="137">
        <f>O141*H141</f>
        <v>0</v>
      </c>
      <c r="Q141" s="137">
        <v>2.0000000000000002E-5</v>
      </c>
      <c r="R141" s="137">
        <f>Q141*H141</f>
        <v>6.0000000000000006E-4</v>
      </c>
      <c r="S141" s="137">
        <v>0</v>
      </c>
      <c r="T141" s="138">
        <f>S141*H141</f>
        <v>0</v>
      </c>
      <c r="AR141" s="139" t="s">
        <v>250</v>
      </c>
      <c r="AT141" s="139" t="s">
        <v>138</v>
      </c>
      <c r="AU141" s="139" t="s">
        <v>137</v>
      </c>
      <c r="AY141" s="18" t="s">
        <v>132</v>
      </c>
      <c r="BE141" s="140">
        <f>IF(N141="základní",J141,0)</f>
        <v>0</v>
      </c>
      <c r="BF141" s="140">
        <f>IF(N141="snížená",J141,0)</f>
        <v>0</v>
      </c>
      <c r="BG141" s="140">
        <f>IF(N141="zákl. přenesená",J141,0)</f>
        <v>0</v>
      </c>
      <c r="BH141" s="140">
        <f>IF(N141="sníž. přenesená",J141,0)</f>
        <v>0</v>
      </c>
      <c r="BI141" s="140">
        <f>IF(N141="nulová",J141,0)</f>
        <v>0</v>
      </c>
      <c r="BJ141" s="18" t="s">
        <v>137</v>
      </c>
      <c r="BK141" s="140">
        <f>ROUND(I141*H141,1)</f>
        <v>0</v>
      </c>
      <c r="BL141" s="18" t="s">
        <v>250</v>
      </c>
      <c r="BM141" s="139" t="s">
        <v>917</v>
      </c>
    </row>
    <row r="142" spans="2:65" s="1" customFormat="1" ht="11.25">
      <c r="B142" s="33"/>
      <c r="D142" s="141" t="s">
        <v>145</v>
      </c>
      <c r="F142" s="142" t="s">
        <v>918</v>
      </c>
      <c r="I142" s="143"/>
      <c r="L142" s="33"/>
      <c r="M142" s="144"/>
      <c r="T142" s="54"/>
      <c r="AT142" s="18" t="s">
        <v>145</v>
      </c>
      <c r="AU142" s="18" t="s">
        <v>137</v>
      </c>
    </row>
    <row r="143" spans="2:65" s="1" customFormat="1" ht="21.75" customHeight="1">
      <c r="B143" s="33"/>
      <c r="C143" s="128" t="s">
        <v>311</v>
      </c>
      <c r="D143" s="128" t="s">
        <v>138</v>
      </c>
      <c r="E143" s="129" t="s">
        <v>919</v>
      </c>
      <c r="F143" s="130" t="s">
        <v>920</v>
      </c>
      <c r="G143" s="131" t="s">
        <v>210</v>
      </c>
      <c r="H143" s="132">
        <v>30</v>
      </c>
      <c r="I143" s="133"/>
      <c r="J143" s="134">
        <f>ROUND(I143*H143,1)</f>
        <v>0</v>
      </c>
      <c r="K143" s="130" t="s">
        <v>142</v>
      </c>
      <c r="L143" s="33"/>
      <c r="M143" s="135" t="s">
        <v>19</v>
      </c>
      <c r="N143" s="136" t="s">
        <v>44</v>
      </c>
      <c r="P143" s="137">
        <f>O143*H143</f>
        <v>0</v>
      </c>
      <c r="Q143" s="137">
        <v>1.0000000000000001E-5</v>
      </c>
      <c r="R143" s="137">
        <f>Q143*H143</f>
        <v>3.0000000000000003E-4</v>
      </c>
      <c r="S143" s="137">
        <v>0</v>
      </c>
      <c r="T143" s="138">
        <f>S143*H143</f>
        <v>0</v>
      </c>
      <c r="AR143" s="139" t="s">
        <v>250</v>
      </c>
      <c r="AT143" s="139" t="s">
        <v>138</v>
      </c>
      <c r="AU143" s="139" t="s">
        <v>137</v>
      </c>
      <c r="AY143" s="18" t="s">
        <v>132</v>
      </c>
      <c r="BE143" s="140">
        <f>IF(N143="základní",J143,0)</f>
        <v>0</v>
      </c>
      <c r="BF143" s="140">
        <f>IF(N143="snížená",J143,0)</f>
        <v>0</v>
      </c>
      <c r="BG143" s="140">
        <f>IF(N143="zákl. přenesená",J143,0)</f>
        <v>0</v>
      </c>
      <c r="BH143" s="140">
        <f>IF(N143="sníž. přenesená",J143,0)</f>
        <v>0</v>
      </c>
      <c r="BI143" s="140">
        <f>IF(N143="nulová",J143,0)</f>
        <v>0</v>
      </c>
      <c r="BJ143" s="18" t="s">
        <v>137</v>
      </c>
      <c r="BK143" s="140">
        <f>ROUND(I143*H143,1)</f>
        <v>0</v>
      </c>
      <c r="BL143" s="18" t="s">
        <v>250</v>
      </c>
      <c r="BM143" s="139" t="s">
        <v>921</v>
      </c>
    </row>
    <row r="144" spans="2:65" s="1" customFormat="1" ht="11.25">
      <c r="B144" s="33"/>
      <c r="D144" s="141" t="s">
        <v>145</v>
      </c>
      <c r="F144" s="142" t="s">
        <v>922</v>
      </c>
      <c r="I144" s="143"/>
      <c r="L144" s="33"/>
      <c r="M144" s="144"/>
      <c r="T144" s="54"/>
      <c r="AT144" s="18" t="s">
        <v>145</v>
      </c>
      <c r="AU144" s="18" t="s">
        <v>137</v>
      </c>
    </row>
    <row r="145" spans="2:65" s="1" customFormat="1" ht="21.75" customHeight="1">
      <c r="B145" s="33"/>
      <c r="C145" s="128" t="s">
        <v>316</v>
      </c>
      <c r="D145" s="128" t="s">
        <v>138</v>
      </c>
      <c r="E145" s="129" t="s">
        <v>923</v>
      </c>
      <c r="F145" s="130" t="s">
        <v>924</v>
      </c>
      <c r="G145" s="131" t="s">
        <v>141</v>
      </c>
      <c r="H145" s="132">
        <v>4</v>
      </c>
      <c r="I145" s="133"/>
      <c r="J145" s="134">
        <f>ROUND(I145*H145,1)</f>
        <v>0</v>
      </c>
      <c r="K145" s="130" t="s">
        <v>142</v>
      </c>
      <c r="L145" s="33"/>
      <c r="M145" s="135" t="s">
        <v>19</v>
      </c>
      <c r="N145" s="136" t="s">
        <v>44</v>
      </c>
      <c r="P145" s="137">
        <f>O145*H145</f>
        <v>0</v>
      </c>
      <c r="Q145" s="137">
        <v>0</v>
      </c>
      <c r="R145" s="137">
        <f>Q145*H145</f>
        <v>0</v>
      </c>
      <c r="S145" s="137">
        <v>0</v>
      </c>
      <c r="T145" s="138">
        <f>S145*H145</f>
        <v>0</v>
      </c>
      <c r="AR145" s="139" t="s">
        <v>250</v>
      </c>
      <c r="AT145" s="139" t="s">
        <v>138</v>
      </c>
      <c r="AU145" s="139" t="s">
        <v>137</v>
      </c>
      <c r="AY145" s="18" t="s">
        <v>132</v>
      </c>
      <c r="BE145" s="140">
        <f>IF(N145="základní",J145,0)</f>
        <v>0</v>
      </c>
      <c r="BF145" s="140">
        <f>IF(N145="snížená",J145,0)</f>
        <v>0</v>
      </c>
      <c r="BG145" s="140">
        <f>IF(N145="zákl. přenesená",J145,0)</f>
        <v>0</v>
      </c>
      <c r="BH145" s="140">
        <f>IF(N145="sníž. přenesená",J145,0)</f>
        <v>0</v>
      </c>
      <c r="BI145" s="140">
        <f>IF(N145="nulová",J145,0)</f>
        <v>0</v>
      </c>
      <c r="BJ145" s="18" t="s">
        <v>137</v>
      </c>
      <c r="BK145" s="140">
        <f>ROUND(I145*H145,1)</f>
        <v>0</v>
      </c>
      <c r="BL145" s="18" t="s">
        <v>250</v>
      </c>
      <c r="BM145" s="139" t="s">
        <v>925</v>
      </c>
    </row>
    <row r="146" spans="2:65" s="1" customFormat="1" ht="11.25">
      <c r="B146" s="33"/>
      <c r="D146" s="141" t="s">
        <v>145</v>
      </c>
      <c r="F146" s="142" t="s">
        <v>926</v>
      </c>
      <c r="I146" s="143"/>
      <c r="L146" s="33"/>
      <c r="M146" s="144"/>
      <c r="T146" s="54"/>
      <c r="AT146" s="18" t="s">
        <v>145</v>
      </c>
      <c r="AU146" s="18" t="s">
        <v>137</v>
      </c>
    </row>
    <row r="147" spans="2:65" s="1" customFormat="1" ht="24.2" customHeight="1">
      <c r="B147" s="33"/>
      <c r="C147" s="128" t="s">
        <v>321</v>
      </c>
      <c r="D147" s="128" t="s">
        <v>138</v>
      </c>
      <c r="E147" s="129" t="s">
        <v>927</v>
      </c>
      <c r="F147" s="130" t="s">
        <v>928</v>
      </c>
      <c r="G147" s="131" t="s">
        <v>453</v>
      </c>
      <c r="H147" s="132">
        <v>3.5999999999999997E-2</v>
      </c>
      <c r="I147" s="133"/>
      <c r="J147" s="134">
        <f>ROUND(I147*H147,1)</f>
        <v>0</v>
      </c>
      <c r="K147" s="130" t="s">
        <v>142</v>
      </c>
      <c r="L147" s="33"/>
      <c r="M147" s="135" t="s">
        <v>19</v>
      </c>
      <c r="N147" s="136" t="s">
        <v>44</v>
      </c>
      <c r="P147" s="137">
        <f>O147*H147</f>
        <v>0</v>
      </c>
      <c r="Q147" s="137">
        <v>0</v>
      </c>
      <c r="R147" s="137">
        <f>Q147*H147</f>
        <v>0</v>
      </c>
      <c r="S147" s="137">
        <v>0</v>
      </c>
      <c r="T147" s="138">
        <f>S147*H147</f>
        <v>0</v>
      </c>
      <c r="AR147" s="139" t="s">
        <v>250</v>
      </c>
      <c r="AT147" s="139" t="s">
        <v>138</v>
      </c>
      <c r="AU147" s="139" t="s">
        <v>137</v>
      </c>
      <c r="AY147" s="18" t="s">
        <v>132</v>
      </c>
      <c r="BE147" s="140">
        <f>IF(N147="základní",J147,0)</f>
        <v>0</v>
      </c>
      <c r="BF147" s="140">
        <f>IF(N147="snížená",J147,0)</f>
        <v>0</v>
      </c>
      <c r="BG147" s="140">
        <f>IF(N147="zákl. přenesená",J147,0)</f>
        <v>0</v>
      </c>
      <c r="BH147" s="140">
        <f>IF(N147="sníž. přenesená",J147,0)</f>
        <v>0</v>
      </c>
      <c r="BI147" s="140">
        <f>IF(N147="nulová",J147,0)</f>
        <v>0</v>
      </c>
      <c r="BJ147" s="18" t="s">
        <v>137</v>
      </c>
      <c r="BK147" s="140">
        <f>ROUND(I147*H147,1)</f>
        <v>0</v>
      </c>
      <c r="BL147" s="18" t="s">
        <v>250</v>
      </c>
      <c r="BM147" s="139" t="s">
        <v>929</v>
      </c>
    </row>
    <row r="148" spans="2:65" s="1" customFormat="1" ht="11.25">
      <c r="B148" s="33"/>
      <c r="D148" s="141" t="s">
        <v>145</v>
      </c>
      <c r="F148" s="142" t="s">
        <v>930</v>
      </c>
      <c r="I148" s="143"/>
      <c r="L148" s="33"/>
      <c r="M148" s="144"/>
      <c r="T148" s="54"/>
      <c r="AT148" s="18" t="s">
        <v>145</v>
      </c>
      <c r="AU148" s="18" t="s">
        <v>137</v>
      </c>
    </row>
    <row r="149" spans="2:65" s="1" customFormat="1" ht="16.5" customHeight="1">
      <c r="B149" s="33"/>
      <c r="C149" s="128" t="s">
        <v>326</v>
      </c>
      <c r="D149" s="128" t="s">
        <v>138</v>
      </c>
      <c r="E149" s="129" t="s">
        <v>931</v>
      </c>
      <c r="F149" s="130" t="s">
        <v>932</v>
      </c>
      <c r="G149" s="131" t="s">
        <v>887</v>
      </c>
      <c r="H149" s="186"/>
      <c r="I149" s="133"/>
      <c r="J149" s="134">
        <f>ROUND(I149*H149,1)</f>
        <v>0</v>
      </c>
      <c r="K149" s="130" t="s">
        <v>19</v>
      </c>
      <c r="L149" s="33"/>
      <c r="M149" s="135" t="s">
        <v>19</v>
      </c>
      <c r="N149" s="136" t="s">
        <v>44</v>
      </c>
      <c r="P149" s="137">
        <f>O149*H149</f>
        <v>0</v>
      </c>
      <c r="Q149" s="137">
        <v>0</v>
      </c>
      <c r="R149" s="137">
        <f>Q149*H149</f>
        <v>0</v>
      </c>
      <c r="S149" s="137">
        <v>0</v>
      </c>
      <c r="T149" s="138">
        <f>S149*H149</f>
        <v>0</v>
      </c>
      <c r="AR149" s="139" t="s">
        <v>250</v>
      </c>
      <c r="AT149" s="139" t="s">
        <v>138</v>
      </c>
      <c r="AU149" s="139" t="s">
        <v>137</v>
      </c>
      <c r="AY149" s="18" t="s">
        <v>132</v>
      </c>
      <c r="BE149" s="140">
        <f>IF(N149="základní",J149,0)</f>
        <v>0</v>
      </c>
      <c r="BF149" s="140">
        <f>IF(N149="snížená",J149,0)</f>
        <v>0</v>
      </c>
      <c r="BG149" s="140">
        <f>IF(N149="zákl. přenesená",J149,0)</f>
        <v>0</v>
      </c>
      <c r="BH149" s="140">
        <f>IF(N149="sníž. přenesená",J149,0)</f>
        <v>0</v>
      </c>
      <c r="BI149" s="140">
        <f>IF(N149="nulová",J149,0)</f>
        <v>0</v>
      </c>
      <c r="BJ149" s="18" t="s">
        <v>137</v>
      </c>
      <c r="BK149" s="140">
        <f>ROUND(I149*H149,1)</f>
        <v>0</v>
      </c>
      <c r="BL149" s="18" t="s">
        <v>250</v>
      </c>
      <c r="BM149" s="139" t="s">
        <v>933</v>
      </c>
    </row>
    <row r="150" spans="2:65" s="1" customFormat="1" ht="16.5" customHeight="1">
      <c r="B150" s="33"/>
      <c r="C150" s="128" t="s">
        <v>337</v>
      </c>
      <c r="D150" s="128" t="s">
        <v>138</v>
      </c>
      <c r="E150" s="129" t="s">
        <v>934</v>
      </c>
      <c r="F150" s="130" t="s">
        <v>935</v>
      </c>
      <c r="G150" s="131" t="s">
        <v>891</v>
      </c>
      <c r="H150" s="132">
        <v>1</v>
      </c>
      <c r="I150" s="133"/>
      <c r="J150" s="134">
        <f>ROUND(I150*H150,1)</f>
        <v>0</v>
      </c>
      <c r="K150" s="130" t="s">
        <v>19</v>
      </c>
      <c r="L150" s="33"/>
      <c r="M150" s="135" t="s">
        <v>19</v>
      </c>
      <c r="N150" s="136" t="s">
        <v>44</v>
      </c>
      <c r="P150" s="137">
        <f>O150*H150</f>
        <v>0</v>
      </c>
      <c r="Q150" s="137">
        <v>0</v>
      </c>
      <c r="R150" s="137">
        <f>Q150*H150</f>
        <v>0</v>
      </c>
      <c r="S150" s="137">
        <v>0</v>
      </c>
      <c r="T150" s="138">
        <f>S150*H150</f>
        <v>0</v>
      </c>
      <c r="AR150" s="139" t="s">
        <v>250</v>
      </c>
      <c r="AT150" s="139" t="s">
        <v>138</v>
      </c>
      <c r="AU150" s="139" t="s">
        <v>137</v>
      </c>
      <c r="AY150" s="18" t="s">
        <v>132</v>
      </c>
      <c r="BE150" s="140">
        <f>IF(N150="základní",J150,0)</f>
        <v>0</v>
      </c>
      <c r="BF150" s="140">
        <f>IF(N150="snížená",J150,0)</f>
        <v>0</v>
      </c>
      <c r="BG150" s="140">
        <f>IF(N150="zákl. přenesená",J150,0)</f>
        <v>0</v>
      </c>
      <c r="BH150" s="140">
        <f>IF(N150="sníž. přenesená",J150,0)</f>
        <v>0</v>
      </c>
      <c r="BI150" s="140">
        <f>IF(N150="nulová",J150,0)</f>
        <v>0</v>
      </c>
      <c r="BJ150" s="18" t="s">
        <v>137</v>
      </c>
      <c r="BK150" s="140">
        <f>ROUND(I150*H150,1)</f>
        <v>0</v>
      </c>
      <c r="BL150" s="18" t="s">
        <v>250</v>
      </c>
      <c r="BM150" s="139" t="s">
        <v>936</v>
      </c>
    </row>
    <row r="151" spans="2:65" s="11" customFormat="1" ht="22.9" customHeight="1">
      <c r="B151" s="116"/>
      <c r="D151" s="117" t="s">
        <v>71</v>
      </c>
      <c r="E151" s="126" t="s">
        <v>937</v>
      </c>
      <c r="F151" s="126" t="s">
        <v>938</v>
      </c>
      <c r="I151" s="119"/>
      <c r="J151" s="127">
        <f>BK151</f>
        <v>0</v>
      </c>
      <c r="L151" s="116"/>
      <c r="M151" s="121"/>
      <c r="P151" s="122">
        <f>SUM(P152:P195)</f>
        <v>0</v>
      </c>
      <c r="R151" s="122">
        <f>SUM(R152:R195)</f>
        <v>0.16236017999999997</v>
      </c>
      <c r="T151" s="123">
        <f>SUM(T152:T195)</f>
        <v>0.15523000000000001</v>
      </c>
      <c r="AR151" s="117" t="s">
        <v>137</v>
      </c>
      <c r="AT151" s="124" t="s">
        <v>71</v>
      </c>
      <c r="AU151" s="124" t="s">
        <v>80</v>
      </c>
      <c r="AY151" s="117" t="s">
        <v>132</v>
      </c>
      <c r="BK151" s="125">
        <f>SUM(BK152:BK195)</f>
        <v>0</v>
      </c>
    </row>
    <row r="152" spans="2:65" s="1" customFormat="1" ht="24.2" customHeight="1">
      <c r="B152" s="33"/>
      <c r="C152" s="128" t="s">
        <v>135</v>
      </c>
      <c r="D152" s="128" t="s">
        <v>138</v>
      </c>
      <c r="E152" s="129" t="s">
        <v>939</v>
      </c>
      <c r="F152" s="130" t="s">
        <v>940</v>
      </c>
      <c r="G152" s="131" t="s">
        <v>141</v>
      </c>
      <c r="H152" s="132">
        <v>2</v>
      </c>
      <c r="I152" s="133"/>
      <c r="J152" s="134">
        <f>ROUND(I152*H152,1)</f>
        <v>0</v>
      </c>
      <c r="K152" s="130" t="s">
        <v>142</v>
      </c>
      <c r="L152" s="33"/>
      <c r="M152" s="135" t="s">
        <v>19</v>
      </c>
      <c r="N152" s="136" t="s">
        <v>44</v>
      </c>
      <c r="P152" s="137">
        <f>O152*H152</f>
        <v>0</v>
      </c>
      <c r="Q152" s="137">
        <v>1.27009E-3</v>
      </c>
      <c r="R152" s="137">
        <f>Q152*H152</f>
        <v>2.54018E-3</v>
      </c>
      <c r="S152" s="137">
        <v>0</v>
      </c>
      <c r="T152" s="138">
        <f>S152*H152</f>
        <v>0</v>
      </c>
      <c r="AR152" s="139" t="s">
        <v>250</v>
      </c>
      <c r="AT152" s="139" t="s">
        <v>138</v>
      </c>
      <c r="AU152" s="139" t="s">
        <v>137</v>
      </c>
      <c r="AY152" s="18" t="s">
        <v>132</v>
      </c>
      <c r="BE152" s="140">
        <f>IF(N152="základní",J152,0)</f>
        <v>0</v>
      </c>
      <c r="BF152" s="140">
        <f>IF(N152="snížená",J152,0)</f>
        <v>0</v>
      </c>
      <c r="BG152" s="140">
        <f>IF(N152="zákl. přenesená",J152,0)</f>
        <v>0</v>
      </c>
      <c r="BH152" s="140">
        <f>IF(N152="sníž. přenesená",J152,0)</f>
        <v>0</v>
      </c>
      <c r="BI152" s="140">
        <f>IF(N152="nulová",J152,0)</f>
        <v>0</v>
      </c>
      <c r="BJ152" s="18" t="s">
        <v>137</v>
      </c>
      <c r="BK152" s="140">
        <f>ROUND(I152*H152,1)</f>
        <v>0</v>
      </c>
      <c r="BL152" s="18" t="s">
        <v>250</v>
      </c>
      <c r="BM152" s="139" t="s">
        <v>941</v>
      </c>
    </row>
    <row r="153" spans="2:65" s="1" customFormat="1" ht="11.25">
      <c r="B153" s="33"/>
      <c r="D153" s="141" t="s">
        <v>145</v>
      </c>
      <c r="F153" s="142" t="s">
        <v>942</v>
      </c>
      <c r="I153" s="143"/>
      <c r="L153" s="33"/>
      <c r="M153" s="144"/>
      <c r="T153" s="54"/>
      <c r="AT153" s="18" t="s">
        <v>145</v>
      </c>
      <c r="AU153" s="18" t="s">
        <v>137</v>
      </c>
    </row>
    <row r="154" spans="2:65" s="1" customFormat="1" ht="16.5" customHeight="1">
      <c r="B154" s="33"/>
      <c r="C154" s="173" t="s">
        <v>346</v>
      </c>
      <c r="D154" s="173" t="s">
        <v>251</v>
      </c>
      <c r="E154" s="174" t="s">
        <v>943</v>
      </c>
      <c r="F154" s="175" t="s">
        <v>944</v>
      </c>
      <c r="G154" s="176" t="s">
        <v>141</v>
      </c>
      <c r="H154" s="177">
        <v>1</v>
      </c>
      <c r="I154" s="178"/>
      <c r="J154" s="179">
        <f>ROUND(I154*H154,1)</f>
        <v>0</v>
      </c>
      <c r="K154" s="175" t="s">
        <v>142</v>
      </c>
      <c r="L154" s="180"/>
      <c r="M154" s="181" t="s">
        <v>19</v>
      </c>
      <c r="N154" s="182" t="s">
        <v>44</v>
      </c>
      <c r="P154" s="137">
        <f>O154*H154</f>
        <v>0</v>
      </c>
      <c r="Q154" s="137">
        <v>2.1899999999999999E-2</v>
      </c>
      <c r="R154" s="137">
        <f>Q154*H154</f>
        <v>2.1899999999999999E-2</v>
      </c>
      <c r="S154" s="137">
        <v>0</v>
      </c>
      <c r="T154" s="138">
        <f>S154*H154</f>
        <v>0</v>
      </c>
      <c r="AR154" s="139" t="s">
        <v>346</v>
      </c>
      <c r="AT154" s="139" t="s">
        <v>251</v>
      </c>
      <c r="AU154" s="139" t="s">
        <v>137</v>
      </c>
      <c r="AY154" s="18" t="s">
        <v>132</v>
      </c>
      <c r="BE154" s="140">
        <f>IF(N154="základní",J154,0)</f>
        <v>0</v>
      </c>
      <c r="BF154" s="140">
        <f>IF(N154="snížená",J154,0)</f>
        <v>0</v>
      </c>
      <c r="BG154" s="140">
        <f>IF(N154="zákl. přenesená",J154,0)</f>
        <v>0</v>
      </c>
      <c r="BH154" s="140">
        <f>IF(N154="sníž. přenesená",J154,0)</f>
        <v>0</v>
      </c>
      <c r="BI154" s="140">
        <f>IF(N154="nulová",J154,0)</f>
        <v>0</v>
      </c>
      <c r="BJ154" s="18" t="s">
        <v>137</v>
      </c>
      <c r="BK154" s="140">
        <f>ROUND(I154*H154,1)</f>
        <v>0</v>
      </c>
      <c r="BL154" s="18" t="s">
        <v>250</v>
      </c>
      <c r="BM154" s="139" t="s">
        <v>945</v>
      </c>
    </row>
    <row r="155" spans="2:65" s="1" customFormat="1" ht="16.5" customHeight="1">
      <c r="B155" s="33"/>
      <c r="C155" s="173" t="s">
        <v>351</v>
      </c>
      <c r="D155" s="173" t="s">
        <v>251</v>
      </c>
      <c r="E155" s="174" t="s">
        <v>946</v>
      </c>
      <c r="F155" s="175" t="s">
        <v>947</v>
      </c>
      <c r="G155" s="176" t="s">
        <v>141</v>
      </c>
      <c r="H155" s="177">
        <v>1</v>
      </c>
      <c r="I155" s="178"/>
      <c r="J155" s="179">
        <f>ROUND(I155*H155,1)</f>
        <v>0</v>
      </c>
      <c r="K155" s="175" t="s">
        <v>142</v>
      </c>
      <c r="L155" s="180"/>
      <c r="M155" s="181" t="s">
        <v>19</v>
      </c>
      <c r="N155" s="182" t="s">
        <v>44</v>
      </c>
      <c r="P155" s="137">
        <f>O155*H155</f>
        <v>0</v>
      </c>
      <c r="Q155" s="137">
        <v>1.4999999999999999E-2</v>
      </c>
      <c r="R155" s="137">
        <f>Q155*H155</f>
        <v>1.4999999999999999E-2</v>
      </c>
      <c r="S155" s="137">
        <v>0</v>
      </c>
      <c r="T155" s="138">
        <f>S155*H155</f>
        <v>0</v>
      </c>
      <c r="AR155" s="139" t="s">
        <v>346</v>
      </c>
      <c r="AT155" s="139" t="s">
        <v>251</v>
      </c>
      <c r="AU155" s="139" t="s">
        <v>137</v>
      </c>
      <c r="AY155" s="18" t="s">
        <v>132</v>
      </c>
      <c r="BE155" s="140">
        <f>IF(N155="základní",J155,0)</f>
        <v>0</v>
      </c>
      <c r="BF155" s="140">
        <f>IF(N155="snížená",J155,0)</f>
        <v>0</v>
      </c>
      <c r="BG155" s="140">
        <f>IF(N155="zákl. přenesená",J155,0)</f>
        <v>0</v>
      </c>
      <c r="BH155" s="140">
        <f>IF(N155="sníž. přenesená",J155,0)</f>
        <v>0</v>
      </c>
      <c r="BI155" s="140">
        <f>IF(N155="nulová",J155,0)</f>
        <v>0</v>
      </c>
      <c r="BJ155" s="18" t="s">
        <v>137</v>
      </c>
      <c r="BK155" s="140">
        <f>ROUND(I155*H155,1)</f>
        <v>0</v>
      </c>
      <c r="BL155" s="18" t="s">
        <v>250</v>
      </c>
      <c r="BM155" s="139" t="s">
        <v>948</v>
      </c>
    </row>
    <row r="156" spans="2:65" s="1" customFormat="1" ht="16.5" customHeight="1">
      <c r="B156" s="33"/>
      <c r="C156" s="128" t="s">
        <v>160</v>
      </c>
      <c r="D156" s="128" t="s">
        <v>138</v>
      </c>
      <c r="E156" s="129" t="s">
        <v>949</v>
      </c>
      <c r="F156" s="130" t="s">
        <v>950</v>
      </c>
      <c r="G156" s="131" t="s">
        <v>141</v>
      </c>
      <c r="H156" s="132">
        <v>2</v>
      </c>
      <c r="I156" s="133"/>
      <c r="J156" s="134">
        <f>ROUND(I156*H156,1)</f>
        <v>0</v>
      </c>
      <c r="K156" s="130" t="s">
        <v>142</v>
      </c>
      <c r="L156" s="33"/>
      <c r="M156" s="135" t="s">
        <v>19</v>
      </c>
      <c r="N156" s="136" t="s">
        <v>44</v>
      </c>
      <c r="P156" s="137">
        <f>O156*H156</f>
        <v>0</v>
      </c>
      <c r="Q156" s="137">
        <v>0</v>
      </c>
      <c r="R156" s="137">
        <f>Q156*H156</f>
        <v>0</v>
      </c>
      <c r="S156" s="137">
        <v>0</v>
      </c>
      <c r="T156" s="138">
        <f>S156*H156</f>
        <v>0</v>
      </c>
      <c r="AR156" s="139" t="s">
        <v>250</v>
      </c>
      <c r="AT156" s="139" t="s">
        <v>138</v>
      </c>
      <c r="AU156" s="139" t="s">
        <v>137</v>
      </c>
      <c r="AY156" s="18" t="s">
        <v>132</v>
      </c>
      <c r="BE156" s="140">
        <f>IF(N156="základní",J156,0)</f>
        <v>0</v>
      </c>
      <c r="BF156" s="140">
        <f>IF(N156="snížená",J156,0)</f>
        <v>0</v>
      </c>
      <c r="BG156" s="140">
        <f>IF(N156="zákl. přenesená",J156,0)</f>
        <v>0</v>
      </c>
      <c r="BH156" s="140">
        <f>IF(N156="sníž. přenesená",J156,0)</f>
        <v>0</v>
      </c>
      <c r="BI156" s="140">
        <f>IF(N156="nulová",J156,0)</f>
        <v>0</v>
      </c>
      <c r="BJ156" s="18" t="s">
        <v>137</v>
      </c>
      <c r="BK156" s="140">
        <f>ROUND(I156*H156,1)</f>
        <v>0</v>
      </c>
      <c r="BL156" s="18" t="s">
        <v>250</v>
      </c>
      <c r="BM156" s="139" t="s">
        <v>951</v>
      </c>
    </row>
    <row r="157" spans="2:65" s="1" customFormat="1" ht="11.25">
      <c r="B157" s="33"/>
      <c r="D157" s="141" t="s">
        <v>145</v>
      </c>
      <c r="F157" s="142" t="s">
        <v>952</v>
      </c>
      <c r="I157" s="143"/>
      <c r="L157" s="33"/>
      <c r="M157" s="144"/>
      <c r="T157" s="54"/>
      <c r="AT157" s="18" t="s">
        <v>145</v>
      </c>
      <c r="AU157" s="18" t="s">
        <v>137</v>
      </c>
    </row>
    <row r="158" spans="2:65" s="1" customFormat="1" ht="16.5" customHeight="1">
      <c r="B158" s="33"/>
      <c r="C158" s="173" t="s">
        <v>364</v>
      </c>
      <c r="D158" s="173" t="s">
        <v>251</v>
      </c>
      <c r="E158" s="174" t="s">
        <v>953</v>
      </c>
      <c r="F158" s="175" t="s">
        <v>954</v>
      </c>
      <c r="G158" s="176" t="s">
        <v>141</v>
      </c>
      <c r="H158" s="177">
        <v>1</v>
      </c>
      <c r="I158" s="178"/>
      <c r="J158" s="179">
        <f>ROUND(I158*H158,1)</f>
        <v>0</v>
      </c>
      <c r="K158" s="175" t="s">
        <v>142</v>
      </c>
      <c r="L158" s="180"/>
      <c r="M158" s="181" t="s">
        <v>19</v>
      </c>
      <c r="N158" s="182" t="s">
        <v>44</v>
      </c>
      <c r="P158" s="137">
        <f>O158*H158</f>
        <v>0</v>
      </c>
      <c r="Q158" s="137">
        <v>1.9E-3</v>
      </c>
      <c r="R158" s="137">
        <f>Q158*H158</f>
        <v>1.9E-3</v>
      </c>
      <c r="S158" s="137">
        <v>0</v>
      </c>
      <c r="T158" s="138">
        <f>S158*H158</f>
        <v>0</v>
      </c>
      <c r="AR158" s="139" t="s">
        <v>346</v>
      </c>
      <c r="AT158" s="139" t="s">
        <v>251</v>
      </c>
      <c r="AU158" s="139" t="s">
        <v>137</v>
      </c>
      <c r="AY158" s="18" t="s">
        <v>132</v>
      </c>
      <c r="BE158" s="140">
        <f>IF(N158="základní",J158,0)</f>
        <v>0</v>
      </c>
      <c r="BF158" s="140">
        <f>IF(N158="snížená",J158,0)</f>
        <v>0</v>
      </c>
      <c r="BG158" s="140">
        <f>IF(N158="zákl. přenesená",J158,0)</f>
        <v>0</v>
      </c>
      <c r="BH158" s="140">
        <f>IF(N158="sníž. přenesená",J158,0)</f>
        <v>0</v>
      </c>
      <c r="BI158" s="140">
        <f>IF(N158="nulová",J158,0)</f>
        <v>0</v>
      </c>
      <c r="BJ158" s="18" t="s">
        <v>137</v>
      </c>
      <c r="BK158" s="140">
        <f>ROUND(I158*H158,1)</f>
        <v>0</v>
      </c>
      <c r="BL158" s="18" t="s">
        <v>250</v>
      </c>
      <c r="BM158" s="139" t="s">
        <v>955</v>
      </c>
    </row>
    <row r="159" spans="2:65" s="1" customFormat="1" ht="16.5" customHeight="1">
      <c r="B159" s="33"/>
      <c r="C159" s="173" t="s">
        <v>375</v>
      </c>
      <c r="D159" s="173" t="s">
        <v>251</v>
      </c>
      <c r="E159" s="174" t="s">
        <v>956</v>
      </c>
      <c r="F159" s="175" t="s">
        <v>957</v>
      </c>
      <c r="G159" s="176" t="s">
        <v>141</v>
      </c>
      <c r="H159" s="177">
        <v>1</v>
      </c>
      <c r="I159" s="178"/>
      <c r="J159" s="179">
        <f>ROUND(I159*H159,1)</f>
        <v>0</v>
      </c>
      <c r="K159" s="175" t="s">
        <v>142</v>
      </c>
      <c r="L159" s="180"/>
      <c r="M159" s="181" t="s">
        <v>19</v>
      </c>
      <c r="N159" s="182" t="s">
        <v>44</v>
      </c>
      <c r="P159" s="137">
        <f>O159*H159</f>
        <v>0</v>
      </c>
      <c r="Q159" s="137">
        <v>1.2800000000000001E-3</v>
      </c>
      <c r="R159" s="137">
        <f>Q159*H159</f>
        <v>1.2800000000000001E-3</v>
      </c>
      <c r="S159" s="137">
        <v>0</v>
      </c>
      <c r="T159" s="138">
        <f>S159*H159</f>
        <v>0</v>
      </c>
      <c r="AR159" s="139" t="s">
        <v>346</v>
      </c>
      <c r="AT159" s="139" t="s">
        <v>251</v>
      </c>
      <c r="AU159" s="139" t="s">
        <v>137</v>
      </c>
      <c r="AY159" s="18" t="s">
        <v>132</v>
      </c>
      <c r="BE159" s="140">
        <f>IF(N159="základní",J159,0)</f>
        <v>0</v>
      </c>
      <c r="BF159" s="140">
        <f>IF(N159="snížená",J159,0)</f>
        <v>0</v>
      </c>
      <c r="BG159" s="140">
        <f>IF(N159="zákl. přenesená",J159,0)</f>
        <v>0</v>
      </c>
      <c r="BH159" s="140">
        <f>IF(N159="sníž. přenesená",J159,0)</f>
        <v>0</v>
      </c>
      <c r="BI159" s="140">
        <f>IF(N159="nulová",J159,0)</f>
        <v>0</v>
      </c>
      <c r="BJ159" s="18" t="s">
        <v>137</v>
      </c>
      <c r="BK159" s="140">
        <f>ROUND(I159*H159,1)</f>
        <v>0</v>
      </c>
      <c r="BL159" s="18" t="s">
        <v>250</v>
      </c>
      <c r="BM159" s="139" t="s">
        <v>958</v>
      </c>
    </row>
    <row r="160" spans="2:65" s="1" customFormat="1" ht="24.2" customHeight="1">
      <c r="B160" s="33"/>
      <c r="C160" s="128" t="s">
        <v>383</v>
      </c>
      <c r="D160" s="128" t="s">
        <v>138</v>
      </c>
      <c r="E160" s="129" t="s">
        <v>959</v>
      </c>
      <c r="F160" s="130" t="s">
        <v>960</v>
      </c>
      <c r="G160" s="131" t="s">
        <v>298</v>
      </c>
      <c r="H160" s="132">
        <v>2</v>
      </c>
      <c r="I160" s="133"/>
      <c r="J160" s="134">
        <f>ROUND(I160*H160,1)</f>
        <v>0</v>
      </c>
      <c r="K160" s="130" t="s">
        <v>142</v>
      </c>
      <c r="L160" s="33"/>
      <c r="M160" s="135" t="s">
        <v>19</v>
      </c>
      <c r="N160" s="136" t="s">
        <v>44</v>
      </c>
      <c r="P160" s="137">
        <f>O160*H160</f>
        <v>0</v>
      </c>
      <c r="Q160" s="137">
        <v>9.1999999999999998E-3</v>
      </c>
      <c r="R160" s="137">
        <f>Q160*H160</f>
        <v>1.84E-2</v>
      </c>
      <c r="S160" s="137">
        <v>0</v>
      </c>
      <c r="T160" s="138">
        <f>S160*H160</f>
        <v>0</v>
      </c>
      <c r="AR160" s="139" t="s">
        <v>250</v>
      </c>
      <c r="AT160" s="139" t="s">
        <v>138</v>
      </c>
      <c r="AU160" s="139" t="s">
        <v>137</v>
      </c>
      <c r="AY160" s="18" t="s">
        <v>132</v>
      </c>
      <c r="BE160" s="140">
        <f>IF(N160="základní",J160,0)</f>
        <v>0</v>
      </c>
      <c r="BF160" s="140">
        <f>IF(N160="snížená",J160,0)</f>
        <v>0</v>
      </c>
      <c r="BG160" s="140">
        <f>IF(N160="zákl. přenesená",J160,0)</f>
        <v>0</v>
      </c>
      <c r="BH160" s="140">
        <f>IF(N160="sníž. přenesená",J160,0)</f>
        <v>0</v>
      </c>
      <c r="BI160" s="140">
        <f>IF(N160="nulová",J160,0)</f>
        <v>0</v>
      </c>
      <c r="BJ160" s="18" t="s">
        <v>137</v>
      </c>
      <c r="BK160" s="140">
        <f>ROUND(I160*H160,1)</f>
        <v>0</v>
      </c>
      <c r="BL160" s="18" t="s">
        <v>250</v>
      </c>
      <c r="BM160" s="139" t="s">
        <v>961</v>
      </c>
    </row>
    <row r="161" spans="2:65" s="1" customFormat="1" ht="11.25">
      <c r="B161" s="33"/>
      <c r="D161" s="141" t="s">
        <v>145</v>
      </c>
      <c r="F161" s="142" t="s">
        <v>962</v>
      </c>
      <c r="I161" s="143"/>
      <c r="L161" s="33"/>
      <c r="M161" s="144"/>
      <c r="T161" s="54"/>
      <c r="AT161" s="18" t="s">
        <v>145</v>
      </c>
      <c r="AU161" s="18" t="s">
        <v>137</v>
      </c>
    </row>
    <row r="162" spans="2:65" s="12" customFormat="1" ht="11.25">
      <c r="B162" s="145"/>
      <c r="D162" s="146" t="s">
        <v>147</v>
      </c>
      <c r="E162" s="147" t="s">
        <v>19</v>
      </c>
      <c r="F162" s="148" t="s">
        <v>963</v>
      </c>
      <c r="H162" s="149">
        <v>2</v>
      </c>
      <c r="I162" s="150"/>
      <c r="L162" s="145"/>
      <c r="M162" s="151"/>
      <c r="T162" s="152"/>
      <c r="AT162" s="147" t="s">
        <v>147</v>
      </c>
      <c r="AU162" s="147" t="s">
        <v>137</v>
      </c>
      <c r="AV162" s="12" t="s">
        <v>137</v>
      </c>
      <c r="AW162" s="12" t="s">
        <v>33</v>
      </c>
      <c r="AX162" s="12" t="s">
        <v>80</v>
      </c>
      <c r="AY162" s="147" t="s">
        <v>132</v>
      </c>
    </row>
    <row r="163" spans="2:65" s="1" customFormat="1" ht="24.2" customHeight="1">
      <c r="B163" s="33"/>
      <c r="C163" s="128" t="s">
        <v>388</v>
      </c>
      <c r="D163" s="128" t="s">
        <v>138</v>
      </c>
      <c r="E163" s="129" t="s">
        <v>964</v>
      </c>
      <c r="F163" s="130" t="s">
        <v>965</v>
      </c>
      <c r="G163" s="131" t="s">
        <v>298</v>
      </c>
      <c r="H163" s="132">
        <v>2</v>
      </c>
      <c r="I163" s="133"/>
      <c r="J163" s="134">
        <f>ROUND(I163*H163,1)</f>
        <v>0</v>
      </c>
      <c r="K163" s="130" t="s">
        <v>142</v>
      </c>
      <c r="L163" s="33"/>
      <c r="M163" s="135" t="s">
        <v>19</v>
      </c>
      <c r="N163" s="136" t="s">
        <v>44</v>
      </c>
      <c r="P163" s="137">
        <f>O163*H163</f>
        <v>0</v>
      </c>
      <c r="Q163" s="137">
        <v>2.2100000000000002E-3</v>
      </c>
      <c r="R163" s="137">
        <f>Q163*H163</f>
        <v>4.4200000000000003E-3</v>
      </c>
      <c r="S163" s="137">
        <v>0</v>
      </c>
      <c r="T163" s="138">
        <f>S163*H163</f>
        <v>0</v>
      </c>
      <c r="AR163" s="139" t="s">
        <v>250</v>
      </c>
      <c r="AT163" s="139" t="s">
        <v>138</v>
      </c>
      <c r="AU163" s="139" t="s">
        <v>137</v>
      </c>
      <c r="AY163" s="18" t="s">
        <v>132</v>
      </c>
      <c r="BE163" s="140">
        <f>IF(N163="základní",J163,0)</f>
        <v>0</v>
      </c>
      <c r="BF163" s="140">
        <f>IF(N163="snížená",J163,0)</f>
        <v>0</v>
      </c>
      <c r="BG163" s="140">
        <f>IF(N163="zákl. přenesená",J163,0)</f>
        <v>0</v>
      </c>
      <c r="BH163" s="140">
        <f>IF(N163="sníž. přenesená",J163,0)</f>
        <v>0</v>
      </c>
      <c r="BI163" s="140">
        <f>IF(N163="nulová",J163,0)</f>
        <v>0</v>
      </c>
      <c r="BJ163" s="18" t="s">
        <v>137</v>
      </c>
      <c r="BK163" s="140">
        <f>ROUND(I163*H163,1)</f>
        <v>0</v>
      </c>
      <c r="BL163" s="18" t="s">
        <v>250</v>
      </c>
      <c r="BM163" s="139" t="s">
        <v>966</v>
      </c>
    </row>
    <row r="164" spans="2:65" s="1" customFormat="1" ht="11.25">
      <c r="B164" s="33"/>
      <c r="D164" s="141" t="s">
        <v>145</v>
      </c>
      <c r="F164" s="142" t="s">
        <v>967</v>
      </c>
      <c r="I164" s="143"/>
      <c r="L164" s="33"/>
      <c r="M164" s="144"/>
      <c r="T164" s="54"/>
      <c r="AT164" s="18" t="s">
        <v>145</v>
      </c>
      <c r="AU164" s="18" t="s">
        <v>137</v>
      </c>
    </row>
    <row r="165" spans="2:65" s="1" customFormat="1" ht="16.5" customHeight="1">
      <c r="B165" s="33"/>
      <c r="C165" s="173" t="s">
        <v>396</v>
      </c>
      <c r="D165" s="173" t="s">
        <v>251</v>
      </c>
      <c r="E165" s="174" t="s">
        <v>968</v>
      </c>
      <c r="F165" s="175" t="s">
        <v>969</v>
      </c>
      <c r="G165" s="176" t="s">
        <v>141</v>
      </c>
      <c r="H165" s="177">
        <v>1</v>
      </c>
      <c r="I165" s="178"/>
      <c r="J165" s="179">
        <f>ROUND(I165*H165,1)</f>
        <v>0</v>
      </c>
      <c r="K165" s="175" t="s">
        <v>142</v>
      </c>
      <c r="L165" s="180"/>
      <c r="M165" s="181" t="s">
        <v>19</v>
      </c>
      <c r="N165" s="182" t="s">
        <v>44</v>
      </c>
      <c r="P165" s="137">
        <f>O165*H165</f>
        <v>0</v>
      </c>
      <c r="Q165" s="137">
        <v>1.7600000000000001E-2</v>
      </c>
      <c r="R165" s="137">
        <f>Q165*H165</f>
        <v>1.7600000000000001E-2</v>
      </c>
      <c r="S165" s="137">
        <v>0</v>
      </c>
      <c r="T165" s="138">
        <f>S165*H165</f>
        <v>0</v>
      </c>
      <c r="AR165" s="139" t="s">
        <v>346</v>
      </c>
      <c r="AT165" s="139" t="s">
        <v>251</v>
      </c>
      <c r="AU165" s="139" t="s">
        <v>137</v>
      </c>
      <c r="AY165" s="18" t="s">
        <v>132</v>
      </c>
      <c r="BE165" s="140">
        <f>IF(N165="základní",J165,0)</f>
        <v>0</v>
      </c>
      <c r="BF165" s="140">
        <f>IF(N165="snížená",J165,0)</f>
        <v>0</v>
      </c>
      <c r="BG165" s="140">
        <f>IF(N165="zákl. přenesená",J165,0)</f>
        <v>0</v>
      </c>
      <c r="BH165" s="140">
        <f>IF(N165="sníž. přenesená",J165,0)</f>
        <v>0</v>
      </c>
      <c r="BI165" s="140">
        <f>IF(N165="nulová",J165,0)</f>
        <v>0</v>
      </c>
      <c r="BJ165" s="18" t="s">
        <v>137</v>
      </c>
      <c r="BK165" s="140">
        <f>ROUND(I165*H165,1)</f>
        <v>0</v>
      </c>
      <c r="BL165" s="18" t="s">
        <v>250</v>
      </c>
      <c r="BM165" s="139" t="s">
        <v>970</v>
      </c>
    </row>
    <row r="166" spans="2:65" s="1" customFormat="1" ht="16.5" customHeight="1">
      <c r="B166" s="33"/>
      <c r="C166" s="173" t="s">
        <v>402</v>
      </c>
      <c r="D166" s="173" t="s">
        <v>251</v>
      </c>
      <c r="E166" s="174" t="s">
        <v>971</v>
      </c>
      <c r="F166" s="175" t="s">
        <v>972</v>
      </c>
      <c r="G166" s="176" t="s">
        <v>141</v>
      </c>
      <c r="H166" s="177">
        <v>1</v>
      </c>
      <c r="I166" s="178"/>
      <c r="J166" s="179">
        <f>ROUND(I166*H166,1)</f>
        <v>0</v>
      </c>
      <c r="K166" s="175" t="s">
        <v>142</v>
      </c>
      <c r="L166" s="180"/>
      <c r="M166" s="181" t="s">
        <v>19</v>
      </c>
      <c r="N166" s="182" t="s">
        <v>44</v>
      </c>
      <c r="P166" s="137">
        <f>O166*H166</f>
        <v>0</v>
      </c>
      <c r="Q166" s="137">
        <v>8.3000000000000001E-3</v>
      </c>
      <c r="R166" s="137">
        <f>Q166*H166</f>
        <v>8.3000000000000001E-3</v>
      </c>
      <c r="S166" s="137">
        <v>0</v>
      </c>
      <c r="T166" s="138">
        <f>S166*H166</f>
        <v>0</v>
      </c>
      <c r="AR166" s="139" t="s">
        <v>346</v>
      </c>
      <c r="AT166" s="139" t="s">
        <v>251</v>
      </c>
      <c r="AU166" s="139" t="s">
        <v>137</v>
      </c>
      <c r="AY166" s="18" t="s">
        <v>132</v>
      </c>
      <c r="BE166" s="140">
        <f>IF(N166="základní",J166,0)</f>
        <v>0</v>
      </c>
      <c r="BF166" s="140">
        <f>IF(N166="snížená",J166,0)</f>
        <v>0</v>
      </c>
      <c r="BG166" s="140">
        <f>IF(N166="zákl. přenesená",J166,0)</f>
        <v>0</v>
      </c>
      <c r="BH166" s="140">
        <f>IF(N166="sníž. přenesená",J166,0)</f>
        <v>0</v>
      </c>
      <c r="BI166" s="140">
        <f>IF(N166="nulová",J166,0)</f>
        <v>0</v>
      </c>
      <c r="BJ166" s="18" t="s">
        <v>137</v>
      </c>
      <c r="BK166" s="140">
        <f>ROUND(I166*H166,1)</f>
        <v>0</v>
      </c>
      <c r="BL166" s="18" t="s">
        <v>250</v>
      </c>
      <c r="BM166" s="139" t="s">
        <v>973</v>
      </c>
    </row>
    <row r="167" spans="2:65" s="1" customFormat="1" ht="16.5" customHeight="1">
      <c r="B167" s="33"/>
      <c r="C167" s="128" t="s">
        <v>408</v>
      </c>
      <c r="D167" s="128" t="s">
        <v>138</v>
      </c>
      <c r="E167" s="129" t="s">
        <v>974</v>
      </c>
      <c r="F167" s="130" t="s">
        <v>975</v>
      </c>
      <c r="G167" s="131" t="s">
        <v>298</v>
      </c>
      <c r="H167" s="132">
        <v>1</v>
      </c>
      <c r="I167" s="133"/>
      <c r="J167" s="134">
        <f>ROUND(I167*H167,1)</f>
        <v>0</v>
      </c>
      <c r="K167" s="130" t="s">
        <v>142</v>
      </c>
      <c r="L167" s="33"/>
      <c r="M167" s="135" t="s">
        <v>19</v>
      </c>
      <c r="N167" s="136" t="s">
        <v>44</v>
      </c>
      <c r="P167" s="137">
        <f>O167*H167</f>
        <v>0</v>
      </c>
      <c r="Q167" s="137">
        <v>4.2000000000000002E-4</v>
      </c>
      <c r="R167" s="137">
        <f>Q167*H167</f>
        <v>4.2000000000000002E-4</v>
      </c>
      <c r="S167" s="137">
        <v>0</v>
      </c>
      <c r="T167" s="138">
        <f>S167*H167</f>
        <v>0</v>
      </c>
      <c r="AR167" s="139" t="s">
        <v>250</v>
      </c>
      <c r="AT167" s="139" t="s">
        <v>138</v>
      </c>
      <c r="AU167" s="139" t="s">
        <v>137</v>
      </c>
      <c r="AY167" s="18" t="s">
        <v>132</v>
      </c>
      <c r="BE167" s="140">
        <f>IF(N167="základní",J167,0)</f>
        <v>0</v>
      </c>
      <c r="BF167" s="140">
        <f>IF(N167="snížená",J167,0)</f>
        <v>0</v>
      </c>
      <c r="BG167" s="140">
        <f>IF(N167="zákl. přenesená",J167,0)</f>
        <v>0</v>
      </c>
      <c r="BH167" s="140">
        <f>IF(N167="sníž. přenesená",J167,0)</f>
        <v>0</v>
      </c>
      <c r="BI167" s="140">
        <f>IF(N167="nulová",J167,0)</f>
        <v>0</v>
      </c>
      <c r="BJ167" s="18" t="s">
        <v>137</v>
      </c>
      <c r="BK167" s="140">
        <f>ROUND(I167*H167,1)</f>
        <v>0</v>
      </c>
      <c r="BL167" s="18" t="s">
        <v>250</v>
      </c>
      <c r="BM167" s="139" t="s">
        <v>976</v>
      </c>
    </row>
    <row r="168" spans="2:65" s="1" customFormat="1" ht="11.25">
      <c r="B168" s="33"/>
      <c r="D168" s="141" t="s">
        <v>145</v>
      </c>
      <c r="F168" s="142" t="s">
        <v>977</v>
      </c>
      <c r="I168" s="143"/>
      <c r="L168" s="33"/>
      <c r="M168" s="144"/>
      <c r="T168" s="54"/>
      <c r="AT168" s="18" t="s">
        <v>145</v>
      </c>
      <c r="AU168" s="18" t="s">
        <v>137</v>
      </c>
    </row>
    <row r="169" spans="2:65" s="1" customFormat="1" ht="24.2" customHeight="1">
      <c r="B169" s="33"/>
      <c r="C169" s="173" t="s">
        <v>415</v>
      </c>
      <c r="D169" s="173" t="s">
        <v>251</v>
      </c>
      <c r="E169" s="174" t="s">
        <v>978</v>
      </c>
      <c r="F169" s="175" t="s">
        <v>979</v>
      </c>
      <c r="G169" s="176" t="s">
        <v>141</v>
      </c>
      <c r="H169" s="177">
        <v>1</v>
      </c>
      <c r="I169" s="178"/>
      <c r="J169" s="179">
        <f>ROUND(I169*H169,1)</f>
        <v>0</v>
      </c>
      <c r="K169" s="175" t="s">
        <v>19</v>
      </c>
      <c r="L169" s="180"/>
      <c r="M169" s="181" t="s">
        <v>19</v>
      </c>
      <c r="N169" s="182" t="s">
        <v>44</v>
      </c>
      <c r="P169" s="137">
        <f>O169*H169</f>
        <v>0</v>
      </c>
      <c r="Q169" s="137">
        <v>5.1589999999999997E-2</v>
      </c>
      <c r="R169" s="137">
        <f>Q169*H169</f>
        <v>5.1589999999999997E-2</v>
      </c>
      <c r="S169" s="137">
        <v>0</v>
      </c>
      <c r="T169" s="138">
        <f>S169*H169</f>
        <v>0</v>
      </c>
      <c r="AR169" s="139" t="s">
        <v>346</v>
      </c>
      <c r="AT169" s="139" t="s">
        <v>251</v>
      </c>
      <c r="AU169" s="139" t="s">
        <v>137</v>
      </c>
      <c r="AY169" s="18" t="s">
        <v>132</v>
      </c>
      <c r="BE169" s="140">
        <f>IF(N169="základní",J169,0)</f>
        <v>0</v>
      </c>
      <c r="BF169" s="140">
        <f>IF(N169="snížená",J169,0)</f>
        <v>0</v>
      </c>
      <c r="BG169" s="140">
        <f>IF(N169="zákl. přenesená",J169,0)</f>
        <v>0</v>
      </c>
      <c r="BH169" s="140">
        <f>IF(N169="sníž. přenesená",J169,0)</f>
        <v>0</v>
      </c>
      <c r="BI169" s="140">
        <f>IF(N169="nulová",J169,0)</f>
        <v>0</v>
      </c>
      <c r="BJ169" s="18" t="s">
        <v>137</v>
      </c>
      <c r="BK169" s="140">
        <f>ROUND(I169*H169,1)</f>
        <v>0</v>
      </c>
      <c r="BL169" s="18" t="s">
        <v>250</v>
      </c>
      <c r="BM169" s="139" t="s">
        <v>980</v>
      </c>
    </row>
    <row r="170" spans="2:65" s="1" customFormat="1" ht="16.5" customHeight="1">
      <c r="B170" s="33"/>
      <c r="C170" s="128" t="s">
        <v>423</v>
      </c>
      <c r="D170" s="128" t="s">
        <v>138</v>
      </c>
      <c r="E170" s="129" t="s">
        <v>981</v>
      </c>
      <c r="F170" s="130" t="s">
        <v>982</v>
      </c>
      <c r="G170" s="131" t="s">
        <v>141</v>
      </c>
      <c r="H170" s="132">
        <v>3</v>
      </c>
      <c r="I170" s="133"/>
      <c r="J170" s="134">
        <f>ROUND(I170*H170,1)</f>
        <v>0</v>
      </c>
      <c r="K170" s="130" t="s">
        <v>142</v>
      </c>
      <c r="L170" s="33"/>
      <c r="M170" s="135" t="s">
        <v>19</v>
      </c>
      <c r="N170" s="136" t="s">
        <v>44</v>
      </c>
      <c r="P170" s="137">
        <f>O170*H170</f>
        <v>0</v>
      </c>
      <c r="Q170" s="137">
        <v>0</v>
      </c>
      <c r="R170" s="137">
        <f>Q170*H170</f>
        <v>0</v>
      </c>
      <c r="S170" s="137">
        <v>0</v>
      </c>
      <c r="T170" s="138">
        <f>S170*H170</f>
        <v>0</v>
      </c>
      <c r="AR170" s="139" t="s">
        <v>250</v>
      </c>
      <c r="AT170" s="139" t="s">
        <v>138</v>
      </c>
      <c r="AU170" s="139" t="s">
        <v>137</v>
      </c>
      <c r="AY170" s="18" t="s">
        <v>132</v>
      </c>
      <c r="BE170" s="140">
        <f>IF(N170="základní",J170,0)</f>
        <v>0</v>
      </c>
      <c r="BF170" s="140">
        <f>IF(N170="snížená",J170,0)</f>
        <v>0</v>
      </c>
      <c r="BG170" s="140">
        <f>IF(N170="zákl. přenesená",J170,0)</f>
        <v>0</v>
      </c>
      <c r="BH170" s="140">
        <f>IF(N170="sníž. přenesená",J170,0)</f>
        <v>0</v>
      </c>
      <c r="BI170" s="140">
        <f>IF(N170="nulová",J170,0)</f>
        <v>0</v>
      </c>
      <c r="BJ170" s="18" t="s">
        <v>137</v>
      </c>
      <c r="BK170" s="140">
        <f>ROUND(I170*H170,1)</f>
        <v>0</v>
      </c>
      <c r="BL170" s="18" t="s">
        <v>250</v>
      </c>
      <c r="BM170" s="139" t="s">
        <v>983</v>
      </c>
    </row>
    <row r="171" spans="2:65" s="1" customFormat="1" ht="11.25">
      <c r="B171" s="33"/>
      <c r="D171" s="141" t="s">
        <v>145</v>
      </c>
      <c r="F171" s="142" t="s">
        <v>984</v>
      </c>
      <c r="I171" s="143"/>
      <c r="L171" s="33"/>
      <c r="M171" s="144"/>
      <c r="T171" s="54"/>
      <c r="AT171" s="18" t="s">
        <v>145</v>
      </c>
      <c r="AU171" s="18" t="s">
        <v>137</v>
      </c>
    </row>
    <row r="172" spans="2:65" s="1" customFormat="1" ht="16.5" customHeight="1">
      <c r="B172" s="33"/>
      <c r="C172" s="173" t="s">
        <v>430</v>
      </c>
      <c r="D172" s="173" t="s">
        <v>251</v>
      </c>
      <c r="E172" s="174" t="s">
        <v>985</v>
      </c>
      <c r="F172" s="175" t="s">
        <v>986</v>
      </c>
      <c r="G172" s="176" t="s">
        <v>141</v>
      </c>
      <c r="H172" s="177">
        <v>3</v>
      </c>
      <c r="I172" s="178"/>
      <c r="J172" s="179">
        <f>ROUND(I172*H172,1)</f>
        <v>0</v>
      </c>
      <c r="K172" s="175" t="s">
        <v>142</v>
      </c>
      <c r="L172" s="180"/>
      <c r="M172" s="181" t="s">
        <v>19</v>
      </c>
      <c r="N172" s="182" t="s">
        <v>44</v>
      </c>
      <c r="P172" s="137">
        <f>O172*H172</f>
        <v>0</v>
      </c>
      <c r="Q172" s="137">
        <v>1E-3</v>
      </c>
      <c r="R172" s="137">
        <f>Q172*H172</f>
        <v>3.0000000000000001E-3</v>
      </c>
      <c r="S172" s="137">
        <v>0</v>
      </c>
      <c r="T172" s="138">
        <f>S172*H172</f>
        <v>0</v>
      </c>
      <c r="AR172" s="139" t="s">
        <v>346</v>
      </c>
      <c r="AT172" s="139" t="s">
        <v>251</v>
      </c>
      <c r="AU172" s="139" t="s">
        <v>137</v>
      </c>
      <c r="AY172" s="18" t="s">
        <v>132</v>
      </c>
      <c r="BE172" s="140">
        <f>IF(N172="základní",J172,0)</f>
        <v>0</v>
      </c>
      <c r="BF172" s="140">
        <f>IF(N172="snížená",J172,0)</f>
        <v>0</v>
      </c>
      <c r="BG172" s="140">
        <f>IF(N172="zákl. přenesená",J172,0)</f>
        <v>0</v>
      </c>
      <c r="BH172" s="140">
        <f>IF(N172="sníž. přenesená",J172,0)</f>
        <v>0</v>
      </c>
      <c r="BI172" s="140">
        <f>IF(N172="nulová",J172,0)</f>
        <v>0</v>
      </c>
      <c r="BJ172" s="18" t="s">
        <v>137</v>
      </c>
      <c r="BK172" s="140">
        <f>ROUND(I172*H172,1)</f>
        <v>0</v>
      </c>
      <c r="BL172" s="18" t="s">
        <v>250</v>
      </c>
      <c r="BM172" s="139" t="s">
        <v>987</v>
      </c>
    </row>
    <row r="173" spans="2:65" s="1" customFormat="1" ht="16.5" customHeight="1">
      <c r="B173" s="33"/>
      <c r="C173" s="128" t="s">
        <v>436</v>
      </c>
      <c r="D173" s="128" t="s">
        <v>138</v>
      </c>
      <c r="E173" s="129" t="s">
        <v>988</v>
      </c>
      <c r="F173" s="130" t="s">
        <v>989</v>
      </c>
      <c r="G173" s="131" t="s">
        <v>141</v>
      </c>
      <c r="H173" s="132">
        <v>2</v>
      </c>
      <c r="I173" s="133"/>
      <c r="J173" s="134">
        <f>ROUND(I173*H173,1)</f>
        <v>0</v>
      </c>
      <c r="K173" s="130" t="s">
        <v>142</v>
      </c>
      <c r="L173" s="33"/>
      <c r="M173" s="135" t="s">
        <v>19</v>
      </c>
      <c r="N173" s="136" t="s">
        <v>44</v>
      </c>
      <c r="P173" s="137">
        <f>O173*H173</f>
        <v>0</v>
      </c>
      <c r="Q173" s="137">
        <v>4.0000000000000003E-5</v>
      </c>
      <c r="R173" s="137">
        <f>Q173*H173</f>
        <v>8.0000000000000007E-5</v>
      </c>
      <c r="S173" s="137">
        <v>0</v>
      </c>
      <c r="T173" s="138">
        <f>S173*H173</f>
        <v>0</v>
      </c>
      <c r="AR173" s="139" t="s">
        <v>250</v>
      </c>
      <c r="AT173" s="139" t="s">
        <v>138</v>
      </c>
      <c r="AU173" s="139" t="s">
        <v>137</v>
      </c>
      <c r="AY173" s="18" t="s">
        <v>132</v>
      </c>
      <c r="BE173" s="140">
        <f>IF(N173="základní",J173,0)</f>
        <v>0</v>
      </c>
      <c r="BF173" s="140">
        <f>IF(N173="snížená",J173,0)</f>
        <v>0</v>
      </c>
      <c r="BG173" s="140">
        <f>IF(N173="zákl. přenesená",J173,0)</f>
        <v>0</v>
      </c>
      <c r="BH173" s="140">
        <f>IF(N173="sníž. přenesená",J173,0)</f>
        <v>0</v>
      </c>
      <c r="BI173" s="140">
        <f>IF(N173="nulová",J173,0)</f>
        <v>0</v>
      </c>
      <c r="BJ173" s="18" t="s">
        <v>137</v>
      </c>
      <c r="BK173" s="140">
        <f>ROUND(I173*H173,1)</f>
        <v>0</v>
      </c>
      <c r="BL173" s="18" t="s">
        <v>250</v>
      </c>
      <c r="BM173" s="139" t="s">
        <v>990</v>
      </c>
    </row>
    <row r="174" spans="2:65" s="1" customFormat="1" ht="11.25">
      <c r="B174" s="33"/>
      <c r="D174" s="141" t="s">
        <v>145</v>
      </c>
      <c r="F174" s="142" t="s">
        <v>991</v>
      </c>
      <c r="I174" s="143"/>
      <c r="L174" s="33"/>
      <c r="M174" s="144"/>
      <c r="T174" s="54"/>
      <c r="AT174" s="18" t="s">
        <v>145</v>
      </c>
      <c r="AU174" s="18" t="s">
        <v>137</v>
      </c>
    </row>
    <row r="175" spans="2:65" s="1" customFormat="1" ht="16.5" customHeight="1">
      <c r="B175" s="33"/>
      <c r="C175" s="173" t="s">
        <v>442</v>
      </c>
      <c r="D175" s="173" t="s">
        <v>251</v>
      </c>
      <c r="E175" s="174" t="s">
        <v>992</v>
      </c>
      <c r="F175" s="175" t="s">
        <v>993</v>
      </c>
      <c r="G175" s="176" t="s">
        <v>141</v>
      </c>
      <c r="H175" s="177">
        <v>1</v>
      </c>
      <c r="I175" s="178"/>
      <c r="J175" s="179">
        <f>ROUND(I175*H175,1)</f>
        <v>0</v>
      </c>
      <c r="K175" s="175" t="s">
        <v>19</v>
      </c>
      <c r="L175" s="180"/>
      <c r="M175" s="181" t="s">
        <v>19</v>
      </c>
      <c r="N175" s="182" t="s">
        <v>44</v>
      </c>
      <c r="P175" s="137">
        <f>O175*H175</f>
        <v>0</v>
      </c>
      <c r="Q175" s="137">
        <v>1.8E-3</v>
      </c>
      <c r="R175" s="137">
        <f>Q175*H175</f>
        <v>1.8E-3</v>
      </c>
      <c r="S175" s="137">
        <v>0</v>
      </c>
      <c r="T175" s="138">
        <f>S175*H175</f>
        <v>0</v>
      </c>
      <c r="AR175" s="139" t="s">
        <v>346</v>
      </c>
      <c r="AT175" s="139" t="s">
        <v>251</v>
      </c>
      <c r="AU175" s="139" t="s">
        <v>137</v>
      </c>
      <c r="AY175" s="18" t="s">
        <v>132</v>
      </c>
      <c r="BE175" s="140">
        <f>IF(N175="základní",J175,0)</f>
        <v>0</v>
      </c>
      <c r="BF175" s="140">
        <f>IF(N175="snížená",J175,0)</f>
        <v>0</v>
      </c>
      <c r="BG175" s="140">
        <f>IF(N175="zákl. přenesená",J175,0)</f>
        <v>0</v>
      </c>
      <c r="BH175" s="140">
        <f>IF(N175="sníž. přenesená",J175,0)</f>
        <v>0</v>
      </c>
      <c r="BI175" s="140">
        <f>IF(N175="nulová",J175,0)</f>
        <v>0</v>
      </c>
      <c r="BJ175" s="18" t="s">
        <v>137</v>
      </c>
      <c r="BK175" s="140">
        <f>ROUND(I175*H175,1)</f>
        <v>0</v>
      </c>
      <c r="BL175" s="18" t="s">
        <v>250</v>
      </c>
      <c r="BM175" s="139" t="s">
        <v>994</v>
      </c>
    </row>
    <row r="176" spans="2:65" s="1" customFormat="1" ht="16.5" customHeight="1">
      <c r="B176" s="33"/>
      <c r="C176" s="173" t="s">
        <v>450</v>
      </c>
      <c r="D176" s="173" t="s">
        <v>251</v>
      </c>
      <c r="E176" s="174" t="s">
        <v>995</v>
      </c>
      <c r="F176" s="175" t="s">
        <v>996</v>
      </c>
      <c r="G176" s="176" t="s">
        <v>141</v>
      </c>
      <c r="H176" s="177">
        <v>1</v>
      </c>
      <c r="I176" s="178"/>
      <c r="J176" s="179">
        <f>ROUND(I176*H176,1)</f>
        <v>0</v>
      </c>
      <c r="K176" s="175" t="s">
        <v>142</v>
      </c>
      <c r="L176" s="180"/>
      <c r="M176" s="181" t="s">
        <v>19</v>
      </c>
      <c r="N176" s="182" t="s">
        <v>44</v>
      </c>
      <c r="P176" s="137">
        <f>O176*H176</f>
        <v>0</v>
      </c>
      <c r="Q176" s="137">
        <v>1.8E-3</v>
      </c>
      <c r="R176" s="137">
        <f>Q176*H176</f>
        <v>1.8E-3</v>
      </c>
      <c r="S176" s="137">
        <v>0</v>
      </c>
      <c r="T176" s="138">
        <f>S176*H176</f>
        <v>0</v>
      </c>
      <c r="AR176" s="139" t="s">
        <v>346</v>
      </c>
      <c r="AT176" s="139" t="s">
        <v>251</v>
      </c>
      <c r="AU176" s="139" t="s">
        <v>137</v>
      </c>
      <c r="AY176" s="18" t="s">
        <v>132</v>
      </c>
      <c r="BE176" s="140">
        <f>IF(N176="základní",J176,0)</f>
        <v>0</v>
      </c>
      <c r="BF176" s="140">
        <f>IF(N176="snížená",J176,0)</f>
        <v>0</v>
      </c>
      <c r="BG176" s="140">
        <f>IF(N176="zákl. přenesená",J176,0)</f>
        <v>0</v>
      </c>
      <c r="BH176" s="140">
        <f>IF(N176="sníž. přenesená",J176,0)</f>
        <v>0</v>
      </c>
      <c r="BI176" s="140">
        <f>IF(N176="nulová",J176,0)</f>
        <v>0</v>
      </c>
      <c r="BJ176" s="18" t="s">
        <v>137</v>
      </c>
      <c r="BK176" s="140">
        <f>ROUND(I176*H176,1)</f>
        <v>0</v>
      </c>
      <c r="BL176" s="18" t="s">
        <v>250</v>
      </c>
      <c r="BM176" s="139" t="s">
        <v>997</v>
      </c>
    </row>
    <row r="177" spans="2:65" s="1" customFormat="1" ht="16.5" customHeight="1">
      <c r="B177" s="33"/>
      <c r="C177" s="128" t="s">
        <v>456</v>
      </c>
      <c r="D177" s="128" t="s">
        <v>138</v>
      </c>
      <c r="E177" s="129" t="s">
        <v>998</v>
      </c>
      <c r="F177" s="130" t="s">
        <v>999</v>
      </c>
      <c r="G177" s="131" t="s">
        <v>141</v>
      </c>
      <c r="H177" s="132">
        <v>1</v>
      </c>
      <c r="I177" s="133"/>
      <c r="J177" s="134">
        <f>ROUND(I177*H177,1)</f>
        <v>0</v>
      </c>
      <c r="K177" s="130" t="s">
        <v>142</v>
      </c>
      <c r="L177" s="33"/>
      <c r="M177" s="135" t="s">
        <v>19</v>
      </c>
      <c r="N177" s="136" t="s">
        <v>44</v>
      </c>
      <c r="P177" s="137">
        <f>O177*H177</f>
        <v>0</v>
      </c>
      <c r="Q177" s="137">
        <v>1.6000000000000001E-4</v>
      </c>
      <c r="R177" s="137">
        <f>Q177*H177</f>
        <v>1.6000000000000001E-4</v>
      </c>
      <c r="S177" s="137">
        <v>0</v>
      </c>
      <c r="T177" s="138">
        <f>S177*H177</f>
        <v>0</v>
      </c>
      <c r="AR177" s="139" t="s">
        <v>250</v>
      </c>
      <c r="AT177" s="139" t="s">
        <v>138</v>
      </c>
      <c r="AU177" s="139" t="s">
        <v>137</v>
      </c>
      <c r="AY177" s="18" t="s">
        <v>132</v>
      </c>
      <c r="BE177" s="140">
        <f>IF(N177="základní",J177,0)</f>
        <v>0</v>
      </c>
      <c r="BF177" s="140">
        <f>IF(N177="snížená",J177,0)</f>
        <v>0</v>
      </c>
      <c r="BG177" s="140">
        <f>IF(N177="zákl. přenesená",J177,0)</f>
        <v>0</v>
      </c>
      <c r="BH177" s="140">
        <f>IF(N177="sníž. přenesená",J177,0)</f>
        <v>0</v>
      </c>
      <c r="BI177" s="140">
        <f>IF(N177="nulová",J177,0)</f>
        <v>0</v>
      </c>
      <c r="BJ177" s="18" t="s">
        <v>137</v>
      </c>
      <c r="BK177" s="140">
        <f>ROUND(I177*H177,1)</f>
        <v>0</v>
      </c>
      <c r="BL177" s="18" t="s">
        <v>250</v>
      </c>
      <c r="BM177" s="139" t="s">
        <v>1000</v>
      </c>
    </row>
    <row r="178" spans="2:65" s="1" customFormat="1" ht="11.25">
      <c r="B178" s="33"/>
      <c r="D178" s="141" t="s">
        <v>145</v>
      </c>
      <c r="F178" s="142" t="s">
        <v>1001</v>
      </c>
      <c r="I178" s="143"/>
      <c r="L178" s="33"/>
      <c r="M178" s="144"/>
      <c r="T178" s="54"/>
      <c r="AT178" s="18" t="s">
        <v>145</v>
      </c>
      <c r="AU178" s="18" t="s">
        <v>137</v>
      </c>
    </row>
    <row r="179" spans="2:65" s="1" customFormat="1" ht="24.2" customHeight="1">
      <c r="B179" s="33"/>
      <c r="C179" s="173" t="s">
        <v>461</v>
      </c>
      <c r="D179" s="173" t="s">
        <v>251</v>
      </c>
      <c r="E179" s="174" t="s">
        <v>1002</v>
      </c>
      <c r="F179" s="175" t="s">
        <v>1003</v>
      </c>
      <c r="G179" s="176" t="s">
        <v>141</v>
      </c>
      <c r="H179" s="177">
        <v>1</v>
      </c>
      <c r="I179" s="178"/>
      <c r="J179" s="179">
        <f>ROUND(I179*H179,1)</f>
        <v>0</v>
      </c>
      <c r="K179" s="175" t="s">
        <v>142</v>
      </c>
      <c r="L179" s="180"/>
      <c r="M179" s="181" t="s">
        <v>19</v>
      </c>
      <c r="N179" s="182" t="s">
        <v>44</v>
      </c>
      <c r="P179" s="137">
        <f>O179*H179</f>
        <v>0</v>
      </c>
      <c r="Q179" s="137">
        <v>5.3800000000000002E-3</v>
      </c>
      <c r="R179" s="137">
        <f>Q179*H179</f>
        <v>5.3800000000000002E-3</v>
      </c>
      <c r="S179" s="137">
        <v>0</v>
      </c>
      <c r="T179" s="138">
        <f>S179*H179</f>
        <v>0</v>
      </c>
      <c r="AR179" s="139" t="s">
        <v>346</v>
      </c>
      <c r="AT179" s="139" t="s">
        <v>251</v>
      </c>
      <c r="AU179" s="139" t="s">
        <v>137</v>
      </c>
      <c r="AY179" s="18" t="s">
        <v>132</v>
      </c>
      <c r="BE179" s="140">
        <f>IF(N179="základní",J179,0)</f>
        <v>0</v>
      </c>
      <c r="BF179" s="140">
        <f>IF(N179="snížená",J179,0)</f>
        <v>0</v>
      </c>
      <c r="BG179" s="140">
        <f>IF(N179="zákl. přenesená",J179,0)</f>
        <v>0</v>
      </c>
      <c r="BH179" s="140">
        <f>IF(N179="sníž. přenesená",J179,0)</f>
        <v>0</v>
      </c>
      <c r="BI179" s="140">
        <f>IF(N179="nulová",J179,0)</f>
        <v>0</v>
      </c>
      <c r="BJ179" s="18" t="s">
        <v>137</v>
      </c>
      <c r="BK179" s="140">
        <f>ROUND(I179*H179,1)</f>
        <v>0</v>
      </c>
      <c r="BL179" s="18" t="s">
        <v>250</v>
      </c>
      <c r="BM179" s="139" t="s">
        <v>1004</v>
      </c>
    </row>
    <row r="180" spans="2:65" s="1" customFormat="1" ht="16.5" customHeight="1">
      <c r="B180" s="33"/>
      <c r="C180" s="128" t="s">
        <v>467</v>
      </c>
      <c r="D180" s="128" t="s">
        <v>138</v>
      </c>
      <c r="E180" s="129" t="s">
        <v>1005</v>
      </c>
      <c r="F180" s="130" t="s">
        <v>1006</v>
      </c>
      <c r="G180" s="131" t="s">
        <v>298</v>
      </c>
      <c r="H180" s="132">
        <v>1</v>
      </c>
      <c r="I180" s="133"/>
      <c r="J180" s="134">
        <f>ROUND(I180*H180,1)</f>
        <v>0</v>
      </c>
      <c r="K180" s="130" t="s">
        <v>142</v>
      </c>
      <c r="L180" s="33"/>
      <c r="M180" s="135" t="s">
        <v>19</v>
      </c>
      <c r="N180" s="136" t="s">
        <v>44</v>
      </c>
      <c r="P180" s="137">
        <f>O180*H180</f>
        <v>0</v>
      </c>
      <c r="Q180" s="137">
        <v>1E-4</v>
      </c>
      <c r="R180" s="137">
        <f>Q180*H180</f>
        <v>1E-4</v>
      </c>
      <c r="S180" s="137">
        <v>0</v>
      </c>
      <c r="T180" s="138">
        <f>S180*H180</f>
        <v>0</v>
      </c>
      <c r="AR180" s="139" t="s">
        <v>250</v>
      </c>
      <c r="AT180" s="139" t="s">
        <v>138</v>
      </c>
      <c r="AU180" s="139" t="s">
        <v>137</v>
      </c>
      <c r="AY180" s="18" t="s">
        <v>132</v>
      </c>
      <c r="BE180" s="140">
        <f>IF(N180="základní",J180,0)</f>
        <v>0</v>
      </c>
      <c r="BF180" s="140">
        <f>IF(N180="snížená",J180,0)</f>
        <v>0</v>
      </c>
      <c r="BG180" s="140">
        <f>IF(N180="zákl. přenesená",J180,0)</f>
        <v>0</v>
      </c>
      <c r="BH180" s="140">
        <f>IF(N180="sníž. přenesená",J180,0)</f>
        <v>0</v>
      </c>
      <c r="BI180" s="140">
        <f>IF(N180="nulová",J180,0)</f>
        <v>0</v>
      </c>
      <c r="BJ180" s="18" t="s">
        <v>137</v>
      </c>
      <c r="BK180" s="140">
        <f>ROUND(I180*H180,1)</f>
        <v>0</v>
      </c>
      <c r="BL180" s="18" t="s">
        <v>250</v>
      </c>
      <c r="BM180" s="139" t="s">
        <v>1007</v>
      </c>
    </row>
    <row r="181" spans="2:65" s="1" customFormat="1" ht="11.25">
      <c r="B181" s="33"/>
      <c r="D181" s="141" t="s">
        <v>145</v>
      </c>
      <c r="F181" s="142" t="s">
        <v>1008</v>
      </c>
      <c r="I181" s="143"/>
      <c r="L181" s="33"/>
      <c r="M181" s="144"/>
      <c r="T181" s="54"/>
      <c r="AT181" s="18" t="s">
        <v>145</v>
      </c>
      <c r="AU181" s="18" t="s">
        <v>137</v>
      </c>
    </row>
    <row r="182" spans="2:65" s="1" customFormat="1" ht="16.5" customHeight="1">
      <c r="B182" s="33"/>
      <c r="C182" s="173" t="s">
        <v>471</v>
      </c>
      <c r="D182" s="173" t="s">
        <v>251</v>
      </c>
      <c r="E182" s="174" t="s">
        <v>1009</v>
      </c>
      <c r="F182" s="175" t="s">
        <v>1010</v>
      </c>
      <c r="G182" s="176" t="s">
        <v>141</v>
      </c>
      <c r="H182" s="177">
        <v>1</v>
      </c>
      <c r="I182" s="178"/>
      <c r="J182" s="179">
        <f>ROUND(I182*H182,1)</f>
        <v>0</v>
      </c>
      <c r="K182" s="175" t="s">
        <v>142</v>
      </c>
      <c r="L182" s="180"/>
      <c r="M182" s="181" t="s">
        <v>19</v>
      </c>
      <c r="N182" s="182" t="s">
        <v>44</v>
      </c>
      <c r="P182" s="137">
        <f>O182*H182</f>
        <v>0</v>
      </c>
      <c r="Q182" s="137">
        <v>5.0000000000000001E-4</v>
      </c>
      <c r="R182" s="137">
        <f>Q182*H182</f>
        <v>5.0000000000000001E-4</v>
      </c>
      <c r="S182" s="137">
        <v>0</v>
      </c>
      <c r="T182" s="138">
        <f>S182*H182</f>
        <v>0</v>
      </c>
      <c r="AR182" s="139" t="s">
        <v>346</v>
      </c>
      <c r="AT182" s="139" t="s">
        <v>251</v>
      </c>
      <c r="AU182" s="139" t="s">
        <v>137</v>
      </c>
      <c r="AY182" s="18" t="s">
        <v>132</v>
      </c>
      <c r="BE182" s="140">
        <f>IF(N182="základní",J182,0)</f>
        <v>0</v>
      </c>
      <c r="BF182" s="140">
        <f>IF(N182="snížená",J182,0)</f>
        <v>0</v>
      </c>
      <c r="BG182" s="140">
        <f>IF(N182="zákl. přenesená",J182,0)</f>
        <v>0</v>
      </c>
      <c r="BH182" s="140">
        <f>IF(N182="sníž. přenesená",J182,0)</f>
        <v>0</v>
      </c>
      <c r="BI182" s="140">
        <f>IF(N182="nulová",J182,0)</f>
        <v>0</v>
      </c>
      <c r="BJ182" s="18" t="s">
        <v>137</v>
      </c>
      <c r="BK182" s="140">
        <f>ROUND(I182*H182,1)</f>
        <v>0</v>
      </c>
      <c r="BL182" s="18" t="s">
        <v>250</v>
      </c>
      <c r="BM182" s="139" t="s">
        <v>1011</v>
      </c>
    </row>
    <row r="183" spans="2:65" s="1" customFormat="1" ht="16.5" customHeight="1">
      <c r="B183" s="33"/>
      <c r="C183" s="128" t="s">
        <v>475</v>
      </c>
      <c r="D183" s="128" t="s">
        <v>138</v>
      </c>
      <c r="E183" s="129" t="s">
        <v>1012</v>
      </c>
      <c r="F183" s="130" t="s">
        <v>1013</v>
      </c>
      <c r="G183" s="131" t="s">
        <v>141</v>
      </c>
      <c r="H183" s="132">
        <v>1</v>
      </c>
      <c r="I183" s="133"/>
      <c r="J183" s="134">
        <f>ROUND(I183*H183,1)</f>
        <v>0</v>
      </c>
      <c r="K183" s="130" t="s">
        <v>142</v>
      </c>
      <c r="L183" s="33"/>
      <c r="M183" s="135" t="s">
        <v>19</v>
      </c>
      <c r="N183" s="136" t="s">
        <v>44</v>
      </c>
      <c r="P183" s="137">
        <f>O183*H183</f>
        <v>0</v>
      </c>
      <c r="Q183" s="137">
        <v>9.0000000000000006E-5</v>
      </c>
      <c r="R183" s="137">
        <f>Q183*H183</f>
        <v>9.0000000000000006E-5</v>
      </c>
      <c r="S183" s="137">
        <v>0</v>
      </c>
      <c r="T183" s="138">
        <f>S183*H183</f>
        <v>0</v>
      </c>
      <c r="AR183" s="139" t="s">
        <v>250</v>
      </c>
      <c r="AT183" s="139" t="s">
        <v>138</v>
      </c>
      <c r="AU183" s="139" t="s">
        <v>137</v>
      </c>
      <c r="AY183" s="18" t="s">
        <v>132</v>
      </c>
      <c r="BE183" s="140">
        <f>IF(N183="základní",J183,0)</f>
        <v>0</v>
      </c>
      <c r="BF183" s="140">
        <f>IF(N183="snížená",J183,0)</f>
        <v>0</v>
      </c>
      <c r="BG183" s="140">
        <f>IF(N183="zákl. přenesená",J183,0)</f>
        <v>0</v>
      </c>
      <c r="BH183" s="140">
        <f>IF(N183="sníž. přenesená",J183,0)</f>
        <v>0</v>
      </c>
      <c r="BI183" s="140">
        <f>IF(N183="nulová",J183,0)</f>
        <v>0</v>
      </c>
      <c r="BJ183" s="18" t="s">
        <v>137</v>
      </c>
      <c r="BK183" s="140">
        <f>ROUND(I183*H183,1)</f>
        <v>0</v>
      </c>
      <c r="BL183" s="18" t="s">
        <v>250</v>
      </c>
      <c r="BM183" s="139" t="s">
        <v>1014</v>
      </c>
    </row>
    <row r="184" spans="2:65" s="1" customFormat="1" ht="11.25">
      <c r="B184" s="33"/>
      <c r="D184" s="141" t="s">
        <v>145</v>
      </c>
      <c r="F184" s="142" t="s">
        <v>1015</v>
      </c>
      <c r="I184" s="143"/>
      <c r="L184" s="33"/>
      <c r="M184" s="144"/>
      <c r="T184" s="54"/>
      <c r="AT184" s="18" t="s">
        <v>145</v>
      </c>
      <c r="AU184" s="18" t="s">
        <v>137</v>
      </c>
    </row>
    <row r="185" spans="2:65" s="1" customFormat="1" ht="16.5" customHeight="1">
      <c r="B185" s="33"/>
      <c r="C185" s="128" t="s">
        <v>484</v>
      </c>
      <c r="D185" s="128" t="s">
        <v>138</v>
      </c>
      <c r="E185" s="129" t="s">
        <v>1016</v>
      </c>
      <c r="F185" s="130" t="s">
        <v>1017</v>
      </c>
      <c r="G185" s="131" t="s">
        <v>298</v>
      </c>
      <c r="H185" s="132">
        <v>1</v>
      </c>
      <c r="I185" s="133"/>
      <c r="J185" s="134">
        <f>ROUND(I185*H185,1)</f>
        <v>0</v>
      </c>
      <c r="K185" s="130" t="s">
        <v>142</v>
      </c>
      <c r="L185" s="33"/>
      <c r="M185" s="135" t="s">
        <v>19</v>
      </c>
      <c r="N185" s="136" t="s">
        <v>44</v>
      </c>
      <c r="P185" s="137">
        <f>O185*H185</f>
        <v>0</v>
      </c>
      <c r="Q185" s="137">
        <v>0</v>
      </c>
      <c r="R185" s="137">
        <f>Q185*H185</f>
        <v>0</v>
      </c>
      <c r="S185" s="137">
        <v>0.155</v>
      </c>
      <c r="T185" s="138">
        <f>S185*H185</f>
        <v>0.155</v>
      </c>
      <c r="AR185" s="139" t="s">
        <v>250</v>
      </c>
      <c r="AT185" s="139" t="s">
        <v>138</v>
      </c>
      <c r="AU185" s="139" t="s">
        <v>137</v>
      </c>
      <c r="AY185" s="18" t="s">
        <v>132</v>
      </c>
      <c r="BE185" s="140">
        <f>IF(N185="základní",J185,0)</f>
        <v>0</v>
      </c>
      <c r="BF185" s="140">
        <f>IF(N185="snížená",J185,0)</f>
        <v>0</v>
      </c>
      <c r="BG185" s="140">
        <f>IF(N185="zákl. přenesená",J185,0)</f>
        <v>0</v>
      </c>
      <c r="BH185" s="140">
        <f>IF(N185="sníž. přenesená",J185,0)</f>
        <v>0</v>
      </c>
      <c r="BI185" s="140">
        <f>IF(N185="nulová",J185,0)</f>
        <v>0</v>
      </c>
      <c r="BJ185" s="18" t="s">
        <v>137</v>
      </c>
      <c r="BK185" s="140">
        <f>ROUND(I185*H185,1)</f>
        <v>0</v>
      </c>
      <c r="BL185" s="18" t="s">
        <v>250</v>
      </c>
      <c r="BM185" s="139" t="s">
        <v>1018</v>
      </c>
    </row>
    <row r="186" spans="2:65" s="1" customFormat="1" ht="11.25">
      <c r="B186" s="33"/>
      <c r="D186" s="141" t="s">
        <v>145</v>
      </c>
      <c r="F186" s="142" t="s">
        <v>1019</v>
      </c>
      <c r="I186" s="143"/>
      <c r="L186" s="33"/>
      <c r="M186" s="144"/>
      <c r="T186" s="54"/>
      <c r="AT186" s="18" t="s">
        <v>145</v>
      </c>
      <c r="AU186" s="18" t="s">
        <v>137</v>
      </c>
    </row>
    <row r="187" spans="2:65" s="12" customFormat="1" ht="11.25">
      <c r="B187" s="145"/>
      <c r="D187" s="146" t="s">
        <v>147</v>
      </c>
      <c r="E187" s="147" t="s">
        <v>19</v>
      </c>
      <c r="F187" s="148" t="s">
        <v>1020</v>
      </c>
      <c r="H187" s="149">
        <v>1</v>
      </c>
      <c r="I187" s="150"/>
      <c r="L187" s="145"/>
      <c r="M187" s="151"/>
      <c r="T187" s="152"/>
      <c r="AT187" s="147" t="s">
        <v>147</v>
      </c>
      <c r="AU187" s="147" t="s">
        <v>137</v>
      </c>
      <c r="AV187" s="12" t="s">
        <v>137</v>
      </c>
      <c r="AW187" s="12" t="s">
        <v>33</v>
      </c>
      <c r="AX187" s="12" t="s">
        <v>80</v>
      </c>
      <c r="AY187" s="147" t="s">
        <v>132</v>
      </c>
    </row>
    <row r="188" spans="2:65" s="1" customFormat="1" ht="24.2" customHeight="1">
      <c r="B188" s="33"/>
      <c r="C188" s="128" t="s">
        <v>1021</v>
      </c>
      <c r="D188" s="128" t="s">
        <v>138</v>
      </c>
      <c r="E188" s="129" t="s">
        <v>1022</v>
      </c>
      <c r="F188" s="130" t="s">
        <v>1023</v>
      </c>
      <c r="G188" s="131" t="s">
        <v>298</v>
      </c>
      <c r="H188" s="132">
        <v>1</v>
      </c>
      <c r="I188" s="133"/>
      <c r="J188" s="134">
        <f>ROUND(I188*H188,1)</f>
        <v>0</v>
      </c>
      <c r="K188" s="130" t="s">
        <v>142</v>
      </c>
      <c r="L188" s="33"/>
      <c r="M188" s="135" t="s">
        <v>19</v>
      </c>
      <c r="N188" s="136" t="s">
        <v>44</v>
      </c>
      <c r="P188" s="137">
        <f>O188*H188</f>
        <v>0</v>
      </c>
      <c r="Q188" s="137">
        <v>5.8700000000000002E-3</v>
      </c>
      <c r="R188" s="137">
        <f>Q188*H188</f>
        <v>5.8700000000000002E-3</v>
      </c>
      <c r="S188" s="137">
        <v>0</v>
      </c>
      <c r="T188" s="138">
        <f>S188*H188</f>
        <v>0</v>
      </c>
      <c r="AR188" s="139" t="s">
        <v>250</v>
      </c>
      <c r="AT188" s="139" t="s">
        <v>138</v>
      </c>
      <c r="AU188" s="139" t="s">
        <v>137</v>
      </c>
      <c r="AY188" s="18" t="s">
        <v>132</v>
      </c>
      <c r="BE188" s="140">
        <f>IF(N188="základní",J188,0)</f>
        <v>0</v>
      </c>
      <c r="BF188" s="140">
        <f>IF(N188="snížená",J188,0)</f>
        <v>0</v>
      </c>
      <c r="BG188" s="140">
        <f>IF(N188="zákl. přenesená",J188,0)</f>
        <v>0</v>
      </c>
      <c r="BH188" s="140">
        <f>IF(N188="sníž. přenesená",J188,0)</f>
        <v>0</v>
      </c>
      <c r="BI188" s="140">
        <f>IF(N188="nulová",J188,0)</f>
        <v>0</v>
      </c>
      <c r="BJ188" s="18" t="s">
        <v>137</v>
      </c>
      <c r="BK188" s="140">
        <f>ROUND(I188*H188,1)</f>
        <v>0</v>
      </c>
      <c r="BL188" s="18" t="s">
        <v>250</v>
      </c>
      <c r="BM188" s="139" t="s">
        <v>1024</v>
      </c>
    </row>
    <row r="189" spans="2:65" s="1" customFormat="1" ht="11.25">
      <c r="B189" s="33"/>
      <c r="D189" s="141" t="s">
        <v>145</v>
      </c>
      <c r="F189" s="142" t="s">
        <v>1025</v>
      </c>
      <c r="I189" s="143"/>
      <c r="L189" s="33"/>
      <c r="M189" s="144"/>
      <c r="T189" s="54"/>
      <c r="AT189" s="18" t="s">
        <v>145</v>
      </c>
      <c r="AU189" s="18" t="s">
        <v>137</v>
      </c>
    </row>
    <row r="190" spans="2:65" s="12" customFormat="1" ht="11.25">
      <c r="B190" s="145"/>
      <c r="D190" s="146" t="s">
        <v>147</v>
      </c>
      <c r="E190" s="147" t="s">
        <v>19</v>
      </c>
      <c r="F190" s="148" t="s">
        <v>1026</v>
      </c>
      <c r="H190" s="149">
        <v>1</v>
      </c>
      <c r="I190" s="150"/>
      <c r="L190" s="145"/>
      <c r="M190" s="151"/>
      <c r="T190" s="152"/>
      <c r="AT190" s="147" t="s">
        <v>147</v>
      </c>
      <c r="AU190" s="147" t="s">
        <v>137</v>
      </c>
      <c r="AV190" s="12" t="s">
        <v>137</v>
      </c>
      <c r="AW190" s="12" t="s">
        <v>33</v>
      </c>
      <c r="AX190" s="12" t="s">
        <v>80</v>
      </c>
      <c r="AY190" s="147" t="s">
        <v>132</v>
      </c>
    </row>
    <row r="191" spans="2:65" s="1" customFormat="1" ht="16.5" customHeight="1">
      <c r="B191" s="33"/>
      <c r="C191" s="128" t="s">
        <v>1027</v>
      </c>
      <c r="D191" s="128" t="s">
        <v>138</v>
      </c>
      <c r="E191" s="129" t="s">
        <v>1028</v>
      </c>
      <c r="F191" s="130" t="s">
        <v>1029</v>
      </c>
      <c r="G191" s="131" t="s">
        <v>141</v>
      </c>
      <c r="H191" s="132">
        <v>1</v>
      </c>
      <c r="I191" s="133"/>
      <c r="J191" s="134">
        <f>ROUND(I191*H191,1)</f>
        <v>0</v>
      </c>
      <c r="K191" s="130" t="s">
        <v>142</v>
      </c>
      <c r="L191" s="33"/>
      <c r="M191" s="135" t="s">
        <v>19</v>
      </c>
      <c r="N191" s="136" t="s">
        <v>44</v>
      </c>
      <c r="P191" s="137">
        <f>O191*H191</f>
        <v>0</v>
      </c>
      <c r="Q191" s="137">
        <v>2.3000000000000001E-4</v>
      </c>
      <c r="R191" s="137">
        <f>Q191*H191</f>
        <v>2.3000000000000001E-4</v>
      </c>
      <c r="S191" s="137">
        <v>2.3000000000000001E-4</v>
      </c>
      <c r="T191" s="138">
        <f>S191*H191</f>
        <v>2.3000000000000001E-4</v>
      </c>
      <c r="AR191" s="139" t="s">
        <v>250</v>
      </c>
      <c r="AT191" s="139" t="s">
        <v>138</v>
      </c>
      <c r="AU191" s="139" t="s">
        <v>137</v>
      </c>
      <c r="AY191" s="18" t="s">
        <v>132</v>
      </c>
      <c r="BE191" s="140">
        <f>IF(N191="základní",J191,0)</f>
        <v>0</v>
      </c>
      <c r="BF191" s="140">
        <f>IF(N191="snížená",J191,0)</f>
        <v>0</v>
      </c>
      <c r="BG191" s="140">
        <f>IF(N191="zákl. přenesená",J191,0)</f>
        <v>0</v>
      </c>
      <c r="BH191" s="140">
        <f>IF(N191="sníž. přenesená",J191,0)</f>
        <v>0</v>
      </c>
      <c r="BI191" s="140">
        <f>IF(N191="nulová",J191,0)</f>
        <v>0</v>
      </c>
      <c r="BJ191" s="18" t="s">
        <v>137</v>
      </c>
      <c r="BK191" s="140">
        <f>ROUND(I191*H191,1)</f>
        <v>0</v>
      </c>
      <c r="BL191" s="18" t="s">
        <v>250</v>
      </c>
      <c r="BM191" s="139" t="s">
        <v>1030</v>
      </c>
    </row>
    <row r="192" spans="2:65" s="1" customFormat="1" ht="11.25">
      <c r="B192" s="33"/>
      <c r="D192" s="141" t="s">
        <v>145</v>
      </c>
      <c r="F192" s="142" t="s">
        <v>1031</v>
      </c>
      <c r="I192" s="143"/>
      <c r="L192" s="33"/>
      <c r="M192" s="144"/>
      <c r="T192" s="54"/>
      <c r="AT192" s="18" t="s">
        <v>145</v>
      </c>
      <c r="AU192" s="18" t="s">
        <v>137</v>
      </c>
    </row>
    <row r="193" spans="2:65" s="1" customFormat="1" ht="24.2" customHeight="1">
      <c r="B193" s="33"/>
      <c r="C193" s="128" t="s">
        <v>1032</v>
      </c>
      <c r="D193" s="128" t="s">
        <v>138</v>
      </c>
      <c r="E193" s="129" t="s">
        <v>1033</v>
      </c>
      <c r="F193" s="130" t="s">
        <v>1034</v>
      </c>
      <c r="G193" s="131" t="s">
        <v>453</v>
      </c>
      <c r="H193" s="132">
        <v>0.16200000000000001</v>
      </c>
      <c r="I193" s="133"/>
      <c r="J193" s="134">
        <f>ROUND(I193*H193,1)</f>
        <v>0</v>
      </c>
      <c r="K193" s="130" t="s">
        <v>142</v>
      </c>
      <c r="L193" s="33"/>
      <c r="M193" s="135" t="s">
        <v>19</v>
      </c>
      <c r="N193" s="136" t="s">
        <v>44</v>
      </c>
      <c r="P193" s="137">
        <f>O193*H193</f>
        <v>0</v>
      </c>
      <c r="Q193" s="137">
        <v>0</v>
      </c>
      <c r="R193" s="137">
        <f>Q193*H193</f>
        <v>0</v>
      </c>
      <c r="S193" s="137">
        <v>0</v>
      </c>
      <c r="T193" s="138">
        <f>S193*H193</f>
        <v>0</v>
      </c>
      <c r="AR193" s="139" t="s">
        <v>250</v>
      </c>
      <c r="AT193" s="139" t="s">
        <v>138</v>
      </c>
      <c r="AU193" s="139" t="s">
        <v>137</v>
      </c>
      <c r="AY193" s="18" t="s">
        <v>132</v>
      </c>
      <c r="BE193" s="140">
        <f>IF(N193="základní",J193,0)</f>
        <v>0</v>
      </c>
      <c r="BF193" s="140">
        <f>IF(N193="snížená",J193,0)</f>
        <v>0</v>
      </c>
      <c r="BG193" s="140">
        <f>IF(N193="zákl. přenesená",J193,0)</f>
        <v>0</v>
      </c>
      <c r="BH193" s="140">
        <f>IF(N193="sníž. přenesená",J193,0)</f>
        <v>0</v>
      </c>
      <c r="BI193" s="140">
        <f>IF(N193="nulová",J193,0)</f>
        <v>0</v>
      </c>
      <c r="BJ193" s="18" t="s">
        <v>137</v>
      </c>
      <c r="BK193" s="140">
        <f>ROUND(I193*H193,1)</f>
        <v>0</v>
      </c>
      <c r="BL193" s="18" t="s">
        <v>250</v>
      </c>
      <c r="BM193" s="139" t="s">
        <v>1035</v>
      </c>
    </row>
    <row r="194" spans="2:65" s="1" customFormat="1" ht="11.25">
      <c r="B194" s="33"/>
      <c r="D194" s="141" t="s">
        <v>145</v>
      </c>
      <c r="F194" s="142" t="s">
        <v>1036</v>
      </c>
      <c r="I194" s="143"/>
      <c r="L194" s="33"/>
      <c r="M194" s="144"/>
      <c r="T194" s="54"/>
      <c r="AT194" s="18" t="s">
        <v>145</v>
      </c>
      <c r="AU194" s="18" t="s">
        <v>137</v>
      </c>
    </row>
    <row r="195" spans="2:65" s="1" customFormat="1" ht="16.5" customHeight="1">
      <c r="B195" s="33"/>
      <c r="C195" s="128" t="s">
        <v>1037</v>
      </c>
      <c r="D195" s="128" t="s">
        <v>138</v>
      </c>
      <c r="E195" s="129" t="s">
        <v>1038</v>
      </c>
      <c r="F195" s="130" t="s">
        <v>1039</v>
      </c>
      <c r="G195" s="131" t="s">
        <v>887</v>
      </c>
      <c r="H195" s="186"/>
      <c r="I195" s="133"/>
      <c r="J195" s="134">
        <f>ROUND(I195*H195,1)</f>
        <v>0</v>
      </c>
      <c r="K195" s="130" t="s">
        <v>19</v>
      </c>
      <c r="L195" s="33"/>
      <c r="M195" s="135" t="s">
        <v>19</v>
      </c>
      <c r="N195" s="136" t="s">
        <v>44</v>
      </c>
      <c r="P195" s="137">
        <f>O195*H195</f>
        <v>0</v>
      </c>
      <c r="Q195" s="137">
        <v>0</v>
      </c>
      <c r="R195" s="137">
        <f>Q195*H195</f>
        <v>0</v>
      </c>
      <c r="S195" s="137">
        <v>0</v>
      </c>
      <c r="T195" s="138">
        <f>S195*H195</f>
        <v>0</v>
      </c>
      <c r="AR195" s="139" t="s">
        <v>250</v>
      </c>
      <c r="AT195" s="139" t="s">
        <v>138</v>
      </c>
      <c r="AU195" s="139" t="s">
        <v>137</v>
      </c>
      <c r="AY195" s="18" t="s">
        <v>132</v>
      </c>
      <c r="BE195" s="140">
        <f>IF(N195="základní",J195,0)</f>
        <v>0</v>
      </c>
      <c r="BF195" s="140">
        <f>IF(N195="snížená",J195,0)</f>
        <v>0</v>
      </c>
      <c r="BG195" s="140">
        <f>IF(N195="zákl. přenesená",J195,0)</f>
        <v>0</v>
      </c>
      <c r="BH195" s="140">
        <f>IF(N195="sníž. přenesená",J195,0)</f>
        <v>0</v>
      </c>
      <c r="BI195" s="140">
        <f>IF(N195="nulová",J195,0)</f>
        <v>0</v>
      </c>
      <c r="BJ195" s="18" t="s">
        <v>137</v>
      </c>
      <c r="BK195" s="140">
        <f>ROUND(I195*H195,1)</f>
        <v>0</v>
      </c>
      <c r="BL195" s="18" t="s">
        <v>250</v>
      </c>
      <c r="BM195" s="139" t="s">
        <v>1040</v>
      </c>
    </row>
    <row r="196" spans="2:65" s="11" customFormat="1" ht="22.9" customHeight="1">
      <c r="B196" s="116"/>
      <c r="D196" s="117" t="s">
        <v>71</v>
      </c>
      <c r="E196" s="126" t="s">
        <v>1041</v>
      </c>
      <c r="F196" s="126" t="s">
        <v>1042</v>
      </c>
      <c r="I196" s="119"/>
      <c r="J196" s="127">
        <f>BK196</f>
        <v>0</v>
      </c>
      <c r="L196" s="116"/>
      <c r="M196" s="121"/>
      <c r="P196" s="122">
        <f>SUM(P197:P226)</f>
        <v>0</v>
      </c>
      <c r="R196" s="122">
        <f>SUM(R197:R226)</f>
        <v>0.14155000000000001</v>
      </c>
      <c r="T196" s="123">
        <f>SUM(T197:T226)</f>
        <v>0</v>
      </c>
      <c r="AR196" s="117" t="s">
        <v>137</v>
      </c>
      <c r="AT196" s="124" t="s">
        <v>71</v>
      </c>
      <c r="AU196" s="124" t="s">
        <v>80</v>
      </c>
      <c r="AY196" s="117" t="s">
        <v>132</v>
      </c>
      <c r="BK196" s="125">
        <f>SUM(BK197:BK226)</f>
        <v>0</v>
      </c>
    </row>
    <row r="197" spans="2:65" s="1" customFormat="1" ht="16.5" customHeight="1">
      <c r="B197" s="33"/>
      <c r="C197" s="128" t="s">
        <v>1043</v>
      </c>
      <c r="D197" s="128" t="s">
        <v>138</v>
      </c>
      <c r="E197" s="129" t="s">
        <v>1044</v>
      </c>
      <c r="F197" s="130" t="s">
        <v>1045</v>
      </c>
      <c r="G197" s="131" t="s">
        <v>141</v>
      </c>
      <c r="H197" s="132">
        <v>1</v>
      </c>
      <c r="I197" s="133"/>
      <c r="J197" s="134">
        <f>ROUND(I197*H197,1)</f>
        <v>0</v>
      </c>
      <c r="K197" s="130" t="s">
        <v>142</v>
      </c>
      <c r="L197" s="33"/>
      <c r="M197" s="135" t="s">
        <v>19</v>
      </c>
      <c r="N197" s="136" t="s">
        <v>44</v>
      </c>
      <c r="P197" s="137">
        <f>O197*H197</f>
        <v>0</v>
      </c>
      <c r="Q197" s="137">
        <v>0</v>
      </c>
      <c r="R197" s="137">
        <f>Q197*H197</f>
        <v>0</v>
      </c>
      <c r="S197" s="137">
        <v>0</v>
      </c>
      <c r="T197" s="138">
        <f>S197*H197</f>
        <v>0</v>
      </c>
      <c r="AR197" s="139" t="s">
        <v>250</v>
      </c>
      <c r="AT197" s="139" t="s">
        <v>138</v>
      </c>
      <c r="AU197" s="139" t="s">
        <v>137</v>
      </c>
      <c r="AY197" s="18" t="s">
        <v>132</v>
      </c>
      <c r="BE197" s="140">
        <f>IF(N197="základní",J197,0)</f>
        <v>0</v>
      </c>
      <c r="BF197" s="140">
        <f>IF(N197="snížená",J197,0)</f>
        <v>0</v>
      </c>
      <c r="BG197" s="140">
        <f>IF(N197="zákl. přenesená",J197,0)</f>
        <v>0</v>
      </c>
      <c r="BH197" s="140">
        <f>IF(N197="sníž. přenesená",J197,0)</f>
        <v>0</v>
      </c>
      <c r="BI197" s="140">
        <f>IF(N197="nulová",J197,0)</f>
        <v>0</v>
      </c>
      <c r="BJ197" s="18" t="s">
        <v>137</v>
      </c>
      <c r="BK197" s="140">
        <f>ROUND(I197*H197,1)</f>
        <v>0</v>
      </c>
      <c r="BL197" s="18" t="s">
        <v>250</v>
      </c>
      <c r="BM197" s="139" t="s">
        <v>1046</v>
      </c>
    </row>
    <row r="198" spans="2:65" s="1" customFormat="1" ht="11.25">
      <c r="B198" s="33"/>
      <c r="D198" s="141" t="s">
        <v>145</v>
      </c>
      <c r="F198" s="142" t="s">
        <v>1047</v>
      </c>
      <c r="I198" s="143"/>
      <c r="L198" s="33"/>
      <c r="M198" s="144"/>
      <c r="T198" s="54"/>
      <c r="AT198" s="18" t="s">
        <v>145</v>
      </c>
      <c r="AU198" s="18" t="s">
        <v>137</v>
      </c>
    </row>
    <row r="199" spans="2:65" s="12" customFormat="1" ht="11.25">
      <c r="B199" s="145"/>
      <c r="D199" s="146" t="s">
        <v>147</v>
      </c>
      <c r="E199" s="147" t="s">
        <v>19</v>
      </c>
      <c r="F199" s="148" t="s">
        <v>1048</v>
      </c>
      <c r="H199" s="149">
        <v>1</v>
      </c>
      <c r="I199" s="150"/>
      <c r="L199" s="145"/>
      <c r="M199" s="151"/>
      <c r="T199" s="152"/>
      <c r="AT199" s="147" t="s">
        <v>147</v>
      </c>
      <c r="AU199" s="147" t="s">
        <v>137</v>
      </c>
      <c r="AV199" s="12" t="s">
        <v>137</v>
      </c>
      <c r="AW199" s="12" t="s">
        <v>33</v>
      </c>
      <c r="AX199" s="12" t="s">
        <v>80</v>
      </c>
      <c r="AY199" s="147" t="s">
        <v>132</v>
      </c>
    </row>
    <row r="200" spans="2:65" s="1" customFormat="1" ht="16.5" customHeight="1">
      <c r="B200" s="33"/>
      <c r="C200" s="173" t="s">
        <v>1049</v>
      </c>
      <c r="D200" s="173" t="s">
        <v>251</v>
      </c>
      <c r="E200" s="174" t="s">
        <v>1050</v>
      </c>
      <c r="F200" s="175" t="s">
        <v>1051</v>
      </c>
      <c r="G200" s="176" t="s">
        <v>141</v>
      </c>
      <c r="H200" s="177">
        <v>1</v>
      </c>
      <c r="I200" s="178"/>
      <c r="J200" s="179">
        <f>ROUND(I200*H200,1)</f>
        <v>0</v>
      </c>
      <c r="K200" s="175" t="s">
        <v>142</v>
      </c>
      <c r="L200" s="180"/>
      <c r="M200" s="181" t="s">
        <v>19</v>
      </c>
      <c r="N200" s="182" t="s">
        <v>44</v>
      </c>
      <c r="P200" s="137">
        <f>O200*H200</f>
        <v>0</v>
      </c>
      <c r="Q200" s="137">
        <v>0.10044</v>
      </c>
      <c r="R200" s="137">
        <f>Q200*H200</f>
        <v>0.10044</v>
      </c>
      <c r="S200" s="137">
        <v>0</v>
      </c>
      <c r="T200" s="138">
        <f>S200*H200</f>
        <v>0</v>
      </c>
      <c r="AR200" s="139" t="s">
        <v>346</v>
      </c>
      <c r="AT200" s="139" t="s">
        <v>251</v>
      </c>
      <c r="AU200" s="139" t="s">
        <v>137</v>
      </c>
      <c r="AY200" s="18" t="s">
        <v>132</v>
      </c>
      <c r="BE200" s="140">
        <f>IF(N200="základní",J200,0)</f>
        <v>0</v>
      </c>
      <c r="BF200" s="140">
        <f>IF(N200="snížená",J200,0)</f>
        <v>0</v>
      </c>
      <c r="BG200" s="140">
        <f>IF(N200="zákl. přenesená",J200,0)</f>
        <v>0</v>
      </c>
      <c r="BH200" s="140">
        <f>IF(N200="sníž. přenesená",J200,0)</f>
        <v>0</v>
      </c>
      <c r="BI200" s="140">
        <f>IF(N200="nulová",J200,0)</f>
        <v>0</v>
      </c>
      <c r="BJ200" s="18" t="s">
        <v>137</v>
      </c>
      <c r="BK200" s="140">
        <f>ROUND(I200*H200,1)</f>
        <v>0</v>
      </c>
      <c r="BL200" s="18" t="s">
        <v>250</v>
      </c>
      <c r="BM200" s="139" t="s">
        <v>1052</v>
      </c>
    </row>
    <row r="201" spans="2:65" s="1" customFormat="1" ht="16.5" customHeight="1">
      <c r="B201" s="33"/>
      <c r="C201" s="128" t="s">
        <v>1053</v>
      </c>
      <c r="D201" s="128" t="s">
        <v>138</v>
      </c>
      <c r="E201" s="129" t="s">
        <v>1054</v>
      </c>
      <c r="F201" s="130" t="s">
        <v>1055</v>
      </c>
      <c r="G201" s="131" t="s">
        <v>141</v>
      </c>
      <c r="H201" s="132">
        <v>1</v>
      </c>
      <c r="I201" s="133"/>
      <c r="J201" s="134">
        <f>ROUND(I201*H201,1)</f>
        <v>0</v>
      </c>
      <c r="K201" s="130" t="s">
        <v>142</v>
      </c>
      <c r="L201" s="33"/>
      <c r="M201" s="135" t="s">
        <v>19</v>
      </c>
      <c r="N201" s="136" t="s">
        <v>44</v>
      </c>
      <c r="P201" s="137">
        <f>O201*H201</f>
        <v>0</v>
      </c>
      <c r="Q201" s="137">
        <v>0</v>
      </c>
      <c r="R201" s="137">
        <f>Q201*H201</f>
        <v>0</v>
      </c>
      <c r="S201" s="137">
        <v>0</v>
      </c>
      <c r="T201" s="138">
        <f>S201*H201</f>
        <v>0</v>
      </c>
      <c r="AR201" s="139" t="s">
        <v>250</v>
      </c>
      <c r="AT201" s="139" t="s">
        <v>138</v>
      </c>
      <c r="AU201" s="139" t="s">
        <v>137</v>
      </c>
      <c r="AY201" s="18" t="s">
        <v>132</v>
      </c>
      <c r="BE201" s="140">
        <f>IF(N201="základní",J201,0)</f>
        <v>0</v>
      </c>
      <c r="BF201" s="140">
        <f>IF(N201="snížená",J201,0)</f>
        <v>0</v>
      </c>
      <c r="BG201" s="140">
        <f>IF(N201="zákl. přenesená",J201,0)</f>
        <v>0</v>
      </c>
      <c r="BH201" s="140">
        <f>IF(N201="sníž. přenesená",J201,0)</f>
        <v>0</v>
      </c>
      <c r="BI201" s="140">
        <f>IF(N201="nulová",J201,0)</f>
        <v>0</v>
      </c>
      <c r="BJ201" s="18" t="s">
        <v>137</v>
      </c>
      <c r="BK201" s="140">
        <f>ROUND(I201*H201,1)</f>
        <v>0</v>
      </c>
      <c r="BL201" s="18" t="s">
        <v>250</v>
      </c>
      <c r="BM201" s="139" t="s">
        <v>1056</v>
      </c>
    </row>
    <row r="202" spans="2:65" s="1" customFormat="1" ht="11.25">
      <c r="B202" s="33"/>
      <c r="D202" s="141" t="s">
        <v>145</v>
      </c>
      <c r="F202" s="142" t="s">
        <v>1057</v>
      </c>
      <c r="I202" s="143"/>
      <c r="L202" s="33"/>
      <c r="M202" s="144"/>
      <c r="T202" s="54"/>
      <c r="AT202" s="18" t="s">
        <v>145</v>
      </c>
      <c r="AU202" s="18" t="s">
        <v>137</v>
      </c>
    </row>
    <row r="203" spans="2:65" s="12" customFormat="1" ht="11.25">
      <c r="B203" s="145"/>
      <c r="D203" s="146" t="s">
        <v>147</v>
      </c>
      <c r="E203" s="147" t="s">
        <v>19</v>
      </c>
      <c r="F203" s="148" t="s">
        <v>1058</v>
      </c>
      <c r="H203" s="149">
        <v>1</v>
      </c>
      <c r="I203" s="150"/>
      <c r="L203" s="145"/>
      <c r="M203" s="151"/>
      <c r="T203" s="152"/>
      <c r="AT203" s="147" t="s">
        <v>147</v>
      </c>
      <c r="AU203" s="147" t="s">
        <v>137</v>
      </c>
      <c r="AV203" s="12" t="s">
        <v>137</v>
      </c>
      <c r="AW203" s="12" t="s">
        <v>33</v>
      </c>
      <c r="AX203" s="12" t="s">
        <v>80</v>
      </c>
      <c r="AY203" s="147" t="s">
        <v>132</v>
      </c>
    </row>
    <row r="204" spans="2:65" s="1" customFormat="1" ht="16.5" customHeight="1">
      <c r="B204" s="33"/>
      <c r="C204" s="173" t="s">
        <v>181</v>
      </c>
      <c r="D204" s="173" t="s">
        <v>251</v>
      </c>
      <c r="E204" s="174" t="s">
        <v>1059</v>
      </c>
      <c r="F204" s="175" t="s">
        <v>1060</v>
      </c>
      <c r="G204" s="176" t="s">
        <v>141</v>
      </c>
      <c r="H204" s="177">
        <v>1</v>
      </c>
      <c r="I204" s="178"/>
      <c r="J204" s="179">
        <f>ROUND(I204*H204,1)</f>
        <v>0</v>
      </c>
      <c r="K204" s="175" t="s">
        <v>142</v>
      </c>
      <c r="L204" s="180"/>
      <c r="M204" s="181" t="s">
        <v>19</v>
      </c>
      <c r="N204" s="182" t="s">
        <v>44</v>
      </c>
      <c r="P204" s="137">
        <f>O204*H204</f>
        <v>0</v>
      </c>
      <c r="Q204" s="137">
        <v>3.1300000000000001E-2</v>
      </c>
      <c r="R204" s="137">
        <f>Q204*H204</f>
        <v>3.1300000000000001E-2</v>
      </c>
      <c r="S204" s="137">
        <v>0</v>
      </c>
      <c r="T204" s="138">
        <f>S204*H204</f>
        <v>0</v>
      </c>
      <c r="AR204" s="139" t="s">
        <v>346</v>
      </c>
      <c r="AT204" s="139" t="s">
        <v>251</v>
      </c>
      <c r="AU204" s="139" t="s">
        <v>137</v>
      </c>
      <c r="AY204" s="18" t="s">
        <v>132</v>
      </c>
      <c r="BE204" s="140">
        <f>IF(N204="základní",J204,0)</f>
        <v>0</v>
      </c>
      <c r="BF204" s="140">
        <f>IF(N204="snížená",J204,0)</f>
        <v>0</v>
      </c>
      <c r="BG204" s="140">
        <f>IF(N204="zákl. přenesená",J204,0)</f>
        <v>0</v>
      </c>
      <c r="BH204" s="140">
        <f>IF(N204="sníž. přenesená",J204,0)</f>
        <v>0</v>
      </c>
      <c r="BI204" s="140">
        <f>IF(N204="nulová",J204,0)</f>
        <v>0</v>
      </c>
      <c r="BJ204" s="18" t="s">
        <v>137</v>
      </c>
      <c r="BK204" s="140">
        <f>ROUND(I204*H204,1)</f>
        <v>0</v>
      </c>
      <c r="BL204" s="18" t="s">
        <v>250</v>
      </c>
      <c r="BM204" s="139" t="s">
        <v>1061</v>
      </c>
    </row>
    <row r="205" spans="2:65" s="1" customFormat="1" ht="21.75" customHeight="1">
      <c r="B205" s="33"/>
      <c r="C205" s="128" t="s">
        <v>1062</v>
      </c>
      <c r="D205" s="128" t="s">
        <v>138</v>
      </c>
      <c r="E205" s="129" t="s">
        <v>1063</v>
      </c>
      <c r="F205" s="130" t="s">
        <v>1064</v>
      </c>
      <c r="G205" s="131" t="s">
        <v>141</v>
      </c>
      <c r="H205" s="132">
        <v>2</v>
      </c>
      <c r="I205" s="133"/>
      <c r="J205" s="134">
        <f>ROUND(I205*H205,1)</f>
        <v>0</v>
      </c>
      <c r="K205" s="130" t="s">
        <v>142</v>
      </c>
      <c r="L205" s="33"/>
      <c r="M205" s="135" t="s">
        <v>19</v>
      </c>
      <c r="N205" s="136" t="s">
        <v>44</v>
      </c>
      <c r="P205" s="137">
        <f>O205*H205</f>
        <v>0</v>
      </c>
      <c r="Q205" s="137">
        <v>6.9999999999999999E-4</v>
      </c>
      <c r="R205" s="137">
        <f>Q205*H205</f>
        <v>1.4E-3</v>
      </c>
      <c r="S205" s="137">
        <v>0</v>
      </c>
      <c r="T205" s="138">
        <f>S205*H205</f>
        <v>0</v>
      </c>
      <c r="AR205" s="139" t="s">
        <v>250</v>
      </c>
      <c r="AT205" s="139" t="s">
        <v>138</v>
      </c>
      <c r="AU205" s="139" t="s">
        <v>137</v>
      </c>
      <c r="AY205" s="18" t="s">
        <v>132</v>
      </c>
      <c r="BE205" s="140">
        <f>IF(N205="základní",J205,0)</f>
        <v>0</v>
      </c>
      <c r="BF205" s="140">
        <f>IF(N205="snížená",J205,0)</f>
        <v>0</v>
      </c>
      <c r="BG205" s="140">
        <f>IF(N205="zákl. přenesená",J205,0)</f>
        <v>0</v>
      </c>
      <c r="BH205" s="140">
        <f>IF(N205="sníž. přenesená",J205,0)</f>
        <v>0</v>
      </c>
      <c r="BI205" s="140">
        <f>IF(N205="nulová",J205,0)</f>
        <v>0</v>
      </c>
      <c r="BJ205" s="18" t="s">
        <v>137</v>
      </c>
      <c r="BK205" s="140">
        <f>ROUND(I205*H205,1)</f>
        <v>0</v>
      </c>
      <c r="BL205" s="18" t="s">
        <v>250</v>
      </c>
      <c r="BM205" s="139" t="s">
        <v>1065</v>
      </c>
    </row>
    <row r="206" spans="2:65" s="1" customFormat="1" ht="11.25">
      <c r="B206" s="33"/>
      <c r="D206" s="141" t="s">
        <v>145</v>
      </c>
      <c r="F206" s="142" t="s">
        <v>1066</v>
      </c>
      <c r="I206" s="143"/>
      <c r="L206" s="33"/>
      <c r="M206" s="144"/>
      <c r="T206" s="54"/>
      <c r="AT206" s="18" t="s">
        <v>145</v>
      </c>
      <c r="AU206" s="18" t="s">
        <v>137</v>
      </c>
    </row>
    <row r="207" spans="2:65" s="1" customFormat="1" ht="21.75" customHeight="1">
      <c r="B207" s="33"/>
      <c r="C207" s="128" t="s">
        <v>220</v>
      </c>
      <c r="D207" s="128" t="s">
        <v>138</v>
      </c>
      <c r="E207" s="129" t="s">
        <v>1067</v>
      </c>
      <c r="F207" s="130" t="s">
        <v>1068</v>
      </c>
      <c r="G207" s="131" t="s">
        <v>141</v>
      </c>
      <c r="H207" s="132">
        <v>2</v>
      </c>
      <c r="I207" s="133"/>
      <c r="J207" s="134">
        <f>ROUND(I207*H207,1)</f>
        <v>0</v>
      </c>
      <c r="K207" s="130" t="s">
        <v>142</v>
      </c>
      <c r="L207" s="33"/>
      <c r="M207" s="135" t="s">
        <v>19</v>
      </c>
      <c r="N207" s="136" t="s">
        <v>44</v>
      </c>
      <c r="P207" s="137">
        <f>O207*H207</f>
        <v>0</v>
      </c>
      <c r="Q207" s="137">
        <v>3.4000000000000002E-4</v>
      </c>
      <c r="R207" s="137">
        <f>Q207*H207</f>
        <v>6.8000000000000005E-4</v>
      </c>
      <c r="S207" s="137">
        <v>0</v>
      </c>
      <c r="T207" s="138">
        <f>S207*H207</f>
        <v>0</v>
      </c>
      <c r="AR207" s="139" t="s">
        <v>250</v>
      </c>
      <c r="AT207" s="139" t="s">
        <v>138</v>
      </c>
      <c r="AU207" s="139" t="s">
        <v>137</v>
      </c>
      <c r="AY207" s="18" t="s">
        <v>132</v>
      </c>
      <c r="BE207" s="140">
        <f>IF(N207="základní",J207,0)</f>
        <v>0</v>
      </c>
      <c r="BF207" s="140">
        <f>IF(N207="snížená",J207,0)</f>
        <v>0</v>
      </c>
      <c r="BG207" s="140">
        <f>IF(N207="zákl. přenesená",J207,0)</f>
        <v>0</v>
      </c>
      <c r="BH207" s="140">
        <f>IF(N207="sníž. přenesená",J207,0)</f>
        <v>0</v>
      </c>
      <c r="BI207" s="140">
        <f>IF(N207="nulová",J207,0)</f>
        <v>0</v>
      </c>
      <c r="BJ207" s="18" t="s">
        <v>137</v>
      </c>
      <c r="BK207" s="140">
        <f>ROUND(I207*H207,1)</f>
        <v>0</v>
      </c>
      <c r="BL207" s="18" t="s">
        <v>250</v>
      </c>
      <c r="BM207" s="139" t="s">
        <v>1069</v>
      </c>
    </row>
    <row r="208" spans="2:65" s="1" customFormat="1" ht="11.25">
      <c r="B208" s="33"/>
      <c r="D208" s="141" t="s">
        <v>145</v>
      </c>
      <c r="F208" s="142" t="s">
        <v>1070</v>
      </c>
      <c r="I208" s="143"/>
      <c r="L208" s="33"/>
      <c r="M208" s="144"/>
      <c r="T208" s="54"/>
      <c r="AT208" s="18" t="s">
        <v>145</v>
      </c>
      <c r="AU208" s="18" t="s">
        <v>137</v>
      </c>
    </row>
    <row r="209" spans="2:65" s="1" customFormat="1" ht="24.2" customHeight="1">
      <c r="B209" s="33"/>
      <c r="C209" s="128" t="s">
        <v>243</v>
      </c>
      <c r="D209" s="128" t="s">
        <v>138</v>
      </c>
      <c r="E209" s="129" t="s">
        <v>1071</v>
      </c>
      <c r="F209" s="130" t="s">
        <v>1072</v>
      </c>
      <c r="G209" s="131" t="s">
        <v>141</v>
      </c>
      <c r="H209" s="132">
        <v>1</v>
      </c>
      <c r="I209" s="133"/>
      <c r="J209" s="134">
        <f>ROUND(I209*H209,1)</f>
        <v>0</v>
      </c>
      <c r="K209" s="130" t="s">
        <v>142</v>
      </c>
      <c r="L209" s="33"/>
      <c r="M209" s="135" t="s">
        <v>19</v>
      </c>
      <c r="N209" s="136" t="s">
        <v>44</v>
      </c>
      <c r="P209" s="137">
        <f>O209*H209</f>
        <v>0</v>
      </c>
      <c r="Q209" s="137">
        <v>1.3999999999999999E-4</v>
      </c>
      <c r="R209" s="137">
        <f>Q209*H209</f>
        <v>1.3999999999999999E-4</v>
      </c>
      <c r="S209" s="137">
        <v>0</v>
      </c>
      <c r="T209" s="138">
        <f>S209*H209</f>
        <v>0</v>
      </c>
      <c r="AR209" s="139" t="s">
        <v>250</v>
      </c>
      <c r="AT209" s="139" t="s">
        <v>138</v>
      </c>
      <c r="AU209" s="139" t="s">
        <v>137</v>
      </c>
      <c r="AY209" s="18" t="s">
        <v>132</v>
      </c>
      <c r="BE209" s="140">
        <f>IF(N209="základní",J209,0)</f>
        <v>0</v>
      </c>
      <c r="BF209" s="140">
        <f>IF(N209="snížená",J209,0)</f>
        <v>0</v>
      </c>
      <c r="BG209" s="140">
        <f>IF(N209="zákl. přenesená",J209,0)</f>
        <v>0</v>
      </c>
      <c r="BH209" s="140">
        <f>IF(N209="sníž. přenesená",J209,0)</f>
        <v>0</v>
      </c>
      <c r="BI209" s="140">
        <f>IF(N209="nulová",J209,0)</f>
        <v>0</v>
      </c>
      <c r="BJ209" s="18" t="s">
        <v>137</v>
      </c>
      <c r="BK209" s="140">
        <f>ROUND(I209*H209,1)</f>
        <v>0</v>
      </c>
      <c r="BL209" s="18" t="s">
        <v>250</v>
      </c>
      <c r="BM209" s="139" t="s">
        <v>1073</v>
      </c>
    </row>
    <row r="210" spans="2:65" s="1" customFormat="1" ht="11.25">
      <c r="B210" s="33"/>
      <c r="D210" s="141" t="s">
        <v>145</v>
      </c>
      <c r="F210" s="142" t="s">
        <v>1074</v>
      </c>
      <c r="I210" s="143"/>
      <c r="L210" s="33"/>
      <c r="M210" s="144"/>
      <c r="T210" s="54"/>
      <c r="AT210" s="18" t="s">
        <v>145</v>
      </c>
      <c r="AU210" s="18" t="s">
        <v>137</v>
      </c>
    </row>
    <row r="211" spans="2:65" s="1" customFormat="1" ht="21.75" customHeight="1">
      <c r="B211" s="33"/>
      <c r="C211" s="128" t="s">
        <v>1075</v>
      </c>
      <c r="D211" s="128" t="s">
        <v>138</v>
      </c>
      <c r="E211" s="129" t="s">
        <v>1076</v>
      </c>
      <c r="F211" s="130" t="s">
        <v>1077</v>
      </c>
      <c r="G211" s="131" t="s">
        <v>141</v>
      </c>
      <c r="H211" s="132">
        <v>1</v>
      </c>
      <c r="I211" s="133"/>
      <c r="J211" s="134">
        <f>ROUND(I211*H211,1)</f>
        <v>0</v>
      </c>
      <c r="K211" s="130" t="s">
        <v>142</v>
      </c>
      <c r="L211" s="33"/>
      <c r="M211" s="135" t="s">
        <v>19</v>
      </c>
      <c r="N211" s="136" t="s">
        <v>44</v>
      </c>
      <c r="P211" s="137">
        <f>O211*H211</f>
        <v>0</v>
      </c>
      <c r="Q211" s="137">
        <v>3.6999999999999999E-4</v>
      </c>
      <c r="R211" s="137">
        <f>Q211*H211</f>
        <v>3.6999999999999999E-4</v>
      </c>
      <c r="S211" s="137">
        <v>0</v>
      </c>
      <c r="T211" s="138">
        <f>S211*H211</f>
        <v>0</v>
      </c>
      <c r="AR211" s="139" t="s">
        <v>250</v>
      </c>
      <c r="AT211" s="139" t="s">
        <v>138</v>
      </c>
      <c r="AU211" s="139" t="s">
        <v>137</v>
      </c>
      <c r="AY211" s="18" t="s">
        <v>132</v>
      </c>
      <c r="BE211" s="140">
        <f>IF(N211="základní",J211,0)</f>
        <v>0</v>
      </c>
      <c r="BF211" s="140">
        <f>IF(N211="snížená",J211,0)</f>
        <v>0</v>
      </c>
      <c r="BG211" s="140">
        <f>IF(N211="zákl. přenesená",J211,0)</f>
        <v>0</v>
      </c>
      <c r="BH211" s="140">
        <f>IF(N211="sníž. přenesená",J211,0)</f>
        <v>0</v>
      </c>
      <c r="BI211" s="140">
        <f>IF(N211="nulová",J211,0)</f>
        <v>0</v>
      </c>
      <c r="BJ211" s="18" t="s">
        <v>137</v>
      </c>
      <c r="BK211" s="140">
        <f>ROUND(I211*H211,1)</f>
        <v>0</v>
      </c>
      <c r="BL211" s="18" t="s">
        <v>250</v>
      </c>
      <c r="BM211" s="139" t="s">
        <v>1078</v>
      </c>
    </row>
    <row r="212" spans="2:65" s="1" customFormat="1" ht="11.25">
      <c r="B212" s="33"/>
      <c r="D212" s="141" t="s">
        <v>145</v>
      </c>
      <c r="F212" s="142" t="s">
        <v>1079</v>
      </c>
      <c r="I212" s="143"/>
      <c r="L212" s="33"/>
      <c r="M212" s="144"/>
      <c r="T212" s="54"/>
      <c r="AT212" s="18" t="s">
        <v>145</v>
      </c>
      <c r="AU212" s="18" t="s">
        <v>137</v>
      </c>
    </row>
    <row r="213" spans="2:65" s="1" customFormat="1" ht="16.5" customHeight="1">
      <c r="B213" s="33"/>
      <c r="C213" s="128" t="s">
        <v>1080</v>
      </c>
      <c r="D213" s="128" t="s">
        <v>138</v>
      </c>
      <c r="E213" s="129" t="s">
        <v>1081</v>
      </c>
      <c r="F213" s="130" t="s">
        <v>1082</v>
      </c>
      <c r="G213" s="131" t="s">
        <v>210</v>
      </c>
      <c r="H213" s="132">
        <v>8</v>
      </c>
      <c r="I213" s="133"/>
      <c r="J213" s="134">
        <f>ROUND(I213*H213,1)</f>
        <v>0</v>
      </c>
      <c r="K213" s="130" t="s">
        <v>142</v>
      </c>
      <c r="L213" s="33"/>
      <c r="M213" s="135" t="s">
        <v>19</v>
      </c>
      <c r="N213" s="136" t="s">
        <v>44</v>
      </c>
      <c r="P213" s="137">
        <f>O213*H213</f>
        <v>0</v>
      </c>
      <c r="Q213" s="137">
        <v>5.5999999999999995E-4</v>
      </c>
      <c r="R213" s="137">
        <f>Q213*H213</f>
        <v>4.4799999999999996E-3</v>
      </c>
      <c r="S213" s="137">
        <v>0</v>
      </c>
      <c r="T213" s="138">
        <f>S213*H213</f>
        <v>0</v>
      </c>
      <c r="AR213" s="139" t="s">
        <v>250</v>
      </c>
      <c r="AT213" s="139" t="s">
        <v>138</v>
      </c>
      <c r="AU213" s="139" t="s">
        <v>137</v>
      </c>
      <c r="AY213" s="18" t="s">
        <v>132</v>
      </c>
      <c r="BE213" s="140">
        <f>IF(N213="základní",J213,0)</f>
        <v>0</v>
      </c>
      <c r="BF213" s="140">
        <f>IF(N213="snížená",J213,0)</f>
        <v>0</v>
      </c>
      <c r="BG213" s="140">
        <f>IF(N213="zákl. přenesená",J213,0)</f>
        <v>0</v>
      </c>
      <c r="BH213" s="140">
        <f>IF(N213="sníž. přenesená",J213,0)</f>
        <v>0</v>
      </c>
      <c r="BI213" s="140">
        <f>IF(N213="nulová",J213,0)</f>
        <v>0</v>
      </c>
      <c r="BJ213" s="18" t="s">
        <v>137</v>
      </c>
      <c r="BK213" s="140">
        <f>ROUND(I213*H213,1)</f>
        <v>0</v>
      </c>
      <c r="BL213" s="18" t="s">
        <v>250</v>
      </c>
      <c r="BM213" s="139" t="s">
        <v>1083</v>
      </c>
    </row>
    <row r="214" spans="2:65" s="1" customFormat="1" ht="11.25">
      <c r="B214" s="33"/>
      <c r="D214" s="141" t="s">
        <v>145</v>
      </c>
      <c r="F214" s="142" t="s">
        <v>1084</v>
      </c>
      <c r="I214" s="143"/>
      <c r="L214" s="33"/>
      <c r="M214" s="144"/>
      <c r="T214" s="54"/>
      <c r="AT214" s="18" t="s">
        <v>145</v>
      </c>
      <c r="AU214" s="18" t="s">
        <v>137</v>
      </c>
    </row>
    <row r="215" spans="2:65" s="1" customFormat="1" ht="24.2" customHeight="1">
      <c r="B215" s="33"/>
      <c r="C215" s="128" t="s">
        <v>1085</v>
      </c>
      <c r="D215" s="128" t="s">
        <v>138</v>
      </c>
      <c r="E215" s="129" t="s">
        <v>1086</v>
      </c>
      <c r="F215" s="130" t="s">
        <v>901</v>
      </c>
      <c r="G215" s="131" t="s">
        <v>210</v>
      </c>
      <c r="H215" s="132">
        <v>8</v>
      </c>
      <c r="I215" s="133"/>
      <c r="J215" s="134">
        <f>ROUND(I215*H215,1)</f>
        <v>0</v>
      </c>
      <c r="K215" s="130" t="s">
        <v>1087</v>
      </c>
      <c r="L215" s="33"/>
      <c r="M215" s="135" t="s">
        <v>19</v>
      </c>
      <c r="N215" s="136" t="s">
        <v>44</v>
      </c>
      <c r="P215" s="137">
        <f>O215*H215</f>
        <v>0</v>
      </c>
      <c r="Q215" s="137">
        <v>3.4000000000000002E-4</v>
      </c>
      <c r="R215" s="137">
        <f>Q215*H215</f>
        <v>2.7200000000000002E-3</v>
      </c>
      <c r="S215" s="137">
        <v>0</v>
      </c>
      <c r="T215" s="138">
        <f>S215*H215</f>
        <v>0</v>
      </c>
      <c r="AR215" s="139" t="s">
        <v>250</v>
      </c>
      <c r="AT215" s="139" t="s">
        <v>138</v>
      </c>
      <c r="AU215" s="139" t="s">
        <v>137</v>
      </c>
      <c r="AY215" s="18" t="s">
        <v>132</v>
      </c>
      <c r="BE215" s="140">
        <f>IF(N215="základní",J215,0)</f>
        <v>0</v>
      </c>
      <c r="BF215" s="140">
        <f>IF(N215="snížená",J215,0)</f>
        <v>0</v>
      </c>
      <c r="BG215" s="140">
        <f>IF(N215="zákl. přenesená",J215,0)</f>
        <v>0</v>
      </c>
      <c r="BH215" s="140">
        <f>IF(N215="sníž. přenesená",J215,0)</f>
        <v>0</v>
      </c>
      <c r="BI215" s="140">
        <f>IF(N215="nulová",J215,0)</f>
        <v>0</v>
      </c>
      <c r="BJ215" s="18" t="s">
        <v>137</v>
      </c>
      <c r="BK215" s="140">
        <f>ROUND(I215*H215,1)</f>
        <v>0</v>
      </c>
      <c r="BL215" s="18" t="s">
        <v>250</v>
      </c>
      <c r="BM215" s="139" t="s">
        <v>1088</v>
      </c>
    </row>
    <row r="216" spans="2:65" s="1" customFormat="1" ht="11.25">
      <c r="B216" s="33"/>
      <c r="D216" s="141" t="s">
        <v>145</v>
      </c>
      <c r="F216" s="142" t="s">
        <v>1089</v>
      </c>
      <c r="I216" s="143"/>
      <c r="L216" s="33"/>
      <c r="M216" s="144"/>
      <c r="T216" s="54"/>
      <c r="AT216" s="18" t="s">
        <v>145</v>
      </c>
      <c r="AU216" s="18" t="s">
        <v>137</v>
      </c>
    </row>
    <row r="217" spans="2:65" s="1" customFormat="1" ht="16.5" customHeight="1">
      <c r="B217" s="33"/>
      <c r="C217" s="128" t="s">
        <v>1090</v>
      </c>
      <c r="D217" s="128" t="s">
        <v>138</v>
      </c>
      <c r="E217" s="129" t="s">
        <v>1091</v>
      </c>
      <c r="F217" s="130" t="s">
        <v>1092</v>
      </c>
      <c r="G217" s="131" t="s">
        <v>210</v>
      </c>
      <c r="H217" s="132">
        <v>8</v>
      </c>
      <c r="I217" s="133"/>
      <c r="J217" s="134">
        <f>ROUND(I217*H217,1)</f>
        <v>0</v>
      </c>
      <c r="K217" s="130" t="s">
        <v>142</v>
      </c>
      <c r="L217" s="33"/>
      <c r="M217" s="135" t="s">
        <v>19</v>
      </c>
      <c r="N217" s="136" t="s">
        <v>44</v>
      </c>
      <c r="P217" s="137">
        <f>O217*H217</f>
        <v>0</v>
      </c>
      <c r="Q217" s="137">
        <v>0</v>
      </c>
      <c r="R217" s="137">
        <f>Q217*H217</f>
        <v>0</v>
      </c>
      <c r="S217" s="137">
        <v>0</v>
      </c>
      <c r="T217" s="138">
        <f>S217*H217</f>
        <v>0</v>
      </c>
      <c r="AR217" s="139" t="s">
        <v>250</v>
      </c>
      <c r="AT217" s="139" t="s">
        <v>138</v>
      </c>
      <c r="AU217" s="139" t="s">
        <v>137</v>
      </c>
      <c r="AY217" s="18" t="s">
        <v>132</v>
      </c>
      <c r="BE217" s="140">
        <f>IF(N217="základní",J217,0)</f>
        <v>0</v>
      </c>
      <c r="BF217" s="140">
        <f>IF(N217="snížená",J217,0)</f>
        <v>0</v>
      </c>
      <c r="BG217" s="140">
        <f>IF(N217="zákl. přenesená",J217,0)</f>
        <v>0</v>
      </c>
      <c r="BH217" s="140">
        <f>IF(N217="sníž. přenesená",J217,0)</f>
        <v>0</v>
      </c>
      <c r="BI217" s="140">
        <f>IF(N217="nulová",J217,0)</f>
        <v>0</v>
      </c>
      <c r="BJ217" s="18" t="s">
        <v>137</v>
      </c>
      <c r="BK217" s="140">
        <f>ROUND(I217*H217,1)</f>
        <v>0</v>
      </c>
      <c r="BL217" s="18" t="s">
        <v>250</v>
      </c>
      <c r="BM217" s="139" t="s">
        <v>1093</v>
      </c>
    </row>
    <row r="218" spans="2:65" s="1" customFormat="1" ht="11.25">
      <c r="B218" s="33"/>
      <c r="D218" s="141" t="s">
        <v>145</v>
      </c>
      <c r="F218" s="142" t="s">
        <v>1094</v>
      </c>
      <c r="I218" s="143"/>
      <c r="L218" s="33"/>
      <c r="M218" s="144"/>
      <c r="T218" s="54"/>
      <c r="AT218" s="18" t="s">
        <v>145</v>
      </c>
      <c r="AU218" s="18" t="s">
        <v>137</v>
      </c>
    </row>
    <row r="219" spans="2:65" s="1" customFormat="1" ht="16.5" customHeight="1">
      <c r="B219" s="33"/>
      <c r="C219" s="128" t="s">
        <v>1095</v>
      </c>
      <c r="D219" s="128" t="s">
        <v>138</v>
      </c>
      <c r="E219" s="129" t="s">
        <v>1096</v>
      </c>
      <c r="F219" s="130" t="s">
        <v>1097</v>
      </c>
      <c r="G219" s="131" t="s">
        <v>141</v>
      </c>
      <c r="H219" s="132">
        <v>2</v>
      </c>
      <c r="I219" s="133"/>
      <c r="J219" s="134">
        <f>ROUND(I219*H219,1)</f>
        <v>0</v>
      </c>
      <c r="K219" s="130" t="s">
        <v>142</v>
      </c>
      <c r="L219" s="33"/>
      <c r="M219" s="135" t="s">
        <v>19</v>
      </c>
      <c r="N219" s="136" t="s">
        <v>44</v>
      </c>
      <c r="P219" s="137">
        <f>O219*H219</f>
        <v>0</v>
      </c>
      <c r="Q219" s="137">
        <v>1.0000000000000001E-5</v>
      </c>
      <c r="R219" s="137">
        <f>Q219*H219</f>
        <v>2.0000000000000002E-5</v>
      </c>
      <c r="S219" s="137">
        <v>0</v>
      </c>
      <c r="T219" s="138">
        <f>S219*H219</f>
        <v>0</v>
      </c>
      <c r="AR219" s="139" t="s">
        <v>250</v>
      </c>
      <c r="AT219" s="139" t="s">
        <v>138</v>
      </c>
      <c r="AU219" s="139" t="s">
        <v>137</v>
      </c>
      <c r="AY219" s="18" t="s">
        <v>132</v>
      </c>
      <c r="BE219" s="140">
        <f>IF(N219="základní",J219,0)</f>
        <v>0</v>
      </c>
      <c r="BF219" s="140">
        <f>IF(N219="snížená",J219,0)</f>
        <v>0</v>
      </c>
      <c r="BG219" s="140">
        <f>IF(N219="zákl. přenesená",J219,0)</f>
        <v>0</v>
      </c>
      <c r="BH219" s="140">
        <f>IF(N219="sníž. přenesená",J219,0)</f>
        <v>0</v>
      </c>
      <c r="BI219" s="140">
        <f>IF(N219="nulová",J219,0)</f>
        <v>0</v>
      </c>
      <c r="BJ219" s="18" t="s">
        <v>137</v>
      </c>
      <c r="BK219" s="140">
        <f>ROUND(I219*H219,1)</f>
        <v>0</v>
      </c>
      <c r="BL219" s="18" t="s">
        <v>250</v>
      </c>
      <c r="BM219" s="139" t="s">
        <v>1098</v>
      </c>
    </row>
    <row r="220" spans="2:65" s="1" customFormat="1" ht="11.25">
      <c r="B220" s="33"/>
      <c r="D220" s="141" t="s">
        <v>145</v>
      </c>
      <c r="F220" s="142" t="s">
        <v>1099</v>
      </c>
      <c r="I220" s="143"/>
      <c r="L220" s="33"/>
      <c r="M220" s="144"/>
      <c r="T220" s="54"/>
      <c r="AT220" s="18" t="s">
        <v>145</v>
      </c>
      <c r="AU220" s="18" t="s">
        <v>137</v>
      </c>
    </row>
    <row r="221" spans="2:65" s="1" customFormat="1" ht="16.5" customHeight="1">
      <c r="B221" s="33"/>
      <c r="C221" s="128" t="s">
        <v>1100</v>
      </c>
      <c r="D221" s="128" t="s">
        <v>138</v>
      </c>
      <c r="E221" s="129" t="s">
        <v>1101</v>
      </c>
      <c r="F221" s="130" t="s">
        <v>1102</v>
      </c>
      <c r="G221" s="131" t="s">
        <v>141</v>
      </c>
      <c r="H221" s="132">
        <v>2</v>
      </c>
      <c r="I221" s="133"/>
      <c r="J221" s="134">
        <f>ROUND(I221*H221,1)</f>
        <v>0</v>
      </c>
      <c r="K221" s="130" t="s">
        <v>142</v>
      </c>
      <c r="L221" s="33"/>
      <c r="M221" s="135" t="s">
        <v>19</v>
      </c>
      <c r="N221" s="136" t="s">
        <v>44</v>
      </c>
      <c r="P221" s="137">
        <f>O221*H221</f>
        <v>0</v>
      </c>
      <c r="Q221" s="137">
        <v>0</v>
      </c>
      <c r="R221" s="137">
        <f>Q221*H221</f>
        <v>0</v>
      </c>
      <c r="S221" s="137">
        <v>0</v>
      </c>
      <c r="T221" s="138">
        <f>S221*H221</f>
        <v>0</v>
      </c>
      <c r="AR221" s="139" t="s">
        <v>250</v>
      </c>
      <c r="AT221" s="139" t="s">
        <v>138</v>
      </c>
      <c r="AU221" s="139" t="s">
        <v>137</v>
      </c>
      <c r="AY221" s="18" t="s">
        <v>132</v>
      </c>
      <c r="BE221" s="140">
        <f>IF(N221="základní",J221,0)</f>
        <v>0</v>
      </c>
      <c r="BF221" s="140">
        <f>IF(N221="snížená",J221,0)</f>
        <v>0</v>
      </c>
      <c r="BG221" s="140">
        <f>IF(N221="zákl. přenesená",J221,0)</f>
        <v>0</v>
      </c>
      <c r="BH221" s="140">
        <f>IF(N221="sníž. přenesená",J221,0)</f>
        <v>0</v>
      </c>
      <c r="BI221" s="140">
        <f>IF(N221="nulová",J221,0)</f>
        <v>0</v>
      </c>
      <c r="BJ221" s="18" t="s">
        <v>137</v>
      </c>
      <c r="BK221" s="140">
        <f>ROUND(I221*H221,1)</f>
        <v>0</v>
      </c>
      <c r="BL221" s="18" t="s">
        <v>250</v>
      </c>
      <c r="BM221" s="139" t="s">
        <v>1103</v>
      </c>
    </row>
    <row r="222" spans="2:65" s="1" customFormat="1" ht="11.25">
      <c r="B222" s="33"/>
      <c r="D222" s="141" t="s">
        <v>145</v>
      </c>
      <c r="F222" s="142" t="s">
        <v>1104</v>
      </c>
      <c r="I222" s="143"/>
      <c r="L222" s="33"/>
      <c r="M222" s="144"/>
      <c r="T222" s="54"/>
      <c r="AT222" s="18" t="s">
        <v>145</v>
      </c>
      <c r="AU222" s="18" t="s">
        <v>137</v>
      </c>
    </row>
    <row r="223" spans="2:65" s="1" customFormat="1" ht="16.5" customHeight="1">
      <c r="B223" s="33"/>
      <c r="C223" s="128" t="s">
        <v>1105</v>
      </c>
      <c r="D223" s="128" t="s">
        <v>138</v>
      </c>
      <c r="E223" s="129" t="s">
        <v>1106</v>
      </c>
      <c r="F223" s="130" t="s">
        <v>1107</v>
      </c>
      <c r="G223" s="131" t="s">
        <v>891</v>
      </c>
      <c r="H223" s="132">
        <v>1</v>
      </c>
      <c r="I223" s="133"/>
      <c r="J223" s="134">
        <f>ROUND(I223*H223,1)</f>
        <v>0</v>
      </c>
      <c r="K223" s="130" t="s">
        <v>19</v>
      </c>
      <c r="L223" s="33"/>
      <c r="M223" s="135" t="s">
        <v>19</v>
      </c>
      <c r="N223" s="136" t="s">
        <v>44</v>
      </c>
      <c r="P223" s="137">
        <f>O223*H223</f>
        <v>0</v>
      </c>
      <c r="Q223" s="137">
        <v>0</v>
      </c>
      <c r="R223" s="137">
        <f>Q223*H223</f>
        <v>0</v>
      </c>
      <c r="S223" s="137">
        <v>0</v>
      </c>
      <c r="T223" s="138">
        <f>S223*H223</f>
        <v>0</v>
      </c>
      <c r="AR223" s="139" t="s">
        <v>250</v>
      </c>
      <c r="AT223" s="139" t="s">
        <v>138</v>
      </c>
      <c r="AU223" s="139" t="s">
        <v>137</v>
      </c>
      <c r="AY223" s="18" t="s">
        <v>132</v>
      </c>
      <c r="BE223" s="140">
        <f>IF(N223="základní",J223,0)</f>
        <v>0</v>
      </c>
      <c r="BF223" s="140">
        <f>IF(N223="snížená",J223,0)</f>
        <v>0</v>
      </c>
      <c r="BG223" s="140">
        <f>IF(N223="zákl. přenesená",J223,0)</f>
        <v>0</v>
      </c>
      <c r="BH223" s="140">
        <f>IF(N223="sníž. přenesená",J223,0)</f>
        <v>0</v>
      </c>
      <c r="BI223" s="140">
        <f>IF(N223="nulová",J223,0)</f>
        <v>0</v>
      </c>
      <c r="BJ223" s="18" t="s">
        <v>137</v>
      </c>
      <c r="BK223" s="140">
        <f>ROUND(I223*H223,1)</f>
        <v>0</v>
      </c>
      <c r="BL223" s="18" t="s">
        <v>250</v>
      </c>
      <c r="BM223" s="139" t="s">
        <v>1108</v>
      </c>
    </row>
    <row r="224" spans="2:65" s="1" customFormat="1" ht="24.2" customHeight="1">
      <c r="B224" s="33"/>
      <c r="C224" s="128" t="s">
        <v>1109</v>
      </c>
      <c r="D224" s="128" t="s">
        <v>138</v>
      </c>
      <c r="E224" s="129" t="s">
        <v>1110</v>
      </c>
      <c r="F224" s="130" t="s">
        <v>1111</v>
      </c>
      <c r="G224" s="131" t="s">
        <v>453</v>
      </c>
      <c r="H224" s="132">
        <v>0.14199999999999999</v>
      </c>
      <c r="I224" s="133"/>
      <c r="J224" s="134">
        <f>ROUND(I224*H224,1)</f>
        <v>0</v>
      </c>
      <c r="K224" s="130" t="s">
        <v>142</v>
      </c>
      <c r="L224" s="33"/>
      <c r="M224" s="135" t="s">
        <v>19</v>
      </c>
      <c r="N224" s="136" t="s">
        <v>44</v>
      </c>
      <c r="P224" s="137">
        <f>O224*H224</f>
        <v>0</v>
      </c>
      <c r="Q224" s="137">
        <v>0</v>
      </c>
      <c r="R224" s="137">
        <f>Q224*H224</f>
        <v>0</v>
      </c>
      <c r="S224" s="137">
        <v>0</v>
      </c>
      <c r="T224" s="138">
        <f>S224*H224</f>
        <v>0</v>
      </c>
      <c r="AR224" s="139" t="s">
        <v>250</v>
      </c>
      <c r="AT224" s="139" t="s">
        <v>138</v>
      </c>
      <c r="AU224" s="139" t="s">
        <v>137</v>
      </c>
      <c r="AY224" s="18" t="s">
        <v>132</v>
      </c>
      <c r="BE224" s="140">
        <f>IF(N224="základní",J224,0)</f>
        <v>0</v>
      </c>
      <c r="BF224" s="140">
        <f>IF(N224="snížená",J224,0)</f>
        <v>0</v>
      </c>
      <c r="BG224" s="140">
        <f>IF(N224="zákl. přenesená",J224,0)</f>
        <v>0</v>
      </c>
      <c r="BH224" s="140">
        <f>IF(N224="sníž. přenesená",J224,0)</f>
        <v>0</v>
      </c>
      <c r="BI224" s="140">
        <f>IF(N224="nulová",J224,0)</f>
        <v>0</v>
      </c>
      <c r="BJ224" s="18" t="s">
        <v>137</v>
      </c>
      <c r="BK224" s="140">
        <f>ROUND(I224*H224,1)</f>
        <v>0</v>
      </c>
      <c r="BL224" s="18" t="s">
        <v>250</v>
      </c>
      <c r="BM224" s="139" t="s">
        <v>1112</v>
      </c>
    </row>
    <row r="225" spans="2:65" s="1" customFormat="1" ht="11.25">
      <c r="B225" s="33"/>
      <c r="D225" s="141" t="s">
        <v>145</v>
      </c>
      <c r="F225" s="142" t="s">
        <v>1113</v>
      </c>
      <c r="I225" s="143"/>
      <c r="L225" s="33"/>
      <c r="M225" s="144"/>
      <c r="T225" s="54"/>
      <c r="AT225" s="18" t="s">
        <v>145</v>
      </c>
      <c r="AU225" s="18" t="s">
        <v>137</v>
      </c>
    </row>
    <row r="226" spans="2:65" s="1" customFormat="1" ht="16.5" customHeight="1">
      <c r="B226" s="33"/>
      <c r="C226" s="128" t="s">
        <v>1114</v>
      </c>
      <c r="D226" s="128" t="s">
        <v>138</v>
      </c>
      <c r="E226" s="129" t="s">
        <v>1115</v>
      </c>
      <c r="F226" s="130" t="s">
        <v>1116</v>
      </c>
      <c r="G226" s="131" t="s">
        <v>887</v>
      </c>
      <c r="H226" s="186"/>
      <c r="I226" s="133"/>
      <c r="J226" s="134">
        <f>ROUND(I226*H226,1)</f>
        <v>0</v>
      </c>
      <c r="K226" s="130" t="s">
        <v>19</v>
      </c>
      <c r="L226" s="33"/>
      <c r="M226" s="135" t="s">
        <v>19</v>
      </c>
      <c r="N226" s="136" t="s">
        <v>44</v>
      </c>
      <c r="P226" s="137">
        <f>O226*H226</f>
        <v>0</v>
      </c>
      <c r="Q226" s="137">
        <v>0</v>
      </c>
      <c r="R226" s="137">
        <f>Q226*H226</f>
        <v>0</v>
      </c>
      <c r="S226" s="137">
        <v>0</v>
      </c>
      <c r="T226" s="138">
        <f>S226*H226</f>
        <v>0</v>
      </c>
      <c r="AR226" s="139" t="s">
        <v>250</v>
      </c>
      <c r="AT226" s="139" t="s">
        <v>138</v>
      </c>
      <c r="AU226" s="139" t="s">
        <v>137</v>
      </c>
      <c r="AY226" s="18" t="s">
        <v>132</v>
      </c>
      <c r="BE226" s="140">
        <f>IF(N226="základní",J226,0)</f>
        <v>0</v>
      </c>
      <c r="BF226" s="140">
        <f>IF(N226="snížená",J226,0)</f>
        <v>0</v>
      </c>
      <c r="BG226" s="140">
        <f>IF(N226="zákl. přenesená",J226,0)</f>
        <v>0</v>
      </c>
      <c r="BH226" s="140">
        <f>IF(N226="sníž. přenesená",J226,0)</f>
        <v>0</v>
      </c>
      <c r="BI226" s="140">
        <f>IF(N226="nulová",J226,0)</f>
        <v>0</v>
      </c>
      <c r="BJ226" s="18" t="s">
        <v>137</v>
      </c>
      <c r="BK226" s="140">
        <f>ROUND(I226*H226,1)</f>
        <v>0</v>
      </c>
      <c r="BL226" s="18" t="s">
        <v>250</v>
      </c>
      <c r="BM226" s="139" t="s">
        <v>1117</v>
      </c>
    </row>
    <row r="227" spans="2:65" s="11" customFormat="1" ht="22.9" customHeight="1">
      <c r="B227" s="116"/>
      <c r="D227" s="117" t="s">
        <v>71</v>
      </c>
      <c r="E227" s="126" t="s">
        <v>1118</v>
      </c>
      <c r="F227" s="126" t="s">
        <v>1119</v>
      </c>
      <c r="I227" s="119"/>
      <c r="J227" s="127">
        <f>BK227</f>
        <v>0</v>
      </c>
      <c r="L227" s="116"/>
      <c r="M227" s="121"/>
      <c r="P227" s="122">
        <f>SUM(P228:P252)</f>
        <v>0</v>
      </c>
      <c r="R227" s="122">
        <f>SUM(R228:R252)</f>
        <v>4.8999999999999998E-4</v>
      </c>
      <c r="T227" s="123">
        <f>SUM(T228:T252)</f>
        <v>3.3600000000000004E-4</v>
      </c>
      <c r="AR227" s="117" t="s">
        <v>137</v>
      </c>
      <c r="AT227" s="124" t="s">
        <v>71</v>
      </c>
      <c r="AU227" s="124" t="s">
        <v>80</v>
      </c>
      <c r="AY227" s="117" t="s">
        <v>132</v>
      </c>
      <c r="BK227" s="125">
        <f>SUM(BK228:BK252)</f>
        <v>0</v>
      </c>
    </row>
    <row r="228" spans="2:65" s="1" customFormat="1" ht="24.2" customHeight="1">
      <c r="B228" s="33"/>
      <c r="C228" s="128" t="s">
        <v>1120</v>
      </c>
      <c r="D228" s="128" t="s">
        <v>138</v>
      </c>
      <c r="E228" s="129" t="s">
        <v>1121</v>
      </c>
      <c r="F228" s="130" t="s">
        <v>1122</v>
      </c>
      <c r="G228" s="131" t="s">
        <v>141</v>
      </c>
      <c r="H228" s="132">
        <v>4</v>
      </c>
      <c r="I228" s="133"/>
      <c r="J228" s="134">
        <f>ROUND(I228*H228,1)</f>
        <v>0</v>
      </c>
      <c r="K228" s="130" t="s">
        <v>142</v>
      </c>
      <c r="L228" s="33"/>
      <c r="M228" s="135" t="s">
        <v>19</v>
      </c>
      <c r="N228" s="136" t="s">
        <v>44</v>
      </c>
      <c r="P228" s="137">
        <f>O228*H228</f>
        <v>0</v>
      </c>
      <c r="Q228" s="137">
        <v>0</v>
      </c>
      <c r="R228" s="137">
        <f>Q228*H228</f>
        <v>0</v>
      </c>
      <c r="S228" s="137">
        <v>0</v>
      </c>
      <c r="T228" s="138">
        <f>S228*H228</f>
        <v>0</v>
      </c>
      <c r="AR228" s="139" t="s">
        <v>250</v>
      </c>
      <c r="AT228" s="139" t="s">
        <v>138</v>
      </c>
      <c r="AU228" s="139" t="s">
        <v>137</v>
      </c>
      <c r="AY228" s="18" t="s">
        <v>132</v>
      </c>
      <c r="BE228" s="140">
        <f>IF(N228="základní",J228,0)</f>
        <v>0</v>
      </c>
      <c r="BF228" s="140">
        <f>IF(N228="snížená",J228,0)</f>
        <v>0</v>
      </c>
      <c r="BG228" s="140">
        <f>IF(N228="zákl. přenesená",J228,0)</f>
        <v>0</v>
      </c>
      <c r="BH228" s="140">
        <f>IF(N228="sníž. přenesená",J228,0)</f>
        <v>0</v>
      </c>
      <c r="BI228" s="140">
        <f>IF(N228="nulová",J228,0)</f>
        <v>0</v>
      </c>
      <c r="BJ228" s="18" t="s">
        <v>137</v>
      </c>
      <c r="BK228" s="140">
        <f>ROUND(I228*H228,1)</f>
        <v>0</v>
      </c>
      <c r="BL228" s="18" t="s">
        <v>250</v>
      </c>
      <c r="BM228" s="139" t="s">
        <v>1123</v>
      </c>
    </row>
    <row r="229" spans="2:65" s="1" customFormat="1" ht="11.25">
      <c r="B229" s="33"/>
      <c r="D229" s="141" t="s">
        <v>145</v>
      </c>
      <c r="F229" s="142" t="s">
        <v>1124</v>
      </c>
      <c r="I229" s="143"/>
      <c r="L229" s="33"/>
      <c r="M229" s="144"/>
      <c r="T229" s="54"/>
      <c r="AT229" s="18" t="s">
        <v>145</v>
      </c>
      <c r="AU229" s="18" t="s">
        <v>137</v>
      </c>
    </row>
    <row r="230" spans="2:65" s="12" customFormat="1" ht="11.25">
      <c r="B230" s="145"/>
      <c r="D230" s="146" t="s">
        <v>147</v>
      </c>
      <c r="E230" s="147" t="s">
        <v>19</v>
      </c>
      <c r="F230" s="148" t="s">
        <v>1125</v>
      </c>
      <c r="H230" s="149">
        <v>4</v>
      </c>
      <c r="I230" s="150"/>
      <c r="L230" s="145"/>
      <c r="M230" s="151"/>
      <c r="T230" s="152"/>
      <c r="AT230" s="147" t="s">
        <v>147</v>
      </c>
      <c r="AU230" s="147" t="s">
        <v>137</v>
      </c>
      <c r="AV230" s="12" t="s">
        <v>137</v>
      </c>
      <c r="AW230" s="12" t="s">
        <v>33</v>
      </c>
      <c r="AX230" s="12" t="s">
        <v>80</v>
      </c>
      <c r="AY230" s="147" t="s">
        <v>132</v>
      </c>
    </row>
    <row r="231" spans="2:65" s="1" customFormat="1" ht="24.2" customHeight="1">
      <c r="B231" s="33"/>
      <c r="C231" s="128" t="s">
        <v>1126</v>
      </c>
      <c r="D231" s="128" t="s">
        <v>138</v>
      </c>
      <c r="E231" s="129" t="s">
        <v>1127</v>
      </c>
      <c r="F231" s="130" t="s">
        <v>1128</v>
      </c>
      <c r="G231" s="131" t="s">
        <v>141</v>
      </c>
      <c r="H231" s="132">
        <v>4</v>
      </c>
      <c r="I231" s="133"/>
      <c r="J231" s="134">
        <f>ROUND(I231*H231,1)</f>
        <v>0</v>
      </c>
      <c r="K231" s="130" t="s">
        <v>142</v>
      </c>
      <c r="L231" s="33"/>
      <c r="M231" s="135" t="s">
        <v>19</v>
      </c>
      <c r="N231" s="136" t="s">
        <v>44</v>
      </c>
      <c r="P231" s="137">
        <f>O231*H231</f>
        <v>0</v>
      </c>
      <c r="Q231" s="137">
        <v>0</v>
      </c>
      <c r="R231" s="137">
        <f>Q231*H231</f>
        <v>0</v>
      </c>
      <c r="S231" s="137">
        <v>0</v>
      </c>
      <c r="T231" s="138">
        <f>S231*H231</f>
        <v>0</v>
      </c>
      <c r="AR231" s="139" t="s">
        <v>250</v>
      </c>
      <c r="AT231" s="139" t="s">
        <v>138</v>
      </c>
      <c r="AU231" s="139" t="s">
        <v>137</v>
      </c>
      <c r="AY231" s="18" t="s">
        <v>132</v>
      </c>
      <c r="BE231" s="140">
        <f>IF(N231="základní",J231,0)</f>
        <v>0</v>
      </c>
      <c r="BF231" s="140">
        <f>IF(N231="snížená",J231,0)</f>
        <v>0</v>
      </c>
      <c r="BG231" s="140">
        <f>IF(N231="zákl. přenesená",J231,0)</f>
        <v>0</v>
      </c>
      <c r="BH231" s="140">
        <f>IF(N231="sníž. přenesená",J231,0)</f>
        <v>0</v>
      </c>
      <c r="BI231" s="140">
        <f>IF(N231="nulová",J231,0)</f>
        <v>0</v>
      </c>
      <c r="BJ231" s="18" t="s">
        <v>137</v>
      </c>
      <c r="BK231" s="140">
        <f>ROUND(I231*H231,1)</f>
        <v>0</v>
      </c>
      <c r="BL231" s="18" t="s">
        <v>250</v>
      </c>
      <c r="BM231" s="139" t="s">
        <v>1129</v>
      </c>
    </row>
    <row r="232" spans="2:65" s="1" customFormat="1" ht="11.25">
      <c r="B232" s="33"/>
      <c r="D232" s="141" t="s">
        <v>145</v>
      </c>
      <c r="F232" s="142" t="s">
        <v>1130</v>
      </c>
      <c r="I232" s="143"/>
      <c r="L232" s="33"/>
      <c r="M232" s="144"/>
      <c r="T232" s="54"/>
      <c r="AT232" s="18" t="s">
        <v>145</v>
      </c>
      <c r="AU232" s="18" t="s">
        <v>137</v>
      </c>
    </row>
    <row r="233" spans="2:65" s="12" customFormat="1" ht="11.25">
      <c r="B233" s="145"/>
      <c r="D233" s="146" t="s">
        <v>147</v>
      </c>
      <c r="E233" s="147" t="s">
        <v>19</v>
      </c>
      <c r="F233" s="148" t="s">
        <v>1131</v>
      </c>
      <c r="H233" s="149">
        <v>4</v>
      </c>
      <c r="I233" s="150"/>
      <c r="L233" s="145"/>
      <c r="M233" s="151"/>
      <c r="T233" s="152"/>
      <c r="AT233" s="147" t="s">
        <v>147</v>
      </c>
      <c r="AU233" s="147" t="s">
        <v>137</v>
      </c>
      <c r="AV233" s="12" t="s">
        <v>137</v>
      </c>
      <c r="AW233" s="12" t="s">
        <v>33</v>
      </c>
      <c r="AX233" s="12" t="s">
        <v>80</v>
      </c>
      <c r="AY233" s="147" t="s">
        <v>132</v>
      </c>
    </row>
    <row r="234" spans="2:65" s="1" customFormat="1" ht="24.2" customHeight="1">
      <c r="B234" s="33"/>
      <c r="C234" s="128" t="s">
        <v>1132</v>
      </c>
      <c r="D234" s="128" t="s">
        <v>138</v>
      </c>
      <c r="E234" s="129" t="s">
        <v>1133</v>
      </c>
      <c r="F234" s="130" t="s">
        <v>1134</v>
      </c>
      <c r="G234" s="131" t="s">
        <v>141</v>
      </c>
      <c r="H234" s="132">
        <v>3</v>
      </c>
      <c r="I234" s="133"/>
      <c r="J234" s="134">
        <f>ROUND(I234*H234,1)</f>
        <v>0</v>
      </c>
      <c r="K234" s="130" t="s">
        <v>142</v>
      </c>
      <c r="L234" s="33"/>
      <c r="M234" s="135" t="s">
        <v>19</v>
      </c>
      <c r="N234" s="136" t="s">
        <v>44</v>
      </c>
      <c r="P234" s="137">
        <f>O234*H234</f>
        <v>0</v>
      </c>
      <c r="Q234" s="137">
        <v>0</v>
      </c>
      <c r="R234" s="137">
        <f>Q234*H234</f>
        <v>0</v>
      </c>
      <c r="S234" s="137">
        <v>4.8000000000000001E-5</v>
      </c>
      <c r="T234" s="138">
        <f>S234*H234</f>
        <v>1.44E-4</v>
      </c>
      <c r="AR234" s="139" t="s">
        <v>250</v>
      </c>
      <c r="AT234" s="139" t="s">
        <v>138</v>
      </c>
      <c r="AU234" s="139" t="s">
        <v>137</v>
      </c>
      <c r="AY234" s="18" t="s">
        <v>132</v>
      </c>
      <c r="BE234" s="140">
        <f>IF(N234="základní",J234,0)</f>
        <v>0</v>
      </c>
      <c r="BF234" s="140">
        <f>IF(N234="snížená",J234,0)</f>
        <v>0</v>
      </c>
      <c r="BG234" s="140">
        <f>IF(N234="zákl. přenesená",J234,0)</f>
        <v>0</v>
      </c>
      <c r="BH234" s="140">
        <f>IF(N234="sníž. přenesená",J234,0)</f>
        <v>0</v>
      </c>
      <c r="BI234" s="140">
        <f>IF(N234="nulová",J234,0)</f>
        <v>0</v>
      </c>
      <c r="BJ234" s="18" t="s">
        <v>137</v>
      </c>
      <c r="BK234" s="140">
        <f>ROUND(I234*H234,1)</f>
        <v>0</v>
      </c>
      <c r="BL234" s="18" t="s">
        <v>250</v>
      </c>
      <c r="BM234" s="139" t="s">
        <v>1135</v>
      </c>
    </row>
    <row r="235" spans="2:65" s="1" customFormat="1" ht="11.25">
      <c r="B235" s="33"/>
      <c r="D235" s="141" t="s">
        <v>145</v>
      </c>
      <c r="F235" s="142" t="s">
        <v>1136</v>
      </c>
      <c r="I235" s="143"/>
      <c r="L235" s="33"/>
      <c r="M235" s="144"/>
      <c r="T235" s="54"/>
      <c r="AT235" s="18" t="s">
        <v>145</v>
      </c>
      <c r="AU235" s="18" t="s">
        <v>137</v>
      </c>
    </row>
    <row r="236" spans="2:65" s="1" customFormat="1" ht="24.2" customHeight="1">
      <c r="B236" s="33"/>
      <c r="C236" s="128" t="s">
        <v>1137</v>
      </c>
      <c r="D236" s="128" t="s">
        <v>138</v>
      </c>
      <c r="E236" s="129" t="s">
        <v>1138</v>
      </c>
      <c r="F236" s="130" t="s">
        <v>1139</v>
      </c>
      <c r="G236" s="131" t="s">
        <v>141</v>
      </c>
      <c r="H236" s="132">
        <v>3</v>
      </c>
      <c r="I236" s="133"/>
      <c r="J236" s="134">
        <f>ROUND(I236*H236,1)</f>
        <v>0</v>
      </c>
      <c r="K236" s="130" t="s">
        <v>142</v>
      </c>
      <c r="L236" s="33"/>
      <c r="M236" s="135" t="s">
        <v>19</v>
      </c>
      <c r="N236" s="136" t="s">
        <v>44</v>
      </c>
      <c r="P236" s="137">
        <f>O236*H236</f>
        <v>0</v>
      </c>
      <c r="Q236" s="137">
        <v>0</v>
      </c>
      <c r="R236" s="137">
        <f>Q236*H236</f>
        <v>0</v>
      </c>
      <c r="S236" s="137">
        <v>0</v>
      </c>
      <c r="T236" s="138">
        <f>S236*H236</f>
        <v>0</v>
      </c>
      <c r="AR236" s="139" t="s">
        <v>250</v>
      </c>
      <c r="AT236" s="139" t="s">
        <v>138</v>
      </c>
      <c r="AU236" s="139" t="s">
        <v>137</v>
      </c>
      <c r="AY236" s="18" t="s">
        <v>132</v>
      </c>
      <c r="BE236" s="140">
        <f>IF(N236="základní",J236,0)</f>
        <v>0</v>
      </c>
      <c r="BF236" s="140">
        <f>IF(N236="snížená",J236,0)</f>
        <v>0</v>
      </c>
      <c r="BG236" s="140">
        <f>IF(N236="zákl. přenesená",J236,0)</f>
        <v>0</v>
      </c>
      <c r="BH236" s="140">
        <f>IF(N236="sníž. přenesená",J236,0)</f>
        <v>0</v>
      </c>
      <c r="BI236" s="140">
        <f>IF(N236="nulová",J236,0)</f>
        <v>0</v>
      </c>
      <c r="BJ236" s="18" t="s">
        <v>137</v>
      </c>
      <c r="BK236" s="140">
        <f>ROUND(I236*H236,1)</f>
        <v>0</v>
      </c>
      <c r="BL236" s="18" t="s">
        <v>250</v>
      </c>
      <c r="BM236" s="139" t="s">
        <v>1140</v>
      </c>
    </row>
    <row r="237" spans="2:65" s="1" customFormat="1" ht="11.25">
      <c r="B237" s="33"/>
      <c r="D237" s="141" t="s">
        <v>145</v>
      </c>
      <c r="F237" s="142" t="s">
        <v>1141</v>
      </c>
      <c r="I237" s="143"/>
      <c r="L237" s="33"/>
      <c r="M237" s="144"/>
      <c r="T237" s="54"/>
      <c r="AT237" s="18" t="s">
        <v>145</v>
      </c>
      <c r="AU237" s="18" t="s">
        <v>137</v>
      </c>
    </row>
    <row r="238" spans="2:65" s="1" customFormat="1" ht="16.5" customHeight="1">
      <c r="B238" s="33"/>
      <c r="C238" s="173" t="s">
        <v>1142</v>
      </c>
      <c r="D238" s="173" t="s">
        <v>251</v>
      </c>
      <c r="E238" s="174" t="s">
        <v>1143</v>
      </c>
      <c r="F238" s="175" t="s">
        <v>1144</v>
      </c>
      <c r="G238" s="176" t="s">
        <v>141</v>
      </c>
      <c r="H238" s="177">
        <v>3</v>
      </c>
      <c r="I238" s="178"/>
      <c r="J238" s="179">
        <f>ROUND(I238*H238,1)</f>
        <v>0</v>
      </c>
      <c r="K238" s="175" t="s">
        <v>142</v>
      </c>
      <c r="L238" s="180"/>
      <c r="M238" s="181" t="s">
        <v>19</v>
      </c>
      <c r="N238" s="182" t="s">
        <v>44</v>
      </c>
      <c r="P238" s="137">
        <f>O238*H238</f>
        <v>0</v>
      </c>
      <c r="Q238" s="137">
        <v>4.0000000000000003E-5</v>
      </c>
      <c r="R238" s="137">
        <f>Q238*H238</f>
        <v>1.2000000000000002E-4</v>
      </c>
      <c r="S238" s="137">
        <v>0</v>
      </c>
      <c r="T238" s="138">
        <f>S238*H238</f>
        <v>0</v>
      </c>
      <c r="AR238" s="139" t="s">
        <v>346</v>
      </c>
      <c r="AT238" s="139" t="s">
        <v>251</v>
      </c>
      <c r="AU238" s="139" t="s">
        <v>137</v>
      </c>
      <c r="AY238" s="18" t="s">
        <v>132</v>
      </c>
      <c r="BE238" s="140">
        <f>IF(N238="základní",J238,0)</f>
        <v>0</v>
      </c>
      <c r="BF238" s="140">
        <f>IF(N238="snížená",J238,0)</f>
        <v>0</v>
      </c>
      <c r="BG238" s="140">
        <f>IF(N238="zákl. přenesená",J238,0)</f>
        <v>0</v>
      </c>
      <c r="BH238" s="140">
        <f>IF(N238="sníž. přenesená",J238,0)</f>
        <v>0</v>
      </c>
      <c r="BI238" s="140">
        <f>IF(N238="nulová",J238,0)</f>
        <v>0</v>
      </c>
      <c r="BJ238" s="18" t="s">
        <v>137</v>
      </c>
      <c r="BK238" s="140">
        <f>ROUND(I238*H238,1)</f>
        <v>0</v>
      </c>
      <c r="BL238" s="18" t="s">
        <v>250</v>
      </c>
      <c r="BM238" s="139" t="s">
        <v>1145</v>
      </c>
    </row>
    <row r="239" spans="2:65" s="1" customFormat="1" ht="24.2" customHeight="1">
      <c r="B239" s="33"/>
      <c r="C239" s="128" t="s">
        <v>1146</v>
      </c>
      <c r="D239" s="128" t="s">
        <v>138</v>
      </c>
      <c r="E239" s="129" t="s">
        <v>1147</v>
      </c>
      <c r="F239" s="130" t="s">
        <v>1148</v>
      </c>
      <c r="G239" s="131" t="s">
        <v>141</v>
      </c>
      <c r="H239" s="132">
        <v>4</v>
      </c>
      <c r="I239" s="133"/>
      <c r="J239" s="134">
        <f>ROUND(I239*H239,1)</f>
        <v>0</v>
      </c>
      <c r="K239" s="130" t="s">
        <v>142</v>
      </c>
      <c r="L239" s="33"/>
      <c r="M239" s="135" t="s">
        <v>19</v>
      </c>
      <c r="N239" s="136" t="s">
        <v>44</v>
      </c>
      <c r="P239" s="137">
        <f>O239*H239</f>
        <v>0</v>
      </c>
      <c r="Q239" s="137">
        <v>0</v>
      </c>
      <c r="R239" s="137">
        <f>Q239*H239</f>
        <v>0</v>
      </c>
      <c r="S239" s="137">
        <v>4.8000000000000001E-5</v>
      </c>
      <c r="T239" s="138">
        <f>S239*H239</f>
        <v>1.92E-4</v>
      </c>
      <c r="AR239" s="139" t="s">
        <v>250</v>
      </c>
      <c r="AT239" s="139" t="s">
        <v>138</v>
      </c>
      <c r="AU239" s="139" t="s">
        <v>137</v>
      </c>
      <c r="AY239" s="18" t="s">
        <v>132</v>
      </c>
      <c r="BE239" s="140">
        <f>IF(N239="základní",J239,0)</f>
        <v>0</v>
      </c>
      <c r="BF239" s="140">
        <f>IF(N239="snížená",J239,0)</f>
        <v>0</v>
      </c>
      <c r="BG239" s="140">
        <f>IF(N239="zákl. přenesená",J239,0)</f>
        <v>0</v>
      </c>
      <c r="BH239" s="140">
        <f>IF(N239="sníž. přenesená",J239,0)</f>
        <v>0</v>
      </c>
      <c r="BI239" s="140">
        <f>IF(N239="nulová",J239,0)</f>
        <v>0</v>
      </c>
      <c r="BJ239" s="18" t="s">
        <v>137</v>
      </c>
      <c r="BK239" s="140">
        <f>ROUND(I239*H239,1)</f>
        <v>0</v>
      </c>
      <c r="BL239" s="18" t="s">
        <v>250</v>
      </c>
      <c r="BM239" s="139" t="s">
        <v>1149</v>
      </c>
    </row>
    <row r="240" spans="2:65" s="1" customFormat="1" ht="11.25">
      <c r="B240" s="33"/>
      <c r="D240" s="141" t="s">
        <v>145</v>
      </c>
      <c r="F240" s="142" t="s">
        <v>1150</v>
      </c>
      <c r="I240" s="143"/>
      <c r="L240" s="33"/>
      <c r="M240" s="144"/>
      <c r="T240" s="54"/>
      <c r="AT240" s="18" t="s">
        <v>145</v>
      </c>
      <c r="AU240" s="18" t="s">
        <v>137</v>
      </c>
    </row>
    <row r="241" spans="2:65" s="1" customFormat="1" ht="24.2" customHeight="1">
      <c r="B241" s="33"/>
      <c r="C241" s="128" t="s">
        <v>1151</v>
      </c>
      <c r="D241" s="128" t="s">
        <v>138</v>
      </c>
      <c r="E241" s="129" t="s">
        <v>1152</v>
      </c>
      <c r="F241" s="130" t="s">
        <v>1153</v>
      </c>
      <c r="G241" s="131" t="s">
        <v>141</v>
      </c>
      <c r="H241" s="132">
        <v>3</v>
      </c>
      <c r="I241" s="133"/>
      <c r="J241" s="134">
        <f>ROUND(I241*H241,1)</f>
        <v>0</v>
      </c>
      <c r="K241" s="130" t="s">
        <v>142</v>
      </c>
      <c r="L241" s="33"/>
      <c r="M241" s="135" t="s">
        <v>19</v>
      </c>
      <c r="N241" s="136" t="s">
        <v>44</v>
      </c>
      <c r="P241" s="137">
        <f>O241*H241</f>
        <v>0</v>
      </c>
      <c r="Q241" s="137">
        <v>0</v>
      </c>
      <c r="R241" s="137">
        <f>Q241*H241</f>
        <v>0</v>
      </c>
      <c r="S241" s="137">
        <v>0</v>
      </c>
      <c r="T241" s="138">
        <f>S241*H241</f>
        <v>0</v>
      </c>
      <c r="AR241" s="139" t="s">
        <v>250</v>
      </c>
      <c r="AT241" s="139" t="s">
        <v>138</v>
      </c>
      <c r="AU241" s="139" t="s">
        <v>137</v>
      </c>
      <c r="AY241" s="18" t="s">
        <v>132</v>
      </c>
      <c r="BE241" s="140">
        <f>IF(N241="základní",J241,0)</f>
        <v>0</v>
      </c>
      <c r="BF241" s="140">
        <f>IF(N241="snížená",J241,0)</f>
        <v>0</v>
      </c>
      <c r="BG241" s="140">
        <f>IF(N241="zákl. přenesená",J241,0)</f>
        <v>0</v>
      </c>
      <c r="BH241" s="140">
        <f>IF(N241="sníž. přenesená",J241,0)</f>
        <v>0</v>
      </c>
      <c r="BI241" s="140">
        <f>IF(N241="nulová",J241,0)</f>
        <v>0</v>
      </c>
      <c r="BJ241" s="18" t="s">
        <v>137</v>
      </c>
      <c r="BK241" s="140">
        <f>ROUND(I241*H241,1)</f>
        <v>0</v>
      </c>
      <c r="BL241" s="18" t="s">
        <v>250</v>
      </c>
      <c r="BM241" s="139" t="s">
        <v>1154</v>
      </c>
    </row>
    <row r="242" spans="2:65" s="1" customFormat="1" ht="11.25">
      <c r="B242" s="33"/>
      <c r="D242" s="141" t="s">
        <v>145</v>
      </c>
      <c r="F242" s="142" t="s">
        <v>1155</v>
      </c>
      <c r="I242" s="143"/>
      <c r="L242" s="33"/>
      <c r="M242" s="144"/>
      <c r="T242" s="54"/>
      <c r="AT242" s="18" t="s">
        <v>145</v>
      </c>
      <c r="AU242" s="18" t="s">
        <v>137</v>
      </c>
    </row>
    <row r="243" spans="2:65" s="1" customFormat="1" ht="16.5" customHeight="1">
      <c r="B243" s="33"/>
      <c r="C243" s="173" t="s">
        <v>1156</v>
      </c>
      <c r="D243" s="173" t="s">
        <v>251</v>
      </c>
      <c r="E243" s="174" t="s">
        <v>1157</v>
      </c>
      <c r="F243" s="175" t="s">
        <v>1158</v>
      </c>
      <c r="G243" s="176" t="s">
        <v>141</v>
      </c>
      <c r="H243" s="177">
        <v>3</v>
      </c>
      <c r="I243" s="178"/>
      <c r="J243" s="179">
        <f>ROUND(I243*H243,1)</f>
        <v>0</v>
      </c>
      <c r="K243" s="175" t="s">
        <v>142</v>
      </c>
      <c r="L243" s="180"/>
      <c r="M243" s="181" t="s">
        <v>19</v>
      </c>
      <c r="N243" s="182" t="s">
        <v>44</v>
      </c>
      <c r="P243" s="137">
        <f>O243*H243</f>
        <v>0</v>
      </c>
      <c r="Q243" s="137">
        <v>1E-4</v>
      </c>
      <c r="R243" s="137">
        <f>Q243*H243</f>
        <v>3.0000000000000003E-4</v>
      </c>
      <c r="S243" s="137">
        <v>0</v>
      </c>
      <c r="T243" s="138">
        <f>S243*H243</f>
        <v>0</v>
      </c>
      <c r="AR243" s="139" t="s">
        <v>346</v>
      </c>
      <c r="AT243" s="139" t="s">
        <v>251</v>
      </c>
      <c r="AU243" s="139" t="s">
        <v>137</v>
      </c>
      <c r="AY243" s="18" t="s">
        <v>132</v>
      </c>
      <c r="BE243" s="140">
        <f>IF(N243="základní",J243,0)</f>
        <v>0</v>
      </c>
      <c r="BF243" s="140">
        <f>IF(N243="snížená",J243,0)</f>
        <v>0</v>
      </c>
      <c r="BG243" s="140">
        <f>IF(N243="zákl. přenesená",J243,0)</f>
        <v>0</v>
      </c>
      <c r="BH243" s="140">
        <f>IF(N243="sníž. přenesená",J243,0)</f>
        <v>0</v>
      </c>
      <c r="BI243" s="140">
        <f>IF(N243="nulová",J243,0)</f>
        <v>0</v>
      </c>
      <c r="BJ243" s="18" t="s">
        <v>137</v>
      </c>
      <c r="BK243" s="140">
        <f>ROUND(I243*H243,1)</f>
        <v>0</v>
      </c>
      <c r="BL243" s="18" t="s">
        <v>250</v>
      </c>
      <c r="BM243" s="139" t="s">
        <v>1159</v>
      </c>
    </row>
    <row r="244" spans="2:65" s="1" customFormat="1" ht="24.2" customHeight="1">
      <c r="B244" s="33"/>
      <c r="C244" s="128" t="s">
        <v>1160</v>
      </c>
      <c r="D244" s="128" t="s">
        <v>138</v>
      </c>
      <c r="E244" s="129" t="s">
        <v>1161</v>
      </c>
      <c r="F244" s="130" t="s">
        <v>1162</v>
      </c>
      <c r="G244" s="131" t="s">
        <v>141</v>
      </c>
      <c r="H244" s="132">
        <v>1</v>
      </c>
      <c r="I244" s="133"/>
      <c r="J244" s="134">
        <f>ROUND(I244*H244,1)</f>
        <v>0</v>
      </c>
      <c r="K244" s="130" t="s">
        <v>142</v>
      </c>
      <c r="L244" s="33"/>
      <c r="M244" s="135" t="s">
        <v>19</v>
      </c>
      <c r="N244" s="136" t="s">
        <v>44</v>
      </c>
      <c r="P244" s="137">
        <f>O244*H244</f>
        <v>0</v>
      </c>
      <c r="Q244" s="137">
        <v>0</v>
      </c>
      <c r="R244" s="137">
        <f>Q244*H244</f>
        <v>0</v>
      </c>
      <c r="S244" s="137">
        <v>0</v>
      </c>
      <c r="T244" s="138">
        <f>S244*H244</f>
        <v>0</v>
      </c>
      <c r="AR244" s="139" t="s">
        <v>250</v>
      </c>
      <c r="AT244" s="139" t="s">
        <v>138</v>
      </c>
      <c r="AU244" s="139" t="s">
        <v>137</v>
      </c>
      <c r="AY244" s="18" t="s">
        <v>132</v>
      </c>
      <c r="BE244" s="140">
        <f>IF(N244="základní",J244,0)</f>
        <v>0</v>
      </c>
      <c r="BF244" s="140">
        <f>IF(N244="snížená",J244,0)</f>
        <v>0</v>
      </c>
      <c r="BG244" s="140">
        <f>IF(N244="zákl. přenesená",J244,0)</f>
        <v>0</v>
      </c>
      <c r="BH244" s="140">
        <f>IF(N244="sníž. přenesená",J244,0)</f>
        <v>0</v>
      </c>
      <c r="BI244" s="140">
        <f>IF(N244="nulová",J244,0)</f>
        <v>0</v>
      </c>
      <c r="BJ244" s="18" t="s">
        <v>137</v>
      </c>
      <c r="BK244" s="140">
        <f>ROUND(I244*H244,1)</f>
        <v>0</v>
      </c>
      <c r="BL244" s="18" t="s">
        <v>250</v>
      </c>
      <c r="BM244" s="139" t="s">
        <v>1163</v>
      </c>
    </row>
    <row r="245" spans="2:65" s="1" customFormat="1" ht="11.25">
      <c r="B245" s="33"/>
      <c r="D245" s="141" t="s">
        <v>145</v>
      </c>
      <c r="F245" s="142" t="s">
        <v>1164</v>
      </c>
      <c r="I245" s="143"/>
      <c r="L245" s="33"/>
      <c r="M245" s="144"/>
      <c r="T245" s="54"/>
      <c r="AT245" s="18" t="s">
        <v>145</v>
      </c>
      <c r="AU245" s="18" t="s">
        <v>137</v>
      </c>
    </row>
    <row r="246" spans="2:65" s="1" customFormat="1" ht="16.5" customHeight="1">
      <c r="B246" s="33"/>
      <c r="C246" s="173" t="s">
        <v>1165</v>
      </c>
      <c r="D246" s="173" t="s">
        <v>251</v>
      </c>
      <c r="E246" s="174" t="s">
        <v>1166</v>
      </c>
      <c r="F246" s="175" t="s">
        <v>1167</v>
      </c>
      <c r="G246" s="176" t="s">
        <v>141</v>
      </c>
      <c r="H246" s="177">
        <v>1</v>
      </c>
      <c r="I246" s="178"/>
      <c r="J246" s="179">
        <f>ROUND(I246*H246,1)</f>
        <v>0</v>
      </c>
      <c r="K246" s="175" t="s">
        <v>142</v>
      </c>
      <c r="L246" s="180"/>
      <c r="M246" s="181" t="s">
        <v>19</v>
      </c>
      <c r="N246" s="182" t="s">
        <v>44</v>
      </c>
      <c r="P246" s="137">
        <f>O246*H246</f>
        <v>0</v>
      </c>
      <c r="Q246" s="137">
        <v>6.9999999999999994E-5</v>
      </c>
      <c r="R246" s="137">
        <f>Q246*H246</f>
        <v>6.9999999999999994E-5</v>
      </c>
      <c r="S246" s="137">
        <v>0</v>
      </c>
      <c r="T246" s="138">
        <f>S246*H246</f>
        <v>0</v>
      </c>
      <c r="AR246" s="139" t="s">
        <v>346</v>
      </c>
      <c r="AT246" s="139" t="s">
        <v>251</v>
      </c>
      <c r="AU246" s="139" t="s">
        <v>137</v>
      </c>
      <c r="AY246" s="18" t="s">
        <v>132</v>
      </c>
      <c r="BE246" s="140">
        <f>IF(N246="základní",J246,0)</f>
        <v>0</v>
      </c>
      <c r="BF246" s="140">
        <f>IF(N246="snížená",J246,0)</f>
        <v>0</v>
      </c>
      <c r="BG246" s="140">
        <f>IF(N246="zákl. přenesená",J246,0)</f>
        <v>0</v>
      </c>
      <c r="BH246" s="140">
        <f>IF(N246="sníž. přenesená",J246,0)</f>
        <v>0</v>
      </c>
      <c r="BI246" s="140">
        <f>IF(N246="nulová",J246,0)</f>
        <v>0</v>
      </c>
      <c r="BJ246" s="18" t="s">
        <v>137</v>
      </c>
      <c r="BK246" s="140">
        <f>ROUND(I246*H246,1)</f>
        <v>0</v>
      </c>
      <c r="BL246" s="18" t="s">
        <v>250</v>
      </c>
      <c r="BM246" s="139" t="s">
        <v>1168</v>
      </c>
    </row>
    <row r="247" spans="2:65" s="1" customFormat="1" ht="21.75" customHeight="1">
      <c r="B247" s="33"/>
      <c r="C247" s="128" t="s">
        <v>1169</v>
      </c>
      <c r="D247" s="128" t="s">
        <v>138</v>
      </c>
      <c r="E247" s="129" t="s">
        <v>1170</v>
      </c>
      <c r="F247" s="130" t="s">
        <v>1171</v>
      </c>
      <c r="G247" s="131" t="s">
        <v>891</v>
      </c>
      <c r="H247" s="132">
        <v>1</v>
      </c>
      <c r="I247" s="133"/>
      <c r="J247" s="134">
        <f>ROUND(I247*H247,1)</f>
        <v>0</v>
      </c>
      <c r="K247" s="130" t="s">
        <v>19</v>
      </c>
      <c r="L247" s="33"/>
      <c r="M247" s="135" t="s">
        <v>19</v>
      </c>
      <c r="N247" s="136" t="s">
        <v>44</v>
      </c>
      <c r="P247" s="137">
        <f>O247*H247</f>
        <v>0</v>
      </c>
      <c r="Q247" s="137">
        <v>0</v>
      </c>
      <c r="R247" s="137">
        <f>Q247*H247</f>
        <v>0</v>
      </c>
      <c r="S247" s="137">
        <v>0</v>
      </c>
      <c r="T247" s="138">
        <f>S247*H247</f>
        <v>0</v>
      </c>
      <c r="AR247" s="139" t="s">
        <v>250</v>
      </c>
      <c r="AT247" s="139" t="s">
        <v>138</v>
      </c>
      <c r="AU247" s="139" t="s">
        <v>137</v>
      </c>
      <c r="AY247" s="18" t="s">
        <v>132</v>
      </c>
      <c r="BE247" s="140">
        <f>IF(N247="základní",J247,0)</f>
        <v>0</v>
      </c>
      <c r="BF247" s="140">
        <f>IF(N247="snížená",J247,0)</f>
        <v>0</v>
      </c>
      <c r="BG247" s="140">
        <f>IF(N247="zákl. přenesená",J247,0)</f>
        <v>0</v>
      </c>
      <c r="BH247" s="140">
        <f>IF(N247="sníž. přenesená",J247,0)</f>
        <v>0</v>
      </c>
      <c r="BI247" s="140">
        <f>IF(N247="nulová",J247,0)</f>
        <v>0</v>
      </c>
      <c r="BJ247" s="18" t="s">
        <v>137</v>
      </c>
      <c r="BK247" s="140">
        <f>ROUND(I247*H247,1)</f>
        <v>0</v>
      </c>
      <c r="BL247" s="18" t="s">
        <v>250</v>
      </c>
      <c r="BM247" s="139" t="s">
        <v>1172</v>
      </c>
    </row>
    <row r="248" spans="2:65" s="1" customFormat="1" ht="16.5" customHeight="1">
      <c r="B248" s="33"/>
      <c r="C248" s="128" t="s">
        <v>1173</v>
      </c>
      <c r="D248" s="128" t="s">
        <v>138</v>
      </c>
      <c r="E248" s="129" t="s">
        <v>1174</v>
      </c>
      <c r="F248" s="130" t="s">
        <v>1175</v>
      </c>
      <c r="G248" s="131" t="s">
        <v>887</v>
      </c>
      <c r="H248" s="186"/>
      <c r="I248" s="133"/>
      <c r="J248" s="134">
        <f>ROUND(I248*H248,1)</f>
        <v>0</v>
      </c>
      <c r="K248" s="130" t="s">
        <v>19</v>
      </c>
      <c r="L248" s="33"/>
      <c r="M248" s="135" t="s">
        <v>19</v>
      </c>
      <c r="N248" s="136" t="s">
        <v>44</v>
      </c>
      <c r="P248" s="137">
        <f>O248*H248</f>
        <v>0</v>
      </c>
      <c r="Q248" s="137">
        <v>0</v>
      </c>
      <c r="R248" s="137">
        <f>Q248*H248</f>
        <v>0</v>
      </c>
      <c r="S248" s="137">
        <v>0</v>
      </c>
      <c r="T248" s="138">
        <f>S248*H248</f>
        <v>0</v>
      </c>
      <c r="AR248" s="139" t="s">
        <v>250</v>
      </c>
      <c r="AT248" s="139" t="s">
        <v>138</v>
      </c>
      <c r="AU248" s="139" t="s">
        <v>137</v>
      </c>
      <c r="AY248" s="18" t="s">
        <v>132</v>
      </c>
      <c r="BE248" s="140">
        <f>IF(N248="základní",J248,0)</f>
        <v>0</v>
      </c>
      <c r="BF248" s="140">
        <f>IF(N248="snížená",J248,0)</f>
        <v>0</v>
      </c>
      <c r="BG248" s="140">
        <f>IF(N248="zákl. přenesená",J248,0)</f>
        <v>0</v>
      </c>
      <c r="BH248" s="140">
        <f>IF(N248="sníž. přenesená",J248,0)</f>
        <v>0</v>
      </c>
      <c r="BI248" s="140">
        <f>IF(N248="nulová",J248,0)</f>
        <v>0</v>
      </c>
      <c r="BJ248" s="18" t="s">
        <v>137</v>
      </c>
      <c r="BK248" s="140">
        <f>ROUND(I248*H248,1)</f>
        <v>0</v>
      </c>
      <c r="BL248" s="18" t="s">
        <v>250</v>
      </c>
      <c r="BM248" s="139" t="s">
        <v>1176</v>
      </c>
    </row>
    <row r="249" spans="2:65" s="1" customFormat="1" ht="24.2" customHeight="1">
      <c r="B249" s="33"/>
      <c r="C249" s="128" t="s">
        <v>1177</v>
      </c>
      <c r="D249" s="128" t="s">
        <v>138</v>
      </c>
      <c r="E249" s="129" t="s">
        <v>1178</v>
      </c>
      <c r="F249" s="130" t="s">
        <v>1179</v>
      </c>
      <c r="G249" s="131" t="s">
        <v>887</v>
      </c>
      <c r="H249" s="186"/>
      <c r="I249" s="133"/>
      <c r="J249" s="134">
        <f>ROUND(I249*H249,1)</f>
        <v>0</v>
      </c>
      <c r="K249" s="130" t="s">
        <v>142</v>
      </c>
      <c r="L249" s="33"/>
      <c r="M249" s="135" t="s">
        <v>19</v>
      </c>
      <c r="N249" s="136" t="s">
        <v>44</v>
      </c>
      <c r="P249" s="137">
        <f>O249*H249</f>
        <v>0</v>
      </c>
      <c r="Q249" s="137">
        <v>0</v>
      </c>
      <c r="R249" s="137">
        <f>Q249*H249</f>
        <v>0</v>
      </c>
      <c r="S249" s="137">
        <v>0</v>
      </c>
      <c r="T249" s="138">
        <f>S249*H249</f>
        <v>0</v>
      </c>
      <c r="AR249" s="139" t="s">
        <v>250</v>
      </c>
      <c r="AT249" s="139" t="s">
        <v>138</v>
      </c>
      <c r="AU249" s="139" t="s">
        <v>137</v>
      </c>
      <c r="AY249" s="18" t="s">
        <v>132</v>
      </c>
      <c r="BE249" s="140">
        <f>IF(N249="základní",J249,0)</f>
        <v>0</v>
      </c>
      <c r="BF249" s="140">
        <f>IF(N249="snížená",J249,0)</f>
        <v>0</v>
      </c>
      <c r="BG249" s="140">
        <f>IF(N249="zákl. přenesená",J249,0)</f>
        <v>0</v>
      </c>
      <c r="BH249" s="140">
        <f>IF(N249="sníž. přenesená",J249,0)</f>
        <v>0</v>
      </c>
      <c r="BI249" s="140">
        <f>IF(N249="nulová",J249,0)</f>
        <v>0</v>
      </c>
      <c r="BJ249" s="18" t="s">
        <v>137</v>
      </c>
      <c r="BK249" s="140">
        <f>ROUND(I249*H249,1)</f>
        <v>0</v>
      </c>
      <c r="BL249" s="18" t="s">
        <v>250</v>
      </c>
      <c r="BM249" s="139" t="s">
        <v>1180</v>
      </c>
    </row>
    <row r="250" spans="2:65" s="1" customFormat="1" ht="11.25">
      <c r="B250" s="33"/>
      <c r="D250" s="141" t="s">
        <v>145</v>
      </c>
      <c r="F250" s="142" t="s">
        <v>1181</v>
      </c>
      <c r="I250" s="143"/>
      <c r="L250" s="33"/>
      <c r="M250" s="144"/>
      <c r="T250" s="54"/>
      <c r="AT250" s="18" t="s">
        <v>145</v>
      </c>
      <c r="AU250" s="18" t="s">
        <v>137</v>
      </c>
    </row>
    <row r="251" spans="2:65" s="1" customFormat="1" ht="24.2" customHeight="1">
      <c r="B251" s="33"/>
      <c r="C251" s="128" t="s">
        <v>1182</v>
      </c>
      <c r="D251" s="128" t="s">
        <v>138</v>
      </c>
      <c r="E251" s="129" t="s">
        <v>1183</v>
      </c>
      <c r="F251" s="130" t="s">
        <v>1184</v>
      </c>
      <c r="G251" s="131" t="s">
        <v>141</v>
      </c>
      <c r="H251" s="132">
        <v>1</v>
      </c>
      <c r="I251" s="133"/>
      <c r="J251" s="134">
        <f>ROUND(I251*H251,1)</f>
        <v>0</v>
      </c>
      <c r="K251" s="130" t="s">
        <v>142</v>
      </c>
      <c r="L251" s="33"/>
      <c r="M251" s="135" t="s">
        <v>19</v>
      </c>
      <c r="N251" s="136" t="s">
        <v>44</v>
      </c>
      <c r="P251" s="137">
        <f>O251*H251</f>
        <v>0</v>
      </c>
      <c r="Q251" s="137">
        <v>0</v>
      </c>
      <c r="R251" s="137">
        <f>Q251*H251</f>
        <v>0</v>
      </c>
      <c r="S251" s="137">
        <v>0</v>
      </c>
      <c r="T251" s="138">
        <f>S251*H251</f>
        <v>0</v>
      </c>
      <c r="AR251" s="139" t="s">
        <v>250</v>
      </c>
      <c r="AT251" s="139" t="s">
        <v>138</v>
      </c>
      <c r="AU251" s="139" t="s">
        <v>137</v>
      </c>
      <c r="AY251" s="18" t="s">
        <v>132</v>
      </c>
      <c r="BE251" s="140">
        <f>IF(N251="základní",J251,0)</f>
        <v>0</v>
      </c>
      <c r="BF251" s="140">
        <f>IF(N251="snížená",J251,0)</f>
        <v>0</v>
      </c>
      <c r="BG251" s="140">
        <f>IF(N251="zákl. přenesená",J251,0)</f>
        <v>0</v>
      </c>
      <c r="BH251" s="140">
        <f>IF(N251="sníž. přenesená",J251,0)</f>
        <v>0</v>
      </c>
      <c r="BI251" s="140">
        <f>IF(N251="nulová",J251,0)</f>
        <v>0</v>
      </c>
      <c r="BJ251" s="18" t="s">
        <v>137</v>
      </c>
      <c r="BK251" s="140">
        <f>ROUND(I251*H251,1)</f>
        <v>0</v>
      </c>
      <c r="BL251" s="18" t="s">
        <v>250</v>
      </c>
      <c r="BM251" s="139" t="s">
        <v>1185</v>
      </c>
    </row>
    <row r="252" spans="2:65" s="1" customFormat="1" ht="11.25">
      <c r="B252" s="33"/>
      <c r="D252" s="141" t="s">
        <v>145</v>
      </c>
      <c r="F252" s="142" t="s">
        <v>1186</v>
      </c>
      <c r="I252" s="143"/>
      <c r="L252" s="33"/>
      <c r="M252" s="187"/>
      <c r="N252" s="188"/>
      <c r="O252" s="188"/>
      <c r="P252" s="188"/>
      <c r="Q252" s="188"/>
      <c r="R252" s="188"/>
      <c r="S252" s="188"/>
      <c r="T252" s="189"/>
      <c r="AT252" s="18" t="s">
        <v>145</v>
      </c>
      <c r="AU252" s="18" t="s">
        <v>137</v>
      </c>
    </row>
    <row r="253" spans="2:65" s="1" customFormat="1" ht="6.95" customHeight="1">
      <c r="B253" s="42"/>
      <c r="C253" s="43"/>
      <c r="D253" s="43"/>
      <c r="E253" s="43"/>
      <c r="F253" s="43"/>
      <c r="G253" s="43"/>
      <c r="H253" s="43"/>
      <c r="I253" s="43"/>
      <c r="J253" s="43"/>
      <c r="K253" s="43"/>
      <c r="L253" s="33"/>
    </row>
  </sheetData>
  <sheetProtection algorithmName="SHA-512" hashValue="0SBWgywnL4DYSIhI7udDS0AtxzQ2/TOsLqkLMsKHksu24topWEvrvt7yBMFmNN3gyjj4NR2FeabYRGBjZw5HCg==" saltValue="u/qmYNnGEjDnRASlI+PYt5snJaY5WXUoDGpkFk8amejZQouRv3PzT62mEAKwHlsbJ/F0hF3fthj1o10Jwgy0yA==" spinCount="100000" sheet="1" objects="1" scenarios="1" formatColumns="0" formatRows="0" autoFilter="0"/>
  <autoFilter ref="C84:K252" xr:uid="{00000000-0009-0000-0000-000002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200-000000000000}"/>
    <hyperlink ref="F94" r:id="rId2" xr:uid="{00000000-0004-0000-0200-000001000000}"/>
    <hyperlink ref="F96" r:id="rId3" xr:uid="{00000000-0004-0000-0200-000002000000}"/>
    <hyperlink ref="F98" r:id="rId4" xr:uid="{00000000-0004-0000-0200-000003000000}"/>
    <hyperlink ref="F100" r:id="rId5" xr:uid="{00000000-0004-0000-0200-000004000000}"/>
    <hyperlink ref="F102" r:id="rId6" xr:uid="{00000000-0004-0000-0200-000005000000}"/>
    <hyperlink ref="F106" r:id="rId7" xr:uid="{00000000-0004-0000-0200-000006000000}"/>
    <hyperlink ref="F110" r:id="rId8" xr:uid="{00000000-0004-0000-0200-000007000000}"/>
    <hyperlink ref="F114" r:id="rId9" xr:uid="{00000000-0004-0000-0200-000008000000}"/>
    <hyperlink ref="F116" r:id="rId10" xr:uid="{00000000-0004-0000-0200-000009000000}"/>
    <hyperlink ref="F118" r:id="rId11" xr:uid="{00000000-0004-0000-0200-00000A000000}"/>
    <hyperlink ref="F120" r:id="rId12" xr:uid="{00000000-0004-0000-0200-00000B000000}"/>
    <hyperlink ref="F122" r:id="rId13" xr:uid="{00000000-0004-0000-0200-00000C000000}"/>
    <hyperlink ref="F124" r:id="rId14" xr:uid="{00000000-0004-0000-0200-00000D000000}"/>
    <hyperlink ref="F129" r:id="rId15" xr:uid="{00000000-0004-0000-0200-00000E000000}"/>
    <hyperlink ref="F133" r:id="rId16" xr:uid="{00000000-0004-0000-0200-00000F000000}"/>
    <hyperlink ref="F137" r:id="rId17" xr:uid="{00000000-0004-0000-0200-000010000000}"/>
    <hyperlink ref="F139" r:id="rId18" xr:uid="{00000000-0004-0000-0200-000011000000}"/>
    <hyperlink ref="F142" r:id="rId19" xr:uid="{00000000-0004-0000-0200-000012000000}"/>
    <hyperlink ref="F144" r:id="rId20" xr:uid="{00000000-0004-0000-0200-000013000000}"/>
    <hyperlink ref="F146" r:id="rId21" xr:uid="{00000000-0004-0000-0200-000014000000}"/>
    <hyperlink ref="F148" r:id="rId22" xr:uid="{00000000-0004-0000-0200-000015000000}"/>
    <hyperlink ref="F153" r:id="rId23" xr:uid="{00000000-0004-0000-0200-000016000000}"/>
    <hyperlink ref="F157" r:id="rId24" xr:uid="{00000000-0004-0000-0200-000017000000}"/>
    <hyperlink ref="F161" r:id="rId25" xr:uid="{00000000-0004-0000-0200-000018000000}"/>
    <hyperlink ref="F164" r:id="rId26" xr:uid="{00000000-0004-0000-0200-000019000000}"/>
    <hyperlink ref="F168" r:id="rId27" xr:uid="{00000000-0004-0000-0200-00001A000000}"/>
    <hyperlink ref="F171" r:id="rId28" xr:uid="{00000000-0004-0000-0200-00001B000000}"/>
    <hyperlink ref="F174" r:id="rId29" xr:uid="{00000000-0004-0000-0200-00001C000000}"/>
    <hyperlink ref="F178" r:id="rId30" xr:uid="{00000000-0004-0000-0200-00001D000000}"/>
    <hyperlink ref="F181" r:id="rId31" xr:uid="{00000000-0004-0000-0200-00001E000000}"/>
    <hyperlink ref="F184" r:id="rId32" xr:uid="{00000000-0004-0000-0200-00001F000000}"/>
    <hyperlink ref="F186" r:id="rId33" xr:uid="{00000000-0004-0000-0200-000020000000}"/>
    <hyperlink ref="F189" r:id="rId34" xr:uid="{00000000-0004-0000-0200-000021000000}"/>
    <hyperlink ref="F192" r:id="rId35" xr:uid="{00000000-0004-0000-0200-000022000000}"/>
    <hyperlink ref="F194" r:id="rId36" xr:uid="{00000000-0004-0000-0200-000023000000}"/>
    <hyperlink ref="F198" r:id="rId37" xr:uid="{00000000-0004-0000-0200-000024000000}"/>
    <hyperlink ref="F202" r:id="rId38" xr:uid="{00000000-0004-0000-0200-000025000000}"/>
    <hyperlink ref="F206" r:id="rId39" xr:uid="{00000000-0004-0000-0200-000026000000}"/>
    <hyperlink ref="F208" r:id="rId40" xr:uid="{00000000-0004-0000-0200-000027000000}"/>
    <hyperlink ref="F210" r:id="rId41" xr:uid="{00000000-0004-0000-0200-000028000000}"/>
    <hyperlink ref="F212" r:id="rId42" xr:uid="{00000000-0004-0000-0200-000029000000}"/>
    <hyperlink ref="F214" r:id="rId43" xr:uid="{00000000-0004-0000-0200-00002A000000}"/>
    <hyperlink ref="F216" r:id="rId44" xr:uid="{00000000-0004-0000-0200-00002B000000}"/>
    <hyperlink ref="F218" r:id="rId45" xr:uid="{00000000-0004-0000-0200-00002C000000}"/>
    <hyperlink ref="F220" r:id="rId46" xr:uid="{00000000-0004-0000-0200-00002D000000}"/>
    <hyperlink ref="F222" r:id="rId47" xr:uid="{00000000-0004-0000-0200-00002E000000}"/>
    <hyperlink ref="F225" r:id="rId48" xr:uid="{00000000-0004-0000-0200-00002F000000}"/>
    <hyperlink ref="F229" r:id="rId49" xr:uid="{00000000-0004-0000-0200-000030000000}"/>
    <hyperlink ref="F232" r:id="rId50" xr:uid="{00000000-0004-0000-0200-000031000000}"/>
    <hyperlink ref="F235" r:id="rId51" xr:uid="{00000000-0004-0000-0200-000032000000}"/>
    <hyperlink ref="F237" r:id="rId52" xr:uid="{00000000-0004-0000-0200-000033000000}"/>
    <hyperlink ref="F240" r:id="rId53" xr:uid="{00000000-0004-0000-0200-000034000000}"/>
    <hyperlink ref="F242" r:id="rId54" xr:uid="{00000000-0004-0000-0200-000035000000}"/>
    <hyperlink ref="F245" r:id="rId55" xr:uid="{00000000-0004-0000-0200-000036000000}"/>
    <hyperlink ref="F250" r:id="rId56" xr:uid="{00000000-0004-0000-0200-000037000000}"/>
    <hyperlink ref="F252" r:id="rId57" xr:uid="{00000000-0004-0000-0200-000038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5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84"/>
  <sheetViews>
    <sheetView showGridLines="0" workbookViewId="0"/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10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  <c r="AT2" s="18" t="s">
        <v>88</v>
      </c>
    </row>
    <row r="3" spans="2:4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80</v>
      </c>
    </row>
    <row r="4" spans="2:46" ht="24.95" customHeight="1">
      <c r="B4" s="21"/>
      <c r="D4" s="22" t="s">
        <v>89</v>
      </c>
      <c r="L4" s="21"/>
      <c r="M4" s="86" t="s">
        <v>10</v>
      </c>
      <c r="AT4" s="18" t="s">
        <v>4</v>
      </c>
    </row>
    <row r="5" spans="2:46" ht="6.95" customHeight="1">
      <c r="B5" s="21"/>
      <c r="L5" s="21"/>
    </row>
    <row r="6" spans="2:46" ht="12" customHeight="1">
      <c r="B6" s="21"/>
      <c r="D6" s="28" t="s">
        <v>16</v>
      </c>
      <c r="L6" s="21"/>
    </row>
    <row r="7" spans="2:46" ht="16.5" customHeight="1">
      <c r="B7" s="21"/>
      <c r="E7" s="312" t="str">
        <f>'Rekapitulace stavby'!K6</f>
        <v>REKONSTRUKCE KOUPELNY NA BEZBARIÉROVOU -  BYT CHORATICE Č.P. 44</v>
      </c>
      <c r="F7" s="313"/>
      <c r="G7" s="313"/>
      <c r="H7" s="313"/>
      <c r="L7" s="21"/>
    </row>
    <row r="8" spans="2:46" s="1" customFormat="1" ht="12" customHeight="1">
      <c r="B8" s="33"/>
      <c r="D8" s="28" t="s">
        <v>90</v>
      </c>
      <c r="L8" s="33"/>
    </row>
    <row r="9" spans="2:46" s="1" customFormat="1" ht="16.5" customHeight="1">
      <c r="B9" s="33"/>
      <c r="E9" s="294" t="s">
        <v>1187</v>
      </c>
      <c r="F9" s="314"/>
      <c r="G9" s="314"/>
      <c r="H9" s="314"/>
      <c r="L9" s="33"/>
    </row>
    <row r="10" spans="2:46" s="1" customFormat="1" ht="11.25">
      <c r="B10" s="33"/>
      <c r="L10" s="33"/>
    </row>
    <row r="11" spans="2:46" s="1" customFormat="1" ht="12" customHeight="1">
      <c r="B11" s="33"/>
      <c r="D11" s="28" t="s">
        <v>18</v>
      </c>
      <c r="F11" s="26" t="s">
        <v>19</v>
      </c>
      <c r="I11" s="28" t="s">
        <v>20</v>
      </c>
      <c r="J11" s="26" t="s">
        <v>19</v>
      </c>
      <c r="L11" s="33"/>
    </row>
    <row r="12" spans="2:46" s="1" customFormat="1" ht="12" customHeight="1">
      <c r="B12" s="33"/>
      <c r="D12" s="28" t="s">
        <v>21</v>
      </c>
      <c r="F12" s="26" t="s">
        <v>22</v>
      </c>
      <c r="I12" s="28" t="s">
        <v>23</v>
      </c>
      <c r="J12" s="50" t="str">
        <f>'Rekapitulace stavby'!AN8</f>
        <v>7. 7. 2026</v>
      </c>
      <c r="L12" s="33"/>
    </row>
    <row r="13" spans="2:46" s="1" customFormat="1" ht="10.9" customHeight="1">
      <c r="B13" s="33"/>
      <c r="L13" s="33"/>
    </row>
    <row r="14" spans="2:46" s="1" customFormat="1" ht="12" customHeight="1">
      <c r="B14" s="33"/>
      <c r="D14" s="28" t="s">
        <v>25</v>
      </c>
      <c r="I14" s="28" t="s">
        <v>26</v>
      </c>
      <c r="J14" s="26" t="s">
        <v>19</v>
      </c>
      <c r="L14" s="33"/>
    </row>
    <row r="15" spans="2:46" s="1" customFormat="1" ht="18" customHeight="1">
      <c r="B15" s="33"/>
      <c r="E15" s="26" t="s">
        <v>27</v>
      </c>
      <c r="I15" s="28" t="s">
        <v>28</v>
      </c>
      <c r="J15" s="26" t="s">
        <v>19</v>
      </c>
      <c r="L15" s="33"/>
    </row>
    <row r="16" spans="2:46" s="1" customFormat="1" ht="6.95" customHeight="1">
      <c r="B16" s="33"/>
      <c r="L16" s="33"/>
    </row>
    <row r="17" spans="2:12" s="1" customFormat="1" ht="12" customHeight="1">
      <c r="B17" s="33"/>
      <c r="D17" s="28" t="s">
        <v>29</v>
      </c>
      <c r="I17" s="28" t="s">
        <v>26</v>
      </c>
      <c r="J17" s="29" t="str">
        <f>'Rekapitulace stavby'!AN13</f>
        <v>Vyplň údaj</v>
      </c>
      <c r="L17" s="33"/>
    </row>
    <row r="18" spans="2:12" s="1" customFormat="1" ht="18" customHeight="1">
      <c r="B18" s="33"/>
      <c r="E18" s="315" t="str">
        <f>'Rekapitulace stavby'!E14</f>
        <v>Vyplň údaj</v>
      </c>
      <c r="F18" s="278"/>
      <c r="G18" s="278"/>
      <c r="H18" s="278"/>
      <c r="I18" s="28" t="s">
        <v>28</v>
      </c>
      <c r="J18" s="29" t="str">
        <f>'Rekapitulace stavby'!AN14</f>
        <v>Vyplň údaj</v>
      </c>
      <c r="L18" s="33"/>
    </row>
    <row r="19" spans="2:12" s="1" customFormat="1" ht="6.95" customHeight="1">
      <c r="B19" s="33"/>
      <c r="L19" s="33"/>
    </row>
    <row r="20" spans="2:12" s="1" customFormat="1" ht="12" customHeight="1">
      <c r="B20" s="33"/>
      <c r="D20" s="28" t="s">
        <v>31</v>
      </c>
      <c r="I20" s="28" t="s">
        <v>26</v>
      </c>
      <c r="J20" s="26" t="s">
        <v>19</v>
      </c>
      <c r="L20" s="33"/>
    </row>
    <row r="21" spans="2:12" s="1" customFormat="1" ht="18" customHeight="1">
      <c r="B21" s="33"/>
      <c r="E21" s="26" t="s">
        <v>32</v>
      </c>
      <c r="I21" s="28" t="s">
        <v>28</v>
      </c>
      <c r="J21" s="26" t="s">
        <v>19</v>
      </c>
      <c r="L21" s="33"/>
    </row>
    <row r="22" spans="2:12" s="1" customFormat="1" ht="6.95" customHeight="1">
      <c r="B22" s="33"/>
      <c r="L22" s="33"/>
    </row>
    <row r="23" spans="2:12" s="1" customFormat="1" ht="12" customHeight="1">
      <c r="B23" s="33"/>
      <c r="D23" s="28" t="s">
        <v>34</v>
      </c>
      <c r="I23" s="28" t="s">
        <v>26</v>
      </c>
      <c r="J23" s="26" t="s">
        <v>19</v>
      </c>
      <c r="L23" s="33"/>
    </row>
    <row r="24" spans="2:12" s="1" customFormat="1" ht="18" customHeight="1">
      <c r="B24" s="33"/>
      <c r="E24" s="26" t="s">
        <v>35</v>
      </c>
      <c r="I24" s="28" t="s">
        <v>28</v>
      </c>
      <c r="J24" s="26" t="s">
        <v>19</v>
      </c>
      <c r="L24" s="33"/>
    </row>
    <row r="25" spans="2:12" s="1" customFormat="1" ht="6.95" customHeight="1">
      <c r="B25" s="33"/>
      <c r="L25" s="33"/>
    </row>
    <row r="26" spans="2:12" s="1" customFormat="1" ht="12" customHeight="1">
      <c r="B26" s="33"/>
      <c r="D26" s="28" t="s">
        <v>36</v>
      </c>
      <c r="L26" s="33"/>
    </row>
    <row r="27" spans="2:12" s="7" customFormat="1" ht="47.25" customHeight="1">
      <c r="B27" s="87"/>
      <c r="E27" s="283" t="s">
        <v>37</v>
      </c>
      <c r="F27" s="283"/>
      <c r="G27" s="283"/>
      <c r="H27" s="283"/>
      <c r="L27" s="87"/>
    </row>
    <row r="28" spans="2:12" s="1" customFormat="1" ht="6.95" customHeight="1">
      <c r="B28" s="33"/>
      <c r="L28" s="33"/>
    </row>
    <row r="29" spans="2:12" s="1" customFormat="1" ht="6.95" customHeight="1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>
      <c r="B30" s="33"/>
      <c r="D30" s="88" t="s">
        <v>38</v>
      </c>
      <c r="J30" s="64">
        <f>ROUND(J80, 1)</f>
        <v>0</v>
      </c>
      <c r="L30" s="33"/>
    </row>
    <row r="31" spans="2:12" s="1" customFormat="1" ht="6.95" customHeight="1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5" customHeight="1">
      <c r="B32" s="33"/>
      <c r="F32" s="36" t="s">
        <v>40</v>
      </c>
      <c r="I32" s="36" t="s">
        <v>39</v>
      </c>
      <c r="J32" s="36" t="s">
        <v>41</v>
      </c>
      <c r="L32" s="33"/>
    </row>
    <row r="33" spans="2:12" s="1" customFormat="1" ht="14.45" customHeight="1">
      <c r="B33" s="33"/>
      <c r="D33" s="53" t="s">
        <v>42</v>
      </c>
      <c r="E33" s="28" t="s">
        <v>43</v>
      </c>
      <c r="F33" s="89">
        <f>ROUND((SUM(BE80:BE83)),  1)</f>
        <v>0</v>
      </c>
      <c r="I33" s="90">
        <v>0.21</v>
      </c>
      <c r="J33" s="89">
        <f>ROUND(((SUM(BE80:BE83))*I33),  1)</f>
        <v>0</v>
      </c>
      <c r="L33" s="33"/>
    </row>
    <row r="34" spans="2:12" s="1" customFormat="1" ht="14.45" customHeight="1">
      <c r="B34" s="33"/>
      <c r="E34" s="28" t="s">
        <v>44</v>
      </c>
      <c r="F34" s="89">
        <f>ROUND((SUM(BF80:BF83)),  1)</f>
        <v>0</v>
      </c>
      <c r="I34" s="90">
        <v>0.12</v>
      </c>
      <c r="J34" s="89">
        <f>ROUND(((SUM(BF80:BF83))*I34),  1)</f>
        <v>0</v>
      </c>
      <c r="L34" s="33"/>
    </row>
    <row r="35" spans="2:12" s="1" customFormat="1" ht="14.45" hidden="1" customHeight="1">
      <c r="B35" s="33"/>
      <c r="E35" s="28" t="s">
        <v>45</v>
      </c>
      <c r="F35" s="89">
        <f>ROUND((SUM(BG80:BG83)),  1)</f>
        <v>0</v>
      </c>
      <c r="I35" s="90">
        <v>0.21</v>
      </c>
      <c r="J35" s="89">
        <f>0</f>
        <v>0</v>
      </c>
      <c r="L35" s="33"/>
    </row>
    <row r="36" spans="2:12" s="1" customFormat="1" ht="14.45" hidden="1" customHeight="1">
      <c r="B36" s="33"/>
      <c r="E36" s="28" t="s">
        <v>46</v>
      </c>
      <c r="F36" s="89">
        <f>ROUND((SUM(BH80:BH83)),  1)</f>
        <v>0</v>
      </c>
      <c r="I36" s="90">
        <v>0.12</v>
      </c>
      <c r="J36" s="89">
        <f>0</f>
        <v>0</v>
      </c>
      <c r="L36" s="33"/>
    </row>
    <row r="37" spans="2:12" s="1" customFormat="1" ht="14.45" hidden="1" customHeight="1">
      <c r="B37" s="33"/>
      <c r="E37" s="28" t="s">
        <v>47</v>
      </c>
      <c r="F37" s="89">
        <f>ROUND((SUM(BI80:BI83)),  1)</f>
        <v>0</v>
      </c>
      <c r="I37" s="90">
        <v>0</v>
      </c>
      <c r="J37" s="89">
        <f>0</f>
        <v>0</v>
      </c>
      <c r="L37" s="33"/>
    </row>
    <row r="38" spans="2:12" s="1" customFormat="1" ht="6.95" customHeight="1">
      <c r="B38" s="33"/>
      <c r="L38" s="33"/>
    </row>
    <row r="39" spans="2:12" s="1" customFormat="1" ht="25.35" customHeight="1">
      <c r="B39" s="33"/>
      <c r="C39" s="91"/>
      <c r="D39" s="92" t="s">
        <v>48</v>
      </c>
      <c r="E39" s="55"/>
      <c r="F39" s="55"/>
      <c r="G39" s="93" t="s">
        <v>49</v>
      </c>
      <c r="H39" s="94" t="s">
        <v>50</v>
      </c>
      <c r="I39" s="55"/>
      <c r="J39" s="95">
        <f>SUM(J30:J37)</f>
        <v>0</v>
      </c>
      <c r="K39" s="96"/>
      <c r="L39" s="33"/>
    </row>
    <row r="40" spans="2:12" s="1" customFormat="1" ht="14.45" customHeight="1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5" customHeight="1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5" customHeight="1">
      <c r="B45" s="33"/>
      <c r="C45" s="22" t="s">
        <v>92</v>
      </c>
      <c r="L45" s="33"/>
    </row>
    <row r="46" spans="2:12" s="1" customFormat="1" ht="6.95" customHeight="1">
      <c r="B46" s="33"/>
      <c r="L46" s="33"/>
    </row>
    <row r="47" spans="2:12" s="1" customFormat="1" ht="12" customHeight="1">
      <c r="B47" s="33"/>
      <c r="C47" s="28" t="s">
        <v>16</v>
      </c>
      <c r="L47" s="33"/>
    </row>
    <row r="48" spans="2:12" s="1" customFormat="1" ht="16.5" customHeight="1">
      <c r="B48" s="33"/>
      <c r="E48" s="312" t="str">
        <f>E7</f>
        <v>REKONSTRUKCE KOUPELNY NA BEZBARIÉROVOU -  BYT CHORATICE Č.P. 44</v>
      </c>
      <c r="F48" s="313"/>
      <c r="G48" s="313"/>
      <c r="H48" s="313"/>
      <c r="L48" s="33"/>
    </row>
    <row r="49" spans="2:47" s="1" customFormat="1" ht="12" customHeight="1">
      <c r="B49" s="33"/>
      <c r="C49" s="28" t="s">
        <v>90</v>
      </c>
      <c r="L49" s="33"/>
    </row>
    <row r="50" spans="2:47" s="1" customFormat="1" ht="16.5" customHeight="1">
      <c r="B50" s="33"/>
      <c r="E50" s="294" t="str">
        <f>E9</f>
        <v>03 - VEDLEJŠÍ ROZPOČTOVÉ NÁKLADY</v>
      </c>
      <c r="F50" s="314"/>
      <c r="G50" s="314"/>
      <c r="H50" s="314"/>
      <c r="L50" s="33"/>
    </row>
    <row r="51" spans="2:47" s="1" customFormat="1" ht="6.95" customHeight="1">
      <c r="B51" s="33"/>
      <c r="L51" s="33"/>
    </row>
    <row r="52" spans="2:47" s="1" customFormat="1" ht="12" customHeight="1">
      <c r="B52" s="33"/>
      <c r="C52" s="28" t="s">
        <v>21</v>
      </c>
      <c r="F52" s="26" t="str">
        <f>F12</f>
        <v>CHORATICE</v>
      </c>
      <c r="I52" s="28" t="s">
        <v>23</v>
      </c>
      <c r="J52" s="50" t="str">
        <f>IF(J12="","",J12)</f>
        <v>7. 7. 2026</v>
      </c>
      <c r="L52" s="33"/>
    </row>
    <row r="53" spans="2:47" s="1" customFormat="1" ht="6.95" customHeight="1">
      <c r="B53" s="33"/>
      <c r="L53" s="33"/>
    </row>
    <row r="54" spans="2:47" s="1" customFormat="1" ht="15.2" customHeight="1">
      <c r="B54" s="33"/>
      <c r="C54" s="28" t="s">
        <v>25</v>
      </c>
      <c r="F54" s="26" t="str">
        <f>E15</f>
        <v>OBEC MALŠOVICE</v>
      </c>
      <c r="I54" s="28" t="s">
        <v>31</v>
      </c>
      <c r="J54" s="31" t="str">
        <f>E21</f>
        <v>bez PD</v>
      </c>
      <c r="L54" s="33"/>
    </row>
    <row r="55" spans="2:47" s="1" customFormat="1" ht="15.2" customHeight="1">
      <c r="B55" s="33"/>
      <c r="C55" s="28" t="s">
        <v>29</v>
      </c>
      <c r="F55" s="26" t="str">
        <f>IF(E18="","",E18)</f>
        <v>Vyplň údaj</v>
      </c>
      <c r="I55" s="28" t="s">
        <v>34</v>
      </c>
      <c r="J55" s="31" t="str">
        <f>E24</f>
        <v>Nina Blavková Děčín</v>
      </c>
      <c r="L55" s="33"/>
    </row>
    <row r="56" spans="2:47" s="1" customFormat="1" ht="10.35" customHeight="1">
      <c r="B56" s="33"/>
      <c r="L56" s="33"/>
    </row>
    <row r="57" spans="2:47" s="1" customFormat="1" ht="29.25" customHeight="1">
      <c r="B57" s="33"/>
      <c r="C57" s="97" t="s">
        <v>93</v>
      </c>
      <c r="D57" s="91"/>
      <c r="E57" s="91"/>
      <c r="F57" s="91"/>
      <c r="G57" s="91"/>
      <c r="H57" s="91"/>
      <c r="I57" s="91"/>
      <c r="J57" s="98" t="s">
        <v>94</v>
      </c>
      <c r="K57" s="91"/>
      <c r="L57" s="33"/>
    </row>
    <row r="58" spans="2:47" s="1" customFormat="1" ht="10.35" customHeight="1">
      <c r="B58" s="33"/>
      <c r="L58" s="33"/>
    </row>
    <row r="59" spans="2:47" s="1" customFormat="1" ht="22.9" customHeight="1">
      <c r="B59" s="33"/>
      <c r="C59" s="99" t="s">
        <v>70</v>
      </c>
      <c r="J59" s="64">
        <f>J80</f>
        <v>0</v>
      </c>
      <c r="L59" s="33"/>
      <c r="AU59" s="18" t="s">
        <v>95</v>
      </c>
    </row>
    <row r="60" spans="2:47" s="8" customFormat="1" ht="24.95" customHeight="1">
      <c r="B60" s="100"/>
      <c r="D60" s="101" t="s">
        <v>1188</v>
      </c>
      <c r="E60" s="102"/>
      <c r="F60" s="102"/>
      <c r="G60" s="102"/>
      <c r="H60" s="102"/>
      <c r="I60" s="102"/>
      <c r="J60" s="103">
        <f>J81</f>
        <v>0</v>
      </c>
      <c r="L60" s="100"/>
    </row>
    <row r="61" spans="2:47" s="1" customFormat="1" ht="21.75" customHeight="1">
      <c r="B61" s="33"/>
      <c r="L61" s="33"/>
    </row>
    <row r="62" spans="2:47" s="1" customFormat="1" ht="6.95" customHeight="1"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33"/>
    </row>
    <row r="66" spans="2:63" s="1" customFormat="1" ht="6.95" customHeight="1">
      <c r="B66" s="44"/>
      <c r="C66" s="45"/>
      <c r="D66" s="45"/>
      <c r="E66" s="45"/>
      <c r="F66" s="45"/>
      <c r="G66" s="45"/>
      <c r="H66" s="45"/>
      <c r="I66" s="45"/>
      <c r="J66" s="45"/>
      <c r="K66" s="45"/>
      <c r="L66" s="33"/>
    </row>
    <row r="67" spans="2:63" s="1" customFormat="1" ht="24.95" customHeight="1">
      <c r="B67" s="33"/>
      <c r="C67" s="22" t="s">
        <v>117</v>
      </c>
      <c r="L67" s="33"/>
    </row>
    <row r="68" spans="2:63" s="1" customFormat="1" ht="6.95" customHeight="1">
      <c r="B68" s="33"/>
      <c r="L68" s="33"/>
    </row>
    <row r="69" spans="2:63" s="1" customFormat="1" ht="12" customHeight="1">
      <c r="B69" s="33"/>
      <c r="C69" s="28" t="s">
        <v>16</v>
      </c>
      <c r="L69" s="33"/>
    </row>
    <row r="70" spans="2:63" s="1" customFormat="1" ht="16.5" customHeight="1">
      <c r="B70" s="33"/>
      <c r="E70" s="312" t="str">
        <f>E7</f>
        <v>REKONSTRUKCE KOUPELNY NA BEZBARIÉROVOU -  BYT CHORATICE Č.P. 44</v>
      </c>
      <c r="F70" s="313"/>
      <c r="G70" s="313"/>
      <c r="H70" s="313"/>
      <c r="L70" s="33"/>
    </row>
    <row r="71" spans="2:63" s="1" customFormat="1" ht="12" customHeight="1">
      <c r="B71" s="33"/>
      <c r="C71" s="28" t="s">
        <v>90</v>
      </c>
      <c r="L71" s="33"/>
    </row>
    <row r="72" spans="2:63" s="1" customFormat="1" ht="16.5" customHeight="1">
      <c r="B72" s="33"/>
      <c r="E72" s="294" t="str">
        <f>E9</f>
        <v>03 - VEDLEJŠÍ ROZPOČTOVÉ NÁKLADY</v>
      </c>
      <c r="F72" s="314"/>
      <c r="G72" s="314"/>
      <c r="H72" s="314"/>
      <c r="L72" s="33"/>
    </row>
    <row r="73" spans="2:63" s="1" customFormat="1" ht="6.95" customHeight="1">
      <c r="B73" s="33"/>
      <c r="L73" s="33"/>
    </row>
    <row r="74" spans="2:63" s="1" customFormat="1" ht="12" customHeight="1">
      <c r="B74" s="33"/>
      <c r="C74" s="28" t="s">
        <v>21</v>
      </c>
      <c r="F74" s="26" t="str">
        <f>F12</f>
        <v>CHORATICE</v>
      </c>
      <c r="I74" s="28" t="s">
        <v>23</v>
      </c>
      <c r="J74" s="50" t="str">
        <f>IF(J12="","",J12)</f>
        <v>7. 7. 2026</v>
      </c>
      <c r="L74" s="33"/>
    </row>
    <row r="75" spans="2:63" s="1" customFormat="1" ht="6.95" customHeight="1">
      <c r="B75" s="33"/>
      <c r="L75" s="33"/>
    </row>
    <row r="76" spans="2:63" s="1" customFormat="1" ht="15.2" customHeight="1">
      <c r="B76" s="33"/>
      <c r="C76" s="28" t="s">
        <v>25</v>
      </c>
      <c r="F76" s="26" t="str">
        <f>E15</f>
        <v>OBEC MALŠOVICE</v>
      </c>
      <c r="I76" s="28" t="s">
        <v>31</v>
      </c>
      <c r="J76" s="31" t="str">
        <f>E21</f>
        <v>bez PD</v>
      </c>
      <c r="L76" s="33"/>
    </row>
    <row r="77" spans="2:63" s="1" customFormat="1" ht="15.2" customHeight="1">
      <c r="B77" s="33"/>
      <c r="C77" s="28" t="s">
        <v>29</v>
      </c>
      <c r="F77" s="26" t="str">
        <f>IF(E18="","",E18)</f>
        <v>Vyplň údaj</v>
      </c>
      <c r="I77" s="28" t="s">
        <v>34</v>
      </c>
      <c r="J77" s="31" t="str">
        <f>E24</f>
        <v>Nina Blavková Děčín</v>
      </c>
      <c r="L77" s="33"/>
    </row>
    <row r="78" spans="2:63" s="1" customFormat="1" ht="10.35" customHeight="1">
      <c r="B78" s="33"/>
      <c r="L78" s="33"/>
    </row>
    <row r="79" spans="2:63" s="10" customFormat="1" ht="29.25" customHeight="1">
      <c r="B79" s="108"/>
      <c r="C79" s="109" t="s">
        <v>118</v>
      </c>
      <c r="D79" s="110" t="s">
        <v>57</v>
      </c>
      <c r="E79" s="110" t="s">
        <v>53</v>
      </c>
      <c r="F79" s="110" t="s">
        <v>54</v>
      </c>
      <c r="G79" s="110" t="s">
        <v>119</v>
      </c>
      <c r="H79" s="110" t="s">
        <v>120</v>
      </c>
      <c r="I79" s="110" t="s">
        <v>121</v>
      </c>
      <c r="J79" s="110" t="s">
        <v>94</v>
      </c>
      <c r="K79" s="111" t="s">
        <v>122</v>
      </c>
      <c r="L79" s="108"/>
      <c r="M79" s="57" t="s">
        <v>19</v>
      </c>
      <c r="N79" s="58" t="s">
        <v>42</v>
      </c>
      <c r="O79" s="58" t="s">
        <v>123</v>
      </c>
      <c r="P79" s="58" t="s">
        <v>124</v>
      </c>
      <c r="Q79" s="58" t="s">
        <v>125</v>
      </c>
      <c r="R79" s="58" t="s">
        <v>126</v>
      </c>
      <c r="S79" s="58" t="s">
        <v>127</v>
      </c>
      <c r="T79" s="59" t="s">
        <v>128</v>
      </c>
    </row>
    <row r="80" spans="2:63" s="1" customFormat="1" ht="22.9" customHeight="1">
      <c r="B80" s="33"/>
      <c r="C80" s="62" t="s">
        <v>129</v>
      </c>
      <c r="J80" s="112">
        <f>BK80</f>
        <v>0</v>
      </c>
      <c r="L80" s="33"/>
      <c r="M80" s="60"/>
      <c r="N80" s="51"/>
      <c r="O80" s="51"/>
      <c r="P80" s="113">
        <f>P81</f>
        <v>0</v>
      </c>
      <c r="Q80" s="51"/>
      <c r="R80" s="113">
        <f>R81</f>
        <v>0</v>
      </c>
      <c r="S80" s="51"/>
      <c r="T80" s="114">
        <f>T81</f>
        <v>0</v>
      </c>
      <c r="AT80" s="18" t="s">
        <v>71</v>
      </c>
      <c r="AU80" s="18" t="s">
        <v>95</v>
      </c>
      <c r="BK80" s="115">
        <f>BK81</f>
        <v>0</v>
      </c>
    </row>
    <row r="81" spans="2:65" s="11" customFormat="1" ht="25.9" customHeight="1">
      <c r="B81" s="116"/>
      <c r="D81" s="117" t="s">
        <v>71</v>
      </c>
      <c r="E81" s="118" t="s">
        <v>1189</v>
      </c>
      <c r="F81" s="118" t="s">
        <v>1190</v>
      </c>
      <c r="I81" s="119"/>
      <c r="J81" s="120">
        <f>BK81</f>
        <v>0</v>
      </c>
      <c r="L81" s="116"/>
      <c r="M81" s="121"/>
      <c r="P81" s="122">
        <f>SUM(P82:P83)</f>
        <v>0</v>
      </c>
      <c r="R81" s="122">
        <f>SUM(R82:R83)</f>
        <v>0</v>
      </c>
      <c r="T81" s="123">
        <f>SUM(T82:T83)</f>
        <v>0</v>
      </c>
      <c r="AR81" s="117" t="s">
        <v>168</v>
      </c>
      <c r="AT81" s="124" t="s">
        <v>71</v>
      </c>
      <c r="AU81" s="124" t="s">
        <v>72</v>
      </c>
      <c r="AY81" s="117" t="s">
        <v>132</v>
      </c>
      <c r="BK81" s="125">
        <f>SUM(BK82:BK83)</f>
        <v>0</v>
      </c>
    </row>
    <row r="82" spans="2:65" s="1" customFormat="1" ht="16.5" customHeight="1">
      <c r="B82" s="33"/>
      <c r="C82" s="128" t="s">
        <v>80</v>
      </c>
      <c r="D82" s="128" t="s">
        <v>138</v>
      </c>
      <c r="E82" s="129" t="s">
        <v>1191</v>
      </c>
      <c r="F82" s="130" t="s">
        <v>1192</v>
      </c>
      <c r="G82" s="131" t="s">
        <v>891</v>
      </c>
      <c r="H82" s="132">
        <v>1</v>
      </c>
      <c r="I82" s="133"/>
      <c r="J82" s="134">
        <f>ROUND(I82*H82,1)</f>
        <v>0</v>
      </c>
      <c r="K82" s="130" t="s">
        <v>142</v>
      </c>
      <c r="L82" s="33"/>
      <c r="M82" s="135" t="s">
        <v>19</v>
      </c>
      <c r="N82" s="136" t="s">
        <v>44</v>
      </c>
      <c r="P82" s="137">
        <f>O82*H82</f>
        <v>0</v>
      </c>
      <c r="Q82" s="137">
        <v>0</v>
      </c>
      <c r="R82" s="137">
        <f>Q82*H82</f>
        <v>0</v>
      </c>
      <c r="S82" s="137">
        <v>0</v>
      </c>
      <c r="T82" s="138">
        <f>S82*H82</f>
        <v>0</v>
      </c>
      <c r="AR82" s="139" t="s">
        <v>1193</v>
      </c>
      <c r="AT82" s="139" t="s">
        <v>138</v>
      </c>
      <c r="AU82" s="139" t="s">
        <v>80</v>
      </c>
      <c r="AY82" s="18" t="s">
        <v>132</v>
      </c>
      <c r="BE82" s="140">
        <f>IF(N82="základní",J82,0)</f>
        <v>0</v>
      </c>
      <c r="BF82" s="140">
        <f>IF(N82="snížená",J82,0)</f>
        <v>0</v>
      </c>
      <c r="BG82" s="140">
        <f>IF(N82="zákl. přenesená",J82,0)</f>
        <v>0</v>
      </c>
      <c r="BH82" s="140">
        <f>IF(N82="sníž. přenesená",J82,0)</f>
        <v>0</v>
      </c>
      <c r="BI82" s="140">
        <f>IF(N82="nulová",J82,0)</f>
        <v>0</v>
      </c>
      <c r="BJ82" s="18" t="s">
        <v>137</v>
      </c>
      <c r="BK82" s="140">
        <f>ROUND(I82*H82,1)</f>
        <v>0</v>
      </c>
      <c r="BL82" s="18" t="s">
        <v>1193</v>
      </c>
      <c r="BM82" s="139" t="s">
        <v>1194</v>
      </c>
    </row>
    <row r="83" spans="2:65" s="1" customFormat="1" ht="11.25">
      <c r="B83" s="33"/>
      <c r="D83" s="141" t="s">
        <v>145</v>
      </c>
      <c r="F83" s="142" t="s">
        <v>1195</v>
      </c>
      <c r="I83" s="143"/>
      <c r="L83" s="33"/>
      <c r="M83" s="187"/>
      <c r="N83" s="188"/>
      <c r="O83" s="188"/>
      <c r="P83" s="188"/>
      <c r="Q83" s="188"/>
      <c r="R83" s="188"/>
      <c r="S83" s="188"/>
      <c r="T83" s="189"/>
      <c r="AT83" s="18" t="s">
        <v>145</v>
      </c>
      <c r="AU83" s="18" t="s">
        <v>80</v>
      </c>
    </row>
    <row r="84" spans="2:65" s="1" customFormat="1" ht="6.95" customHeight="1">
      <c r="B84" s="42"/>
      <c r="C84" s="43"/>
      <c r="D84" s="43"/>
      <c r="E84" s="43"/>
      <c r="F84" s="43"/>
      <c r="G84" s="43"/>
      <c r="H84" s="43"/>
      <c r="I84" s="43"/>
      <c r="J84" s="43"/>
      <c r="K84" s="43"/>
      <c r="L84" s="33"/>
    </row>
  </sheetData>
  <sheetProtection algorithmName="SHA-512" hashValue="7w7ROGAIzNQxYL+1aE1KDl4WXIr1WSXILX2t4sWPDdHIepvlwVvzbXgnhhJ8AQhHI0L0g1a+ljnOvml1XwyvGw==" saltValue="YeQ/iNkuHWonIW50LstKba5k3qhmiVDGLkr+j0ibfasN48szHN+vuYm3X1ylFIyqO9x5hK7L6rMQlhJL27nHGQ==" spinCount="100000" sheet="1" objects="1" scenarios="1" formatColumns="0" formatRows="0" autoFilter="0"/>
  <autoFilter ref="C79:K83" xr:uid="{00000000-0009-0000-0000-000003000000}"/>
  <mergeCells count="9">
    <mergeCell ref="E50:H50"/>
    <mergeCell ref="E70:H70"/>
    <mergeCell ref="E72:H72"/>
    <mergeCell ref="L2:V2"/>
    <mergeCell ref="E7:H7"/>
    <mergeCell ref="E9:H9"/>
    <mergeCell ref="E18:H18"/>
    <mergeCell ref="E27:H27"/>
    <mergeCell ref="E48:H48"/>
  </mergeCells>
  <hyperlinks>
    <hyperlink ref="F83" r:id="rId1" xr:uid="{00000000-0004-0000-0300-000000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9"/>
  <sheetViews>
    <sheetView showGridLines="0" topLeftCell="A43" zoomScale="110" zoomScaleNormal="110" workbookViewId="0"/>
  </sheetViews>
  <sheetFormatPr defaultRowHeight="15"/>
  <cols>
    <col min="1" max="1" width="8.33203125" style="190" customWidth="1"/>
    <col min="2" max="2" width="1.6640625" style="190" customWidth="1"/>
    <col min="3" max="4" width="5" style="190" customWidth="1"/>
    <col min="5" max="5" width="11.6640625" style="190" customWidth="1"/>
    <col min="6" max="6" width="9.1640625" style="190" customWidth="1"/>
    <col min="7" max="7" width="5" style="190" customWidth="1"/>
    <col min="8" max="8" width="77.83203125" style="190" customWidth="1"/>
    <col min="9" max="10" width="20" style="190" customWidth="1"/>
    <col min="11" max="11" width="1.6640625" style="190" customWidth="1"/>
  </cols>
  <sheetData>
    <row r="1" spans="2:11" customFormat="1" ht="37.5" customHeight="1"/>
    <row r="2" spans="2:11" customFormat="1" ht="7.5" customHeight="1">
      <c r="B2" s="191"/>
      <c r="C2" s="192"/>
      <c r="D2" s="192"/>
      <c r="E2" s="192"/>
      <c r="F2" s="192"/>
      <c r="G2" s="192"/>
      <c r="H2" s="192"/>
      <c r="I2" s="192"/>
      <c r="J2" s="192"/>
      <c r="K2" s="193"/>
    </row>
    <row r="3" spans="2:11" s="16" customFormat="1" ht="45" customHeight="1">
      <c r="B3" s="194"/>
      <c r="C3" s="318" t="s">
        <v>1196</v>
      </c>
      <c r="D3" s="318"/>
      <c r="E3" s="318"/>
      <c r="F3" s="318"/>
      <c r="G3" s="318"/>
      <c r="H3" s="318"/>
      <c r="I3" s="318"/>
      <c r="J3" s="318"/>
      <c r="K3" s="195"/>
    </row>
    <row r="4" spans="2:11" customFormat="1" ht="25.5" customHeight="1">
      <c r="B4" s="196"/>
      <c r="C4" s="317" t="s">
        <v>1197</v>
      </c>
      <c r="D4" s="317"/>
      <c r="E4" s="317"/>
      <c r="F4" s="317"/>
      <c r="G4" s="317"/>
      <c r="H4" s="317"/>
      <c r="I4" s="317"/>
      <c r="J4" s="317"/>
      <c r="K4" s="197"/>
    </row>
    <row r="5" spans="2:11" customFormat="1" ht="5.25" customHeight="1">
      <c r="B5" s="196"/>
      <c r="C5" s="198"/>
      <c r="D5" s="198"/>
      <c r="E5" s="198"/>
      <c r="F5" s="198"/>
      <c r="G5" s="198"/>
      <c r="H5" s="198"/>
      <c r="I5" s="198"/>
      <c r="J5" s="198"/>
      <c r="K5" s="197"/>
    </row>
    <row r="6" spans="2:11" customFormat="1" ht="15" customHeight="1">
      <c r="B6" s="196"/>
      <c r="C6" s="316" t="s">
        <v>1198</v>
      </c>
      <c r="D6" s="316"/>
      <c r="E6" s="316"/>
      <c r="F6" s="316"/>
      <c r="G6" s="316"/>
      <c r="H6" s="316"/>
      <c r="I6" s="316"/>
      <c r="J6" s="316"/>
      <c r="K6" s="197"/>
    </row>
    <row r="7" spans="2:11" customFormat="1" ht="15" customHeight="1">
      <c r="B7" s="200"/>
      <c r="C7" s="316" t="s">
        <v>1199</v>
      </c>
      <c r="D7" s="316"/>
      <c r="E7" s="316"/>
      <c r="F7" s="316"/>
      <c r="G7" s="316"/>
      <c r="H7" s="316"/>
      <c r="I7" s="316"/>
      <c r="J7" s="316"/>
      <c r="K7" s="197"/>
    </row>
    <row r="8" spans="2:11" customFormat="1" ht="12.75" customHeight="1">
      <c r="B8" s="200"/>
      <c r="C8" s="199"/>
      <c r="D8" s="199"/>
      <c r="E8" s="199"/>
      <c r="F8" s="199"/>
      <c r="G8" s="199"/>
      <c r="H8" s="199"/>
      <c r="I8" s="199"/>
      <c r="J8" s="199"/>
      <c r="K8" s="197"/>
    </row>
    <row r="9" spans="2:11" customFormat="1" ht="15" customHeight="1">
      <c r="B9" s="200"/>
      <c r="C9" s="316" t="s">
        <v>1200</v>
      </c>
      <c r="D9" s="316"/>
      <c r="E9" s="316"/>
      <c r="F9" s="316"/>
      <c r="G9" s="316"/>
      <c r="H9" s="316"/>
      <c r="I9" s="316"/>
      <c r="J9" s="316"/>
      <c r="K9" s="197"/>
    </row>
    <row r="10" spans="2:11" customFormat="1" ht="15" customHeight="1">
      <c r="B10" s="200"/>
      <c r="C10" s="199"/>
      <c r="D10" s="316" t="s">
        <v>1201</v>
      </c>
      <c r="E10" s="316"/>
      <c r="F10" s="316"/>
      <c r="G10" s="316"/>
      <c r="H10" s="316"/>
      <c r="I10" s="316"/>
      <c r="J10" s="316"/>
      <c r="K10" s="197"/>
    </row>
    <row r="11" spans="2:11" customFormat="1" ht="15" customHeight="1">
      <c r="B11" s="200"/>
      <c r="C11" s="201"/>
      <c r="D11" s="316" t="s">
        <v>1202</v>
      </c>
      <c r="E11" s="316"/>
      <c r="F11" s="316"/>
      <c r="G11" s="316"/>
      <c r="H11" s="316"/>
      <c r="I11" s="316"/>
      <c r="J11" s="316"/>
      <c r="K11" s="197"/>
    </row>
    <row r="12" spans="2:11" customFormat="1" ht="15" customHeight="1">
      <c r="B12" s="200"/>
      <c r="C12" s="201"/>
      <c r="D12" s="199"/>
      <c r="E12" s="199"/>
      <c r="F12" s="199"/>
      <c r="G12" s="199"/>
      <c r="H12" s="199"/>
      <c r="I12" s="199"/>
      <c r="J12" s="199"/>
      <c r="K12" s="197"/>
    </row>
    <row r="13" spans="2:11" customFormat="1" ht="15" customHeight="1">
      <c r="B13" s="200"/>
      <c r="C13" s="201"/>
      <c r="D13" s="202" t="s">
        <v>1203</v>
      </c>
      <c r="E13" s="199"/>
      <c r="F13" s="199"/>
      <c r="G13" s="199"/>
      <c r="H13" s="199"/>
      <c r="I13" s="199"/>
      <c r="J13" s="199"/>
      <c r="K13" s="197"/>
    </row>
    <row r="14" spans="2:11" customFormat="1" ht="12.75" customHeight="1">
      <c r="B14" s="200"/>
      <c r="C14" s="201"/>
      <c r="D14" s="201"/>
      <c r="E14" s="201"/>
      <c r="F14" s="201"/>
      <c r="G14" s="201"/>
      <c r="H14" s="201"/>
      <c r="I14" s="201"/>
      <c r="J14" s="201"/>
      <c r="K14" s="197"/>
    </row>
    <row r="15" spans="2:11" customFormat="1" ht="15" customHeight="1">
      <c r="B15" s="200"/>
      <c r="C15" s="201"/>
      <c r="D15" s="316" t="s">
        <v>1204</v>
      </c>
      <c r="E15" s="316"/>
      <c r="F15" s="316"/>
      <c r="G15" s="316"/>
      <c r="H15" s="316"/>
      <c r="I15" s="316"/>
      <c r="J15" s="316"/>
      <c r="K15" s="197"/>
    </row>
    <row r="16" spans="2:11" customFormat="1" ht="15" customHeight="1">
      <c r="B16" s="200"/>
      <c r="C16" s="201"/>
      <c r="D16" s="316" t="s">
        <v>1205</v>
      </c>
      <c r="E16" s="316"/>
      <c r="F16" s="316"/>
      <c r="G16" s="316"/>
      <c r="H16" s="316"/>
      <c r="I16" s="316"/>
      <c r="J16" s="316"/>
      <c r="K16" s="197"/>
    </row>
    <row r="17" spans="2:11" customFormat="1" ht="15" customHeight="1">
      <c r="B17" s="200"/>
      <c r="C17" s="201"/>
      <c r="D17" s="316" t="s">
        <v>1206</v>
      </c>
      <c r="E17" s="316"/>
      <c r="F17" s="316"/>
      <c r="G17" s="316"/>
      <c r="H17" s="316"/>
      <c r="I17" s="316"/>
      <c r="J17" s="316"/>
      <c r="K17" s="197"/>
    </row>
    <row r="18" spans="2:11" customFormat="1" ht="15" customHeight="1">
      <c r="B18" s="200"/>
      <c r="C18" s="201"/>
      <c r="D18" s="201"/>
      <c r="E18" s="203" t="s">
        <v>79</v>
      </c>
      <c r="F18" s="316" t="s">
        <v>1207</v>
      </c>
      <c r="G18" s="316"/>
      <c r="H18" s="316"/>
      <c r="I18" s="316"/>
      <c r="J18" s="316"/>
      <c r="K18" s="197"/>
    </row>
    <row r="19" spans="2:11" customFormat="1" ht="15" customHeight="1">
      <c r="B19" s="200"/>
      <c r="C19" s="201"/>
      <c r="D19" s="201"/>
      <c r="E19" s="203" t="s">
        <v>1208</v>
      </c>
      <c r="F19" s="316" t="s">
        <v>1209</v>
      </c>
      <c r="G19" s="316"/>
      <c r="H19" s="316"/>
      <c r="I19" s="316"/>
      <c r="J19" s="316"/>
      <c r="K19" s="197"/>
    </row>
    <row r="20" spans="2:11" customFormat="1" ht="15" customHeight="1">
      <c r="B20" s="200"/>
      <c r="C20" s="201"/>
      <c r="D20" s="201"/>
      <c r="E20" s="203" t="s">
        <v>1210</v>
      </c>
      <c r="F20" s="316" t="s">
        <v>1211</v>
      </c>
      <c r="G20" s="316"/>
      <c r="H20" s="316"/>
      <c r="I20" s="316"/>
      <c r="J20" s="316"/>
      <c r="K20" s="197"/>
    </row>
    <row r="21" spans="2:11" customFormat="1" ht="15" customHeight="1">
      <c r="B21" s="200"/>
      <c r="C21" s="201"/>
      <c r="D21" s="201"/>
      <c r="E21" s="203" t="s">
        <v>87</v>
      </c>
      <c r="F21" s="316" t="s">
        <v>1212</v>
      </c>
      <c r="G21" s="316"/>
      <c r="H21" s="316"/>
      <c r="I21" s="316"/>
      <c r="J21" s="316"/>
      <c r="K21" s="197"/>
    </row>
    <row r="22" spans="2:11" customFormat="1" ht="15" customHeight="1">
      <c r="B22" s="200"/>
      <c r="C22" s="201"/>
      <c r="D22" s="201"/>
      <c r="E22" s="203" t="s">
        <v>1213</v>
      </c>
      <c r="F22" s="316" t="s">
        <v>1214</v>
      </c>
      <c r="G22" s="316"/>
      <c r="H22" s="316"/>
      <c r="I22" s="316"/>
      <c r="J22" s="316"/>
      <c r="K22" s="197"/>
    </row>
    <row r="23" spans="2:11" customFormat="1" ht="15" customHeight="1">
      <c r="B23" s="200"/>
      <c r="C23" s="201"/>
      <c r="D23" s="201"/>
      <c r="E23" s="203" t="s">
        <v>1215</v>
      </c>
      <c r="F23" s="316" t="s">
        <v>1216</v>
      </c>
      <c r="G23" s="316"/>
      <c r="H23" s="316"/>
      <c r="I23" s="316"/>
      <c r="J23" s="316"/>
      <c r="K23" s="197"/>
    </row>
    <row r="24" spans="2:11" customFormat="1" ht="12.75" customHeight="1">
      <c r="B24" s="200"/>
      <c r="C24" s="201"/>
      <c r="D24" s="201"/>
      <c r="E24" s="201"/>
      <c r="F24" s="201"/>
      <c r="G24" s="201"/>
      <c r="H24" s="201"/>
      <c r="I24" s="201"/>
      <c r="J24" s="201"/>
      <c r="K24" s="197"/>
    </row>
    <row r="25" spans="2:11" customFormat="1" ht="15" customHeight="1">
      <c r="B25" s="200"/>
      <c r="C25" s="316" t="s">
        <v>1217</v>
      </c>
      <c r="D25" s="316"/>
      <c r="E25" s="316"/>
      <c r="F25" s="316"/>
      <c r="G25" s="316"/>
      <c r="H25" s="316"/>
      <c r="I25" s="316"/>
      <c r="J25" s="316"/>
      <c r="K25" s="197"/>
    </row>
    <row r="26" spans="2:11" customFormat="1" ht="15" customHeight="1">
      <c r="B26" s="200"/>
      <c r="C26" s="316" t="s">
        <v>1218</v>
      </c>
      <c r="D26" s="316"/>
      <c r="E26" s="316"/>
      <c r="F26" s="316"/>
      <c r="G26" s="316"/>
      <c r="H26" s="316"/>
      <c r="I26" s="316"/>
      <c r="J26" s="316"/>
      <c r="K26" s="197"/>
    </row>
    <row r="27" spans="2:11" customFormat="1" ht="15" customHeight="1">
      <c r="B27" s="200"/>
      <c r="C27" s="199"/>
      <c r="D27" s="316" t="s">
        <v>1219</v>
      </c>
      <c r="E27" s="316"/>
      <c r="F27" s="316"/>
      <c r="G27" s="316"/>
      <c r="H27" s="316"/>
      <c r="I27" s="316"/>
      <c r="J27" s="316"/>
      <c r="K27" s="197"/>
    </row>
    <row r="28" spans="2:11" customFormat="1" ht="15" customHeight="1">
      <c r="B28" s="200"/>
      <c r="C28" s="201"/>
      <c r="D28" s="316" t="s">
        <v>1220</v>
      </c>
      <c r="E28" s="316"/>
      <c r="F28" s="316"/>
      <c r="G28" s="316"/>
      <c r="H28" s="316"/>
      <c r="I28" s="316"/>
      <c r="J28" s="316"/>
      <c r="K28" s="197"/>
    </row>
    <row r="29" spans="2:11" customFormat="1" ht="12.75" customHeight="1">
      <c r="B29" s="200"/>
      <c r="C29" s="201"/>
      <c r="D29" s="201"/>
      <c r="E29" s="201"/>
      <c r="F29" s="201"/>
      <c r="G29" s="201"/>
      <c r="H29" s="201"/>
      <c r="I29" s="201"/>
      <c r="J29" s="201"/>
      <c r="K29" s="197"/>
    </row>
    <row r="30" spans="2:11" customFormat="1" ht="15" customHeight="1">
      <c r="B30" s="200"/>
      <c r="C30" s="201"/>
      <c r="D30" s="316" t="s">
        <v>1221</v>
      </c>
      <c r="E30" s="316"/>
      <c r="F30" s="316"/>
      <c r="G30" s="316"/>
      <c r="H30" s="316"/>
      <c r="I30" s="316"/>
      <c r="J30" s="316"/>
      <c r="K30" s="197"/>
    </row>
    <row r="31" spans="2:11" customFormat="1" ht="15" customHeight="1">
      <c r="B31" s="200"/>
      <c r="C31" s="201"/>
      <c r="D31" s="316" t="s">
        <v>1222</v>
      </c>
      <c r="E31" s="316"/>
      <c r="F31" s="316"/>
      <c r="G31" s="316"/>
      <c r="H31" s="316"/>
      <c r="I31" s="316"/>
      <c r="J31" s="316"/>
      <c r="K31" s="197"/>
    </row>
    <row r="32" spans="2:11" customFormat="1" ht="12.75" customHeight="1">
      <c r="B32" s="200"/>
      <c r="C32" s="201"/>
      <c r="D32" s="201"/>
      <c r="E32" s="201"/>
      <c r="F32" s="201"/>
      <c r="G32" s="201"/>
      <c r="H32" s="201"/>
      <c r="I32" s="201"/>
      <c r="J32" s="201"/>
      <c r="K32" s="197"/>
    </row>
    <row r="33" spans="2:11" customFormat="1" ht="15" customHeight="1">
      <c r="B33" s="200"/>
      <c r="C33" s="201"/>
      <c r="D33" s="316" t="s">
        <v>1223</v>
      </c>
      <c r="E33" s="316"/>
      <c r="F33" s="316"/>
      <c r="G33" s="316"/>
      <c r="H33" s="316"/>
      <c r="I33" s="316"/>
      <c r="J33" s="316"/>
      <c r="K33" s="197"/>
    </row>
    <row r="34" spans="2:11" customFormat="1" ht="15" customHeight="1">
      <c r="B34" s="200"/>
      <c r="C34" s="201"/>
      <c r="D34" s="316" t="s">
        <v>1224</v>
      </c>
      <c r="E34" s="316"/>
      <c r="F34" s="316"/>
      <c r="G34" s="316"/>
      <c r="H34" s="316"/>
      <c r="I34" s="316"/>
      <c r="J34" s="316"/>
      <c r="K34" s="197"/>
    </row>
    <row r="35" spans="2:11" customFormat="1" ht="15" customHeight="1">
      <c r="B35" s="200"/>
      <c r="C35" s="201"/>
      <c r="D35" s="316" t="s">
        <v>1225</v>
      </c>
      <c r="E35" s="316"/>
      <c r="F35" s="316"/>
      <c r="G35" s="316"/>
      <c r="H35" s="316"/>
      <c r="I35" s="316"/>
      <c r="J35" s="316"/>
      <c r="K35" s="197"/>
    </row>
    <row r="36" spans="2:11" customFormat="1" ht="15" customHeight="1">
      <c r="B36" s="200"/>
      <c r="C36" s="201"/>
      <c r="D36" s="199"/>
      <c r="E36" s="202" t="s">
        <v>118</v>
      </c>
      <c r="F36" s="199"/>
      <c r="G36" s="316" t="s">
        <v>1226</v>
      </c>
      <c r="H36" s="316"/>
      <c r="I36" s="316"/>
      <c r="J36" s="316"/>
      <c r="K36" s="197"/>
    </row>
    <row r="37" spans="2:11" customFormat="1" ht="30.75" customHeight="1">
      <c r="B37" s="200"/>
      <c r="C37" s="201"/>
      <c r="D37" s="199"/>
      <c r="E37" s="202" t="s">
        <v>1227</v>
      </c>
      <c r="F37" s="199"/>
      <c r="G37" s="316" t="s">
        <v>1228</v>
      </c>
      <c r="H37" s="316"/>
      <c r="I37" s="316"/>
      <c r="J37" s="316"/>
      <c r="K37" s="197"/>
    </row>
    <row r="38" spans="2:11" customFormat="1" ht="15" customHeight="1">
      <c r="B38" s="200"/>
      <c r="C38" s="201"/>
      <c r="D38" s="199"/>
      <c r="E38" s="202" t="s">
        <v>53</v>
      </c>
      <c r="F38" s="199"/>
      <c r="G38" s="316" t="s">
        <v>1229</v>
      </c>
      <c r="H38" s="316"/>
      <c r="I38" s="316"/>
      <c r="J38" s="316"/>
      <c r="K38" s="197"/>
    </row>
    <row r="39" spans="2:11" customFormat="1" ht="15" customHeight="1">
      <c r="B39" s="200"/>
      <c r="C39" s="201"/>
      <c r="D39" s="199"/>
      <c r="E39" s="202" t="s">
        <v>54</v>
      </c>
      <c r="F39" s="199"/>
      <c r="G39" s="316" t="s">
        <v>1230</v>
      </c>
      <c r="H39" s="316"/>
      <c r="I39" s="316"/>
      <c r="J39" s="316"/>
      <c r="K39" s="197"/>
    </row>
    <row r="40" spans="2:11" customFormat="1" ht="15" customHeight="1">
      <c r="B40" s="200"/>
      <c r="C40" s="201"/>
      <c r="D40" s="199"/>
      <c r="E40" s="202" t="s">
        <v>119</v>
      </c>
      <c r="F40" s="199"/>
      <c r="G40" s="316" t="s">
        <v>1231</v>
      </c>
      <c r="H40" s="316"/>
      <c r="I40" s="316"/>
      <c r="J40" s="316"/>
      <c r="K40" s="197"/>
    </row>
    <row r="41" spans="2:11" customFormat="1" ht="15" customHeight="1">
      <c r="B41" s="200"/>
      <c r="C41" s="201"/>
      <c r="D41" s="199"/>
      <c r="E41" s="202" t="s">
        <v>120</v>
      </c>
      <c r="F41" s="199"/>
      <c r="G41" s="316" t="s">
        <v>1232</v>
      </c>
      <c r="H41" s="316"/>
      <c r="I41" s="316"/>
      <c r="J41" s="316"/>
      <c r="K41" s="197"/>
    </row>
    <row r="42" spans="2:11" customFormat="1" ht="15" customHeight="1">
      <c r="B42" s="200"/>
      <c r="C42" s="201"/>
      <c r="D42" s="199"/>
      <c r="E42" s="202" t="s">
        <v>1233</v>
      </c>
      <c r="F42" s="199"/>
      <c r="G42" s="316" t="s">
        <v>1234</v>
      </c>
      <c r="H42" s="316"/>
      <c r="I42" s="316"/>
      <c r="J42" s="316"/>
      <c r="K42" s="197"/>
    </row>
    <row r="43" spans="2:11" customFormat="1" ht="15" customHeight="1">
      <c r="B43" s="200"/>
      <c r="C43" s="201"/>
      <c r="D43" s="199"/>
      <c r="E43" s="202"/>
      <c r="F43" s="199"/>
      <c r="G43" s="316" t="s">
        <v>1235</v>
      </c>
      <c r="H43" s="316"/>
      <c r="I43" s="316"/>
      <c r="J43" s="316"/>
      <c r="K43" s="197"/>
    </row>
    <row r="44" spans="2:11" customFormat="1" ht="15" customHeight="1">
      <c r="B44" s="200"/>
      <c r="C44" s="201"/>
      <c r="D44" s="199"/>
      <c r="E44" s="202" t="s">
        <v>1236</v>
      </c>
      <c r="F44" s="199"/>
      <c r="G44" s="316" t="s">
        <v>1237</v>
      </c>
      <c r="H44" s="316"/>
      <c r="I44" s="316"/>
      <c r="J44" s="316"/>
      <c r="K44" s="197"/>
    </row>
    <row r="45" spans="2:11" customFormat="1" ht="15" customHeight="1">
      <c r="B45" s="200"/>
      <c r="C45" s="201"/>
      <c r="D45" s="199"/>
      <c r="E45" s="202" t="s">
        <v>122</v>
      </c>
      <c r="F45" s="199"/>
      <c r="G45" s="316" t="s">
        <v>1238</v>
      </c>
      <c r="H45" s="316"/>
      <c r="I45" s="316"/>
      <c r="J45" s="316"/>
      <c r="K45" s="197"/>
    </row>
    <row r="46" spans="2:11" customFormat="1" ht="12.75" customHeight="1">
      <c r="B46" s="200"/>
      <c r="C46" s="201"/>
      <c r="D46" s="199"/>
      <c r="E46" s="199"/>
      <c r="F46" s="199"/>
      <c r="G46" s="199"/>
      <c r="H46" s="199"/>
      <c r="I46" s="199"/>
      <c r="J46" s="199"/>
      <c r="K46" s="197"/>
    </row>
    <row r="47" spans="2:11" customFormat="1" ht="15" customHeight="1">
      <c r="B47" s="200"/>
      <c r="C47" s="201"/>
      <c r="D47" s="316" t="s">
        <v>1239</v>
      </c>
      <c r="E47" s="316"/>
      <c r="F47" s="316"/>
      <c r="G47" s="316"/>
      <c r="H47" s="316"/>
      <c r="I47" s="316"/>
      <c r="J47" s="316"/>
      <c r="K47" s="197"/>
    </row>
    <row r="48" spans="2:11" customFormat="1" ht="15" customHeight="1">
      <c r="B48" s="200"/>
      <c r="C48" s="201"/>
      <c r="D48" s="201"/>
      <c r="E48" s="316" t="s">
        <v>1240</v>
      </c>
      <c r="F48" s="316"/>
      <c r="G48" s="316"/>
      <c r="H48" s="316"/>
      <c r="I48" s="316"/>
      <c r="J48" s="316"/>
      <c r="K48" s="197"/>
    </row>
    <row r="49" spans="2:11" customFormat="1" ht="15" customHeight="1">
      <c r="B49" s="200"/>
      <c r="C49" s="201"/>
      <c r="D49" s="201"/>
      <c r="E49" s="316" t="s">
        <v>1241</v>
      </c>
      <c r="F49" s="316"/>
      <c r="G49" s="316"/>
      <c r="H49" s="316"/>
      <c r="I49" s="316"/>
      <c r="J49" s="316"/>
      <c r="K49" s="197"/>
    </row>
    <row r="50" spans="2:11" customFormat="1" ht="15" customHeight="1">
      <c r="B50" s="200"/>
      <c r="C50" s="201"/>
      <c r="D50" s="201"/>
      <c r="E50" s="316" t="s">
        <v>1242</v>
      </c>
      <c r="F50" s="316"/>
      <c r="G50" s="316"/>
      <c r="H50" s="316"/>
      <c r="I50" s="316"/>
      <c r="J50" s="316"/>
      <c r="K50" s="197"/>
    </row>
    <row r="51" spans="2:11" customFormat="1" ht="15" customHeight="1">
      <c r="B51" s="200"/>
      <c r="C51" s="201"/>
      <c r="D51" s="316" t="s">
        <v>1243</v>
      </c>
      <c r="E51" s="316"/>
      <c r="F51" s="316"/>
      <c r="G51" s="316"/>
      <c r="H51" s="316"/>
      <c r="I51" s="316"/>
      <c r="J51" s="316"/>
      <c r="K51" s="197"/>
    </row>
    <row r="52" spans="2:11" customFormat="1" ht="25.5" customHeight="1">
      <c r="B52" s="196"/>
      <c r="C52" s="317" t="s">
        <v>1244</v>
      </c>
      <c r="D52" s="317"/>
      <c r="E52" s="317"/>
      <c r="F52" s="317"/>
      <c r="G52" s="317"/>
      <c r="H52" s="317"/>
      <c r="I52" s="317"/>
      <c r="J52" s="317"/>
      <c r="K52" s="197"/>
    </row>
    <row r="53" spans="2:11" customFormat="1" ht="5.25" customHeight="1">
      <c r="B53" s="196"/>
      <c r="C53" s="198"/>
      <c r="D53" s="198"/>
      <c r="E53" s="198"/>
      <c r="F53" s="198"/>
      <c r="G53" s="198"/>
      <c r="H53" s="198"/>
      <c r="I53" s="198"/>
      <c r="J53" s="198"/>
      <c r="K53" s="197"/>
    </row>
    <row r="54" spans="2:11" customFormat="1" ht="15" customHeight="1">
      <c r="B54" s="196"/>
      <c r="C54" s="316" t="s">
        <v>1245</v>
      </c>
      <c r="D54" s="316"/>
      <c r="E54" s="316"/>
      <c r="F54" s="316"/>
      <c r="G54" s="316"/>
      <c r="H54" s="316"/>
      <c r="I54" s="316"/>
      <c r="J54" s="316"/>
      <c r="K54" s="197"/>
    </row>
    <row r="55" spans="2:11" customFormat="1" ht="15" customHeight="1">
      <c r="B55" s="196"/>
      <c r="C55" s="316" t="s">
        <v>1246</v>
      </c>
      <c r="D55" s="316"/>
      <c r="E55" s="316"/>
      <c r="F55" s="316"/>
      <c r="G55" s="316"/>
      <c r="H55" s="316"/>
      <c r="I55" s="316"/>
      <c r="J55" s="316"/>
      <c r="K55" s="197"/>
    </row>
    <row r="56" spans="2:11" customFormat="1" ht="12.75" customHeight="1">
      <c r="B56" s="196"/>
      <c r="C56" s="199"/>
      <c r="D56" s="199"/>
      <c r="E56" s="199"/>
      <c r="F56" s="199"/>
      <c r="G56" s="199"/>
      <c r="H56" s="199"/>
      <c r="I56" s="199"/>
      <c r="J56" s="199"/>
      <c r="K56" s="197"/>
    </row>
    <row r="57" spans="2:11" customFormat="1" ht="15" customHeight="1">
      <c r="B57" s="196"/>
      <c r="C57" s="316" t="s">
        <v>1247</v>
      </c>
      <c r="D57" s="316"/>
      <c r="E57" s="316"/>
      <c r="F57" s="316"/>
      <c r="G57" s="316"/>
      <c r="H57" s="316"/>
      <c r="I57" s="316"/>
      <c r="J57" s="316"/>
      <c r="K57" s="197"/>
    </row>
    <row r="58" spans="2:11" customFormat="1" ht="15" customHeight="1">
      <c r="B58" s="196"/>
      <c r="C58" s="201"/>
      <c r="D58" s="316" t="s">
        <v>1248</v>
      </c>
      <c r="E58" s="316"/>
      <c r="F58" s="316"/>
      <c r="G58" s="316"/>
      <c r="H58" s="316"/>
      <c r="I58" s="316"/>
      <c r="J58" s="316"/>
      <c r="K58" s="197"/>
    </row>
    <row r="59" spans="2:11" customFormat="1" ht="15" customHeight="1">
      <c r="B59" s="196"/>
      <c r="C59" s="201"/>
      <c r="D59" s="316" t="s">
        <v>1249</v>
      </c>
      <c r="E59" s="316"/>
      <c r="F59" s="316"/>
      <c r="G59" s="316"/>
      <c r="H59" s="316"/>
      <c r="I59" s="316"/>
      <c r="J59" s="316"/>
      <c r="K59" s="197"/>
    </row>
    <row r="60" spans="2:11" customFormat="1" ht="15" customHeight="1">
      <c r="B60" s="196"/>
      <c r="C60" s="201"/>
      <c r="D60" s="316" t="s">
        <v>1250</v>
      </c>
      <c r="E60" s="316"/>
      <c r="F60" s="316"/>
      <c r="G60" s="316"/>
      <c r="H60" s="316"/>
      <c r="I60" s="316"/>
      <c r="J60" s="316"/>
      <c r="K60" s="197"/>
    </row>
    <row r="61" spans="2:11" customFormat="1" ht="15" customHeight="1">
      <c r="B61" s="196"/>
      <c r="C61" s="201"/>
      <c r="D61" s="316" t="s">
        <v>1251</v>
      </c>
      <c r="E61" s="316"/>
      <c r="F61" s="316"/>
      <c r="G61" s="316"/>
      <c r="H61" s="316"/>
      <c r="I61" s="316"/>
      <c r="J61" s="316"/>
      <c r="K61" s="197"/>
    </row>
    <row r="62" spans="2:11" customFormat="1" ht="15" customHeight="1">
      <c r="B62" s="196"/>
      <c r="C62" s="201"/>
      <c r="D62" s="319" t="s">
        <v>1252</v>
      </c>
      <c r="E62" s="319"/>
      <c r="F62" s="319"/>
      <c r="G62" s="319"/>
      <c r="H62" s="319"/>
      <c r="I62" s="319"/>
      <c r="J62" s="319"/>
      <c r="K62" s="197"/>
    </row>
    <row r="63" spans="2:11" customFormat="1" ht="15" customHeight="1">
      <c r="B63" s="196"/>
      <c r="C63" s="201"/>
      <c r="D63" s="316" t="s">
        <v>1253</v>
      </c>
      <c r="E63" s="316"/>
      <c r="F63" s="316"/>
      <c r="G63" s="316"/>
      <c r="H63" s="316"/>
      <c r="I63" s="316"/>
      <c r="J63" s="316"/>
      <c r="K63" s="197"/>
    </row>
    <row r="64" spans="2:11" customFormat="1" ht="12.75" customHeight="1">
      <c r="B64" s="196"/>
      <c r="C64" s="201"/>
      <c r="D64" s="201"/>
      <c r="E64" s="204"/>
      <c r="F64" s="201"/>
      <c r="G64" s="201"/>
      <c r="H64" s="201"/>
      <c r="I64" s="201"/>
      <c r="J64" s="201"/>
      <c r="K64" s="197"/>
    </row>
    <row r="65" spans="2:11" customFormat="1" ht="15" customHeight="1">
      <c r="B65" s="196"/>
      <c r="C65" s="201"/>
      <c r="D65" s="316" t="s">
        <v>1254</v>
      </c>
      <c r="E65" s="316"/>
      <c r="F65" s="316"/>
      <c r="G65" s="316"/>
      <c r="H65" s="316"/>
      <c r="I65" s="316"/>
      <c r="J65" s="316"/>
      <c r="K65" s="197"/>
    </row>
    <row r="66" spans="2:11" customFormat="1" ht="15" customHeight="1">
      <c r="B66" s="196"/>
      <c r="C66" s="201"/>
      <c r="D66" s="319" t="s">
        <v>1255</v>
      </c>
      <c r="E66" s="319"/>
      <c r="F66" s="319"/>
      <c r="G66" s="319"/>
      <c r="H66" s="319"/>
      <c r="I66" s="319"/>
      <c r="J66" s="319"/>
      <c r="K66" s="197"/>
    </row>
    <row r="67" spans="2:11" customFormat="1" ht="15" customHeight="1">
      <c r="B67" s="196"/>
      <c r="C67" s="201"/>
      <c r="D67" s="316" t="s">
        <v>1256</v>
      </c>
      <c r="E67" s="316"/>
      <c r="F67" s="316"/>
      <c r="G67" s="316"/>
      <c r="H67" s="316"/>
      <c r="I67" s="316"/>
      <c r="J67" s="316"/>
      <c r="K67" s="197"/>
    </row>
    <row r="68" spans="2:11" customFormat="1" ht="15" customHeight="1">
      <c r="B68" s="196"/>
      <c r="C68" s="201"/>
      <c r="D68" s="316" t="s">
        <v>1257</v>
      </c>
      <c r="E68" s="316"/>
      <c r="F68" s="316"/>
      <c r="G68" s="316"/>
      <c r="H68" s="316"/>
      <c r="I68" s="316"/>
      <c r="J68" s="316"/>
      <c r="K68" s="197"/>
    </row>
    <row r="69" spans="2:11" customFormat="1" ht="15" customHeight="1">
      <c r="B69" s="196"/>
      <c r="C69" s="201"/>
      <c r="D69" s="316" t="s">
        <v>1258</v>
      </c>
      <c r="E69" s="316"/>
      <c r="F69" s="316"/>
      <c r="G69" s="316"/>
      <c r="H69" s="316"/>
      <c r="I69" s="316"/>
      <c r="J69" s="316"/>
      <c r="K69" s="197"/>
    </row>
    <row r="70" spans="2:11" customFormat="1" ht="15" customHeight="1">
      <c r="B70" s="196"/>
      <c r="C70" s="201"/>
      <c r="D70" s="316" t="s">
        <v>1259</v>
      </c>
      <c r="E70" s="316"/>
      <c r="F70" s="316"/>
      <c r="G70" s="316"/>
      <c r="H70" s="316"/>
      <c r="I70" s="316"/>
      <c r="J70" s="316"/>
      <c r="K70" s="197"/>
    </row>
    <row r="71" spans="2:11" customFormat="1" ht="12.75" customHeight="1">
      <c r="B71" s="205"/>
      <c r="C71" s="206"/>
      <c r="D71" s="206"/>
      <c r="E71" s="206"/>
      <c r="F71" s="206"/>
      <c r="G71" s="206"/>
      <c r="H71" s="206"/>
      <c r="I71" s="206"/>
      <c r="J71" s="206"/>
      <c r="K71" s="207"/>
    </row>
    <row r="72" spans="2:11" customFormat="1" ht="18.75" customHeight="1">
      <c r="B72" s="208"/>
      <c r="C72" s="208"/>
      <c r="D72" s="208"/>
      <c r="E72" s="208"/>
      <c r="F72" s="208"/>
      <c r="G72" s="208"/>
      <c r="H72" s="208"/>
      <c r="I72" s="208"/>
      <c r="J72" s="208"/>
      <c r="K72" s="209"/>
    </row>
    <row r="73" spans="2:11" customFormat="1" ht="18.75" customHeight="1">
      <c r="B73" s="209"/>
      <c r="C73" s="209"/>
      <c r="D73" s="209"/>
      <c r="E73" s="209"/>
      <c r="F73" s="209"/>
      <c r="G73" s="209"/>
      <c r="H73" s="209"/>
      <c r="I73" s="209"/>
      <c r="J73" s="209"/>
      <c r="K73" s="209"/>
    </row>
    <row r="74" spans="2:11" customFormat="1" ht="7.5" customHeight="1">
      <c r="B74" s="210"/>
      <c r="C74" s="211"/>
      <c r="D74" s="211"/>
      <c r="E74" s="211"/>
      <c r="F74" s="211"/>
      <c r="G74" s="211"/>
      <c r="H74" s="211"/>
      <c r="I74" s="211"/>
      <c r="J74" s="211"/>
      <c r="K74" s="212"/>
    </row>
    <row r="75" spans="2:11" customFormat="1" ht="45" customHeight="1">
      <c r="B75" s="213"/>
      <c r="C75" s="320" t="s">
        <v>1260</v>
      </c>
      <c r="D75" s="320"/>
      <c r="E75" s="320"/>
      <c r="F75" s="320"/>
      <c r="G75" s="320"/>
      <c r="H75" s="320"/>
      <c r="I75" s="320"/>
      <c r="J75" s="320"/>
      <c r="K75" s="214"/>
    </row>
    <row r="76" spans="2:11" customFormat="1" ht="17.25" customHeight="1">
      <c r="B76" s="213"/>
      <c r="C76" s="215" t="s">
        <v>1261</v>
      </c>
      <c r="D76" s="215"/>
      <c r="E76" s="215"/>
      <c r="F76" s="215" t="s">
        <v>1262</v>
      </c>
      <c r="G76" s="216"/>
      <c r="H76" s="215" t="s">
        <v>54</v>
      </c>
      <c r="I76" s="215" t="s">
        <v>57</v>
      </c>
      <c r="J76" s="215" t="s">
        <v>1263</v>
      </c>
      <c r="K76" s="214"/>
    </row>
    <row r="77" spans="2:11" customFormat="1" ht="17.25" customHeight="1">
      <c r="B77" s="213"/>
      <c r="C77" s="217" t="s">
        <v>1264</v>
      </c>
      <c r="D77" s="217"/>
      <c r="E77" s="217"/>
      <c r="F77" s="218" t="s">
        <v>1265</v>
      </c>
      <c r="G77" s="219"/>
      <c r="H77" s="217"/>
      <c r="I77" s="217"/>
      <c r="J77" s="217" t="s">
        <v>1266</v>
      </c>
      <c r="K77" s="214"/>
    </row>
    <row r="78" spans="2:11" customFormat="1" ht="5.25" customHeight="1">
      <c r="B78" s="213"/>
      <c r="C78" s="220"/>
      <c r="D78" s="220"/>
      <c r="E78" s="220"/>
      <c r="F78" s="220"/>
      <c r="G78" s="221"/>
      <c r="H78" s="220"/>
      <c r="I78" s="220"/>
      <c r="J78" s="220"/>
      <c r="K78" s="214"/>
    </row>
    <row r="79" spans="2:11" customFormat="1" ht="15" customHeight="1">
      <c r="B79" s="213"/>
      <c r="C79" s="202" t="s">
        <v>53</v>
      </c>
      <c r="D79" s="222"/>
      <c r="E79" s="222"/>
      <c r="F79" s="223" t="s">
        <v>1267</v>
      </c>
      <c r="G79" s="224"/>
      <c r="H79" s="202" t="s">
        <v>1268</v>
      </c>
      <c r="I79" s="202" t="s">
        <v>1269</v>
      </c>
      <c r="J79" s="202">
        <v>20</v>
      </c>
      <c r="K79" s="214"/>
    </row>
    <row r="80" spans="2:11" customFormat="1" ht="15" customHeight="1">
      <c r="B80" s="213"/>
      <c r="C80" s="202" t="s">
        <v>1270</v>
      </c>
      <c r="D80" s="202"/>
      <c r="E80" s="202"/>
      <c r="F80" s="223" t="s">
        <v>1267</v>
      </c>
      <c r="G80" s="224"/>
      <c r="H80" s="202" t="s">
        <v>1271</v>
      </c>
      <c r="I80" s="202" t="s">
        <v>1269</v>
      </c>
      <c r="J80" s="202">
        <v>120</v>
      </c>
      <c r="K80" s="214"/>
    </row>
    <row r="81" spans="2:11" customFormat="1" ht="15" customHeight="1">
      <c r="B81" s="225"/>
      <c r="C81" s="202" t="s">
        <v>1272</v>
      </c>
      <c r="D81" s="202"/>
      <c r="E81" s="202"/>
      <c r="F81" s="223" t="s">
        <v>1273</v>
      </c>
      <c r="G81" s="224"/>
      <c r="H81" s="202" t="s">
        <v>1274</v>
      </c>
      <c r="I81" s="202" t="s">
        <v>1269</v>
      </c>
      <c r="J81" s="202">
        <v>50</v>
      </c>
      <c r="K81" s="214"/>
    </row>
    <row r="82" spans="2:11" customFormat="1" ht="15" customHeight="1">
      <c r="B82" s="225"/>
      <c r="C82" s="202" t="s">
        <v>1275</v>
      </c>
      <c r="D82" s="202"/>
      <c r="E82" s="202"/>
      <c r="F82" s="223" t="s">
        <v>1267</v>
      </c>
      <c r="G82" s="224"/>
      <c r="H82" s="202" t="s">
        <v>1276</v>
      </c>
      <c r="I82" s="202" t="s">
        <v>1277</v>
      </c>
      <c r="J82" s="202"/>
      <c r="K82" s="214"/>
    </row>
    <row r="83" spans="2:11" customFormat="1" ht="15" customHeight="1">
      <c r="B83" s="225"/>
      <c r="C83" s="202" t="s">
        <v>1278</v>
      </c>
      <c r="D83" s="202"/>
      <c r="E83" s="202"/>
      <c r="F83" s="223" t="s">
        <v>1273</v>
      </c>
      <c r="G83" s="202"/>
      <c r="H83" s="202" t="s">
        <v>1279</v>
      </c>
      <c r="I83" s="202" t="s">
        <v>1269</v>
      </c>
      <c r="J83" s="202">
        <v>15</v>
      </c>
      <c r="K83" s="214"/>
    </row>
    <row r="84" spans="2:11" customFormat="1" ht="15" customHeight="1">
      <c r="B84" s="225"/>
      <c r="C84" s="202" t="s">
        <v>1280</v>
      </c>
      <c r="D84" s="202"/>
      <c r="E84" s="202"/>
      <c r="F84" s="223" t="s">
        <v>1273</v>
      </c>
      <c r="G84" s="202"/>
      <c r="H84" s="202" t="s">
        <v>1281</v>
      </c>
      <c r="I84" s="202" t="s">
        <v>1269</v>
      </c>
      <c r="J84" s="202">
        <v>15</v>
      </c>
      <c r="K84" s="214"/>
    </row>
    <row r="85" spans="2:11" customFormat="1" ht="15" customHeight="1">
      <c r="B85" s="225"/>
      <c r="C85" s="202" t="s">
        <v>1282</v>
      </c>
      <c r="D85" s="202"/>
      <c r="E85" s="202"/>
      <c r="F85" s="223" t="s">
        <v>1273</v>
      </c>
      <c r="G85" s="202"/>
      <c r="H85" s="202" t="s">
        <v>1283</v>
      </c>
      <c r="I85" s="202" t="s">
        <v>1269</v>
      </c>
      <c r="J85" s="202">
        <v>20</v>
      </c>
      <c r="K85" s="214"/>
    </row>
    <row r="86" spans="2:11" customFormat="1" ht="15" customHeight="1">
      <c r="B86" s="225"/>
      <c r="C86" s="202" t="s">
        <v>1284</v>
      </c>
      <c r="D86" s="202"/>
      <c r="E86" s="202"/>
      <c r="F86" s="223" t="s">
        <v>1273</v>
      </c>
      <c r="G86" s="202"/>
      <c r="H86" s="202" t="s">
        <v>1285</v>
      </c>
      <c r="I86" s="202" t="s">
        <v>1269</v>
      </c>
      <c r="J86" s="202">
        <v>20</v>
      </c>
      <c r="K86" s="214"/>
    </row>
    <row r="87" spans="2:11" customFormat="1" ht="15" customHeight="1">
      <c r="B87" s="225"/>
      <c r="C87" s="202" t="s">
        <v>1286</v>
      </c>
      <c r="D87" s="202"/>
      <c r="E87" s="202"/>
      <c r="F87" s="223" t="s">
        <v>1273</v>
      </c>
      <c r="G87" s="224"/>
      <c r="H87" s="202" t="s">
        <v>1287</v>
      </c>
      <c r="I87" s="202" t="s">
        <v>1269</v>
      </c>
      <c r="J87" s="202">
        <v>50</v>
      </c>
      <c r="K87" s="214"/>
    </row>
    <row r="88" spans="2:11" customFormat="1" ht="15" customHeight="1">
      <c r="B88" s="225"/>
      <c r="C88" s="202" t="s">
        <v>1288</v>
      </c>
      <c r="D88" s="202"/>
      <c r="E88" s="202"/>
      <c r="F88" s="223" t="s">
        <v>1273</v>
      </c>
      <c r="G88" s="224"/>
      <c r="H88" s="202" t="s">
        <v>1289</v>
      </c>
      <c r="I88" s="202" t="s">
        <v>1269</v>
      </c>
      <c r="J88" s="202">
        <v>20</v>
      </c>
      <c r="K88" s="214"/>
    </row>
    <row r="89" spans="2:11" customFormat="1" ht="15" customHeight="1">
      <c r="B89" s="225"/>
      <c r="C89" s="202" t="s">
        <v>1290</v>
      </c>
      <c r="D89" s="202"/>
      <c r="E89" s="202"/>
      <c r="F89" s="223" t="s">
        <v>1273</v>
      </c>
      <c r="G89" s="224"/>
      <c r="H89" s="202" t="s">
        <v>1291</v>
      </c>
      <c r="I89" s="202" t="s">
        <v>1269</v>
      </c>
      <c r="J89" s="202">
        <v>20</v>
      </c>
      <c r="K89" s="214"/>
    </row>
    <row r="90" spans="2:11" customFormat="1" ht="15" customHeight="1">
      <c r="B90" s="225"/>
      <c r="C90" s="202" t="s">
        <v>1292</v>
      </c>
      <c r="D90" s="202"/>
      <c r="E90" s="202"/>
      <c r="F90" s="223" t="s">
        <v>1273</v>
      </c>
      <c r="G90" s="224"/>
      <c r="H90" s="202" t="s">
        <v>1293</v>
      </c>
      <c r="I90" s="202" t="s">
        <v>1269</v>
      </c>
      <c r="J90" s="202">
        <v>50</v>
      </c>
      <c r="K90" s="214"/>
    </row>
    <row r="91" spans="2:11" customFormat="1" ht="15" customHeight="1">
      <c r="B91" s="225"/>
      <c r="C91" s="202" t="s">
        <v>1294</v>
      </c>
      <c r="D91" s="202"/>
      <c r="E91" s="202"/>
      <c r="F91" s="223" t="s">
        <v>1273</v>
      </c>
      <c r="G91" s="224"/>
      <c r="H91" s="202" t="s">
        <v>1294</v>
      </c>
      <c r="I91" s="202" t="s">
        <v>1269</v>
      </c>
      <c r="J91" s="202">
        <v>50</v>
      </c>
      <c r="K91" s="214"/>
    </row>
    <row r="92" spans="2:11" customFormat="1" ht="15" customHeight="1">
      <c r="B92" s="225"/>
      <c r="C92" s="202" t="s">
        <v>1295</v>
      </c>
      <c r="D92" s="202"/>
      <c r="E92" s="202"/>
      <c r="F92" s="223" t="s">
        <v>1273</v>
      </c>
      <c r="G92" s="224"/>
      <c r="H92" s="202" t="s">
        <v>1296</v>
      </c>
      <c r="I92" s="202" t="s">
        <v>1269</v>
      </c>
      <c r="J92" s="202">
        <v>255</v>
      </c>
      <c r="K92" s="214"/>
    </row>
    <row r="93" spans="2:11" customFormat="1" ht="15" customHeight="1">
      <c r="B93" s="225"/>
      <c r="C93" s="202" t="s">
        <v>1297</v>
      </c>
      <c r="D93" s="202"/>
      <c r="E93" s="202"/>
      <c r="F93" s="223" t="s">
        <v>1267</v>
      </c>
      <c r="G93" s="224"/>
      <c r="H93" s="202" t="s">
        <v>1298</v>
      </c>
      <c r="I93" s="202" t="s">
        <v>1299</v>
      </c>
      <c r="J93" s="202"/>
      <c r="K93" s="214"/>
    </row>
    <row r="94" spans="2:11" customFormat="1" ht="15" customHeight="1">
      <c r="B94" s="225"/>
      <c r="C94" s="202" t="s">
        <v>1300</v>
      </c>
      <c r="D94" s="202"/>
      <c r="E94" s="202"/>
      <c r="F94" s="223" t="s">
        <v>1267</v>
      </c>
      <c r="G94" s="224"/>
      <c r="H94" s="202" t="s">
        <v>1301</v>
      </c>
      <c r="I94" s="202" t="s">
        <v>1302</v>
      </c>
      <c r="J94" s="202"/>
      <c r="K94" s="214"/>
    </row>
    <row r="95" spans="2:11" customFormat="1" ht="15" customHeight="1">
      <c r="B95" s="225"/>
      <c r="C95" s="202" t="s">
        <v>1303</v>
      </c>
      <c r="D95" s="202"/>
      <c r="E95" s="202"/>
      <c r="F95" s="223" t="s">
        <v>1267</v>
      </c>
      <c r="G95" s="224"/>
      <c r="H95" s="202" t="s">
        <v>1303</v>
      </c>
      <c r="I95" s="202" t="s">
        <v>1302</v>
      </c>
      <c r="J95" s="202"/>
      <c r="K95" s="214"/>
    </row>
    <row r="96" spans="2:11" customFormat="1" ht="15" customHeight="1">
      <c r="B96" s="225"/>
      <c r="C96" s="202" t="s">
        <v>38</v>
      </c>
      <c r="D96" s="202"/>
      <c r="E96" s="202"/>
      <c r="F96" s="223" t="s">
        <v>1267</v>
      </c>
      <c r="G96" s="224"/>
      <c r="H96" s="202" t="s">
        <v>1304</v>
      </c>
      <c r="I96" s="202" t="s">
        <v>1302</v>
      </c>
      <c r="J96" s="202"/>
      <c r="K96" s="214"/>
    </row>
    <row r="97" spans="2:11" customFormat="1" ht="15" customHeight="1">
      <c r="B97" s="225"/>
      <c r="C97" s="202" t="s">
        <v>48</v>
      </c>
      <c r="D97" s="202"/>
      <c r="E97" s="202"/>
      <c r="F97" s="223" t="s">
        <v>1267</v>
      </c>
      <c r="G97" s="224"/>
      <c r="H97" s="202" t="s">
        <v>1305</v>
      </c>
      <c r="I97" s="202" t="s">
        <v>1302</v>
      </c>
      <c r="J97" s="202"/>
      <c r="K97" s="214"/>
    </row>
    <row r="98" spans="2:11" customFormat="1" ht="15" customHeight="1">
      <c r="B98" s="226"/>
      <c r="C98" s="227"/>
      <c r="D98" s="227"/>
      <c r="E98" s="227"/>
      <c r="F98" s="227"/>
      <c r="G98" s="227"/>
      <c r="H98" s="227"/>
      <c r="I98" s="227"/>
      <c r="J98" s="227"/>
      <c r="K98" s="228"/>
    </row>
    <row r="99" spans="2:11" customFormat="1" ht="18.75" customHeight="1">
      <c r="B99" s="229"/>
      <c r="C99" s="230"/>
      <c r="D99" s="230"/>
      <c r="E99" s="230"/>
      <c r="F99" s="230"/>
      <c r="G99" s="230"/>
      <c r="H99" s="230"/>
      <c r="I99" s="230"/>
      <c r="J99" s="230"/>
      <c r="K99" s="229"/>
    </row>
    <row r="100" spans="2:11" customFormat="1" ht="18.75" customHeight="1">
      <c r="B100" s="209"/>
      <c r="C100" s="209"/>
      <c r="D100" s="209"/>
      <c r="E100" s="209"/>
      <c r="F100" s="209"/>
      <c r="G100" s="209"/>
      <c r="H100" s="209"/>
      <c r="I100" s="209"/>
      <c r="J100" s="209"/>
      <c r="K100" s="209"/>
    </row>
    <row r="101" spans="2:11" customFormat="1" ht="7.5" customHeight="1">
      <c r="B101" s="210"/>
      <c r="C101" s="211"/>
      <c r="D101" s="211"/>
      <c r="E101" s="211"/>
      <c r="F101" s="211"/>
      <c r="G101" s="211"/>
      <c r="H101" s="211"/>
      <c r="I101" s="211"/>
      <c r="J101" s="211"/>
      <c r="K101" s="212"/>
    </row>
    <row r="102" spans="2:11" customFormat="1" ht="45" customHeight="1">
      <c r="B102" s="213"/>
      <c r="C102" s="320" t="s">
        <v>1306</v>
      </c>
      <c r="D102" s="320"/>
      <c r="E102" s="320"/>
      <c r="F102" s="320"/>
      <c r="G102" s="320"/>
      <c r="H102" s="320"/>
      <c r="I102" s="320"/>
      <c r="J102" s="320"/>
      <c r="K102" s="214"/>
    </row>
    <row r="103" spans="2:11" customFormat="1" ht="17.25" customHeight="1">
      <c r="B103" s="213"/>
      <c r="C103" s="215" t="s">
        <v>1261</v>
      </c>
      <c r="D103" s="215"/>
      <c r="E103" s="215"/>
      <c r="F103" s="215" t="s">
        <v>1262</v>
      </c>
      <c r="G103" s="216"/>
      <c r="H103" s="215" t="s">
        <v>54</v>
      </c>
      <c r="I103" s="215" t="s">
        <v>57</v>
      </c>
      <c r="J103" s="215" t="s">
        <v>1263</v>
      </c>
      <c r="K103" s="214"/>
    </row>
    <row r="104" spans="2:11" customFormat="1" ht="17.25" customHeight="1">
      <c r="B104" s="213"/>
      <c r="C104" s="217" t="s">
        <v>1264</v>
      </c>
      <c r="D104" s="217"/>
      <c r="E104" s="217"/>
      <c r="F104" s="218" t="s">
        <v>1265</v>
      </c>
      <c r="G104" s="219"/>
      <c r="H104" s="217"/>
      <c r="I104" s="217"/>
      <c r="J104" s="217" t="s">
        <v>1266</v>
      </c>
      <c r="K104" s="214"/>
    </row>
    <row r="105" spans="2:11" customFormat="1" ht="5.25" customHeight="1">
      <c r="B105" s="213"/>
      <c r="C105" s="215"/>
      <c r="D105" s="215"/>
      <c r="E105" s="215"/>
      <c r="F105" s="215"/>
      <c r="G105" s="231"/>
      <c r="H105" s="215"/>
      <c r="I105" s="215"/>
      <c r="J105" s="215"/>
      <c r="K105" s="214"/>
    </row>
    <row r="106" spans="2:11" customFormat="1" ht="15" customHeight="1">
      <c r="B106" s="213"/>
      <c r="C106" s="202" t="s">
        <v>53</v>
      </c>
      <c r="D106" s="222"/>
      <c r="E106" s="222"/>
      <c r="F106" s="223" t="s">
        <v>1267</v>
      </c>
      <c r="G106" s="202"/>
      <c r="H106" s="202" t="s">
        <v>1307</v>
      </c>
      <c r="I106" s="202" t="s">
        <v>1269</v>
      </c>
      <c r="J106" s="202">
        <v>20</v>
      </c>
      <c r="K106" s="214"/>
    </row>
    <row r="107" spans="2:11" customFormat="1" ht="15" customHeight="1">
      <c r="B107" s="213"/>
      <c r="C107" s="202" t="s">
        <v>1270</v>
      </c>
      <c r="D107" s="202"/>
      <c r="E107" s="202"/>
      <c r="F107" s="223" t="s">
        <v>1267</v>
      </c>
      <c r="G107" s="202"/>
      <c r="H107" s="202" t="s">
        <v>1307</v>
      </c>
      <c r="I107" s="202" t="s">
        <v>1269</v>
      </c>
      <c r="J107" s="202">
        <v>120</v>
      </c>
      <c r="K107" s="214"/>
    </row>
    <row r="108" spans="2:11" customFormat="1" ht="15" customHeight="1">
      <c r="B108" s="225"/>
      <c r="C108" s="202" t="s">
        <v>1272</v>
      </c>
      <c r="D108" s="202"/>
      <c r="E108" s="202"/>
      <c r="F108" s="223" t="s">
        <v>1273</v>
      </c>
      <c r="G108" s="202"/>
      <c r="H108" s="202" t="s">
        <v>1307</v>
      </c>
      <c r="I108" s="202" t="s">
        <v>1269</v>
      </c>
      <c r="J108" s="202">
        <v>50</v>
      </c>
      <c r="K108" s="214"/>
    </row>
    <row r="109" spans="2:11" customFormat="1" ht="15" customHeight="1">
      <c r="B109" s="225"/>
      <c r="C109" s="202" t="s">
        <v>1275</v>
      </c>
      <c r="D109" s="202"/>
      <c r="E109" s="202"/>
      <c r="F109" s="223" t="s">
        <v>1267</v>
      </c>
      <c r="G109" s="202"/>
      <c r="H109" s="202" t="s">
        <v>1307</v>
      </c>
      <c r="I109" s="202" t="s">
        <v>1277</v>
      </c>
      <c r="J109" s="202"/>
      <c r="K109" s="214"/>
    </row>
    <row r="110" spans="2:11" customFormat="1" ht="15" customHeight="1">
      <c r="B110" s="225"/>
      <c r="C110" s="202" t="s">
        <v>1286</v>
      </c>
      <c r="D110" s="202"/>
      <c r="E110" s="202"/>
      <c r="F110" s="223" t="s">
        <v>1273</v>
      </c>
      <c r="G110" s="202"/>
      <c r="H110" s="202" t="s">
        <v>1307</v>
      </c>
      <c r="I110" s="202" t="s">
        <v>1269</v>
      </c>
      <c r="J110" s="202">
        <v>50</v>
      </c>
      <c r="K110" s="214"/>
    </row>
    <row r="111" spans="2:11" customFormat="1" ht="15" customHeight="1">
      <c r="B111" s="225"/>
      <c r="C111" s="202" t="s">
        <v>1294</v>
      </c>
      <c r="D111" s="202"/>
      <c r="E111" s="202"/>
      <c r="F111" s="223" t="s">
        <v>1273</v>
      </c>
      <c r="G111" s="202"/>
      <c r="H111" s="202" t="s">
        <v>1307</v>
      </c>
      <c r="I111" s="202" t="s">
        <v>1269</v>
      </c>
      <c r="J111" s="202">
        <v>50</v>
      </c>
      <c r="K111" s="214"/>
    </row>
    <row r="112" spans="2:11" customFormat="1" ht="15" customHeight="1">
      <c r="B112" s="225"/>
      <c r="C112" s="202" t="s">
        <v>1292</v>
      </c>
      <c r="D112" s="202"/>
      <c r="E112" s="202"/>
      <c r="F112" s="223" t="s">
        <v>1273</v>
      </c>
      <c r="G112" s="202"/>
      <c r="H112" s="202" t="s">
        <v>1307</v>
      </c>
      <c r="I112" s="202" t="s">
        <v>1269</v>
      </c>
      <c r="J112" s="202">
        <v>50</v>
      </c>
      <c r="K112" s="214"/>
    </row>
    <row r="113" spans="2:11" customFormat="1" ht="15" customHeight="1">
      <c r="B113" s="225"/>
      <c r="C113" s="202" t="s">
        <v>53</v>
      </c>
      <c r="D113" s="202"/>
      <c r="E113" s="202"/>
      <c r="F113" s="223" t="s">
        <v>1267</v>
      </c>
      <c r="G113" s="202"/>
      <c r="H113" s="202" t="s">
        <v>1308</v>
      </c>
      <c r="I113" s="202" t="s">
        <v>1269</v>
      </c>
      <c r="J113" s="202">
        <v>20</v>
      </c>
      <c r="K113" s="214"/>
    </row>
    <row r="114" spans="2:11" customFormat="1" ht="15" customHeight="1">
      <c r="B114" s="225"/>
      <c r="C114" s="202" t="s">
        <v>1309</v>
      </c>
      <c r="D114" s="202"/>
      <c r="E114" s="202"/>
      <c r="F114" s="223" t="s">
        <v>1267</v>
      </c>
      <c r="G114" s="202"/>
      <c r="H114" s="202" t="s">
        <v>1310</v>
      </c>
      <c r="I114" s="202" t="s">
        <v>1269</v>
      </c>
      <c r="J114" s="202">
        <v>120</v>
      </c>
      <c r="K114" s="214"/>
    </row>
    <row r="115" spans="2:11" customFormat="1" ht="15" customHeight="1">
      <c r="B115" s="225"/>
      <c r="C115" s="202" t="s">
        <v>38</v>
      </c>
      <c r="D115" s="202"/>
      <c r="E115" s="202"/>
      <c r="F115" s="223" t="s">
        <v>1267</v>
      </c>
      <c r="G115" s="202"/>
      <c r="H115" s="202" t="s">
        <v>1311</v>
      </c>
      <c r="I115" s="202" t="s">
        <v>1302</v>
      </c>
      <c r="J115" s="202"/>
      <c r="K115" s="214"/>
    </row>
    <row r="116" spans="2:11" customFormat="1" ht="15" customHeight="1">
      <c r="B116" s="225"/>
      <c r="C116" s="202" t="s">
        <v>48</v>
      </c>
      <c r="D116" s="202"/>
      <c r="E116" s="202"/>
      <c r="F116" s="223" t="s">
        <v>1267</v>
      </c>
      <c r="G116" s="202"/>
      <c r="H116" s="202" t="s">
        <v>1312</v>
      </c>
      <c r="I116" s="202" t="s">
        <v>1302</v>
      </c>
      <c r="J116" s="202"/>
      <c r="K116" s="214"/>
    </row>
    <row r="117" spans="2:11" customFormat="1" ht="15" customHeight="1">
      <c r="B117" s="225"/>
      <c r="C117" s="202" t="s">
        <v>57</v>
      </c>
      <c r="D117" s="202"/>
      <c r="E117" s="202"/>
      <c r="F117" s="223" t="s">
        <v>1267</v>
      </c>
      <c r="G117" s="202"/>
      <c r="H117" s="202" t="s">
        <v>1313</v>
      </c>
      <c r="I117" s="202" t="s">
        <v>1314</v>
      </c>
      <c r="J117" s="202"/>
      <c r="K117" s="214"/>
    </row>
    <row r="118" spans="2:11" customFormat="1" ht="15" customHeight="1">
      <c r="B118" s="226"/>
      <c r="C118" s="232"/>
      <c r="D118" s="232"/>
      <c r="E118" s="232"/>
      <c r="F118" s="232"/>
      <c r="G118" s="232"/>
      <c r="H118" s="232"/>
      <c r="I118" s="232"/>
      <c r="J118" s="232"/>
      <c r="K118" s="228"/>
    </row>
    <row r="119" spans="2:11" customFormat="1" ht="18.75" customHeight="1">
      <c r="B119" s="233"/>
      <c r="C119" s="234"/>
      <c r="D119" s="234"/>
      <c r="E119" s="234"/>
      <c r="F119" s="235"/>
      <c r="G119" s="234"/>
      <c r="H119" s="234"/>
      <c r="I119" s="234"/>
      <c r="J119" s="234"/>
      <c r="K119" s="233"/>
    </row>
    <row r="120" spans="2:11" customFormat="1" ht="18.75" customHeight="1">
      <c r="B120" s="209"/>
      <c r="C120" s="209"/>
      <c r="D120" s="209"/>
      <c r="E120" s="209"/>
      <c r="F120" s="209"/>
      <c r="G120" s="209"/>
      <c r="H120" s="209"/>
      <c r="I120" s="209"/>
      <c r="J120" s="209"/>
      <c r="K120" s="209"/>
    </row>
    <row r="121" spans="2:11" customFormat="1" ht="7.5" customHeight="1">
      <c r="B121" s="236"/>
      <c r="C121" s="237"/>
      <c r="D121" s="237"/>
      <c r="E121" s="237"/>
      <c r="F121" s="237"/>
      <c r="G121" s="237"/>
      <c r="H121" s="237"/>
      <c r="I121" s="237"/>
      <c r="J121" s="237"/>
      <c r="K121" s="238"/>
    </row>
    <row r="122" spans="2:11" customFormat="1" ht="45" customHeight="1">
      <c r="B122" s="239"/>
      <c r="C122" s="318" t="s">
        <v>1315</v>
      </c>
      <c r="D122" s="318"/>
      <c r="E122" s="318"/>
      <c r="F122" s="318"/>
      <c r="G122" s="318"/>
      <c r="H122" s="318"/>
      <c r="I122" s="318"/>
      <c r="J122" s="318"/>
      <c r="K122" s="240"/>
    </row>
    <row r="123" spans="2:11" customFormat="1" ht="17.25" customHeight="1">
      <c r="B123" s="241"/>
      <c r="C123" s="215" t="s">
        <v>1261</v>
      </c>
      <c r="D123" s="215"/>
      <c r="E123" s="215"/>
      <c r="F123" s="215" t="s">
        <v>1262</v>
      </c>
      <c r="G123" s="216"/>
      <c r="H123" s="215" t="s">
        <v>54</v>
      </c>
      <c r="I123" s="215" t="s">
        <v>57</v>
      </c>
      <c r="J123" s="215" t="s">
        <v>1263</v>
      </c>
      <c r="K123" s="242"/>
    </row>
    <row r="124" spans="2:11" customFormat="1" ht="17.25" customHeight="1">
      <c r="B124" s="241"/>
      <c r="C124" s="217" t="s">
        <v>1264</v>
      </c>
      <c r="D124" s="217"/>
      <c r="E124" s="217"/>
      <c r="F124" s="218" t="s">
        <v>1265</v>
      </c>
      <c r="G124" s="219"/>
      <c r="H124" s="217"/>
      <c r="I124" s="217"/>
      <c r="J124" s="217" t="s">
        <v>1266</v>
      </c>
      <c r="K124" s="242"/>
    </row>
    <row r="125" spans="2:11" customFormat="1" ht="5.25" customHeight="1">
      <c r="B125" s="243"/>
      <c r="C125" s="220"/>
      <c r="D125" s="220"/>
      <c r="E125" s="220"/>
      <c r="F125" s="220"/>
      <c r="G125" s="244"/>
      <c r="H125" s="220"/>
      <c r="I125" s="220"/>
      <c r="J125" s="220"/>
      <c r="K125" s="245"/>
    </row>
    <row r="126" spans="2:11" customFormat="1" ht="15" customHeight="1">
      <c r="B126" s="243"/>
      <c r="C126" s="202" t="s">
        <v>1270</v>
      </c>
      <c r="D126" s="222"/>
      <c r="E126" s="222"/>
      <c r="F126" s="223" t="s">
        <v>1267</v>
      </c>
      <c r="G126" s="202"/>
      <c r="H126" s="202" t="s">
        <v>1307</v>
      </c>
      <c r="I126" s="202" t="s">
        <v>1269</v>
      </c>
      <c r="J126" s="202">
        <v>120</v>
      </c>
      <c r="K126" s="246"/>
    </row>
    <row r="127" spans="2:11" customFormat="1" ht="15" customHeight="1">
      <c r="B127" s="243"/>
      <c r="C127" s="202" t="s">
        <v>1316</v>
      </c>
      <c r="D127" s="202"/>
      <c r="E127" s="202"/>
      <c r="F127" s="223" t="s">
        <v>1267</v>
      </c>
      <c r="G127" s="202"/>
      <c r="H127" s="202" t="s">
        <v>1317</v>
      </c>
      <c r="I127" s="202" t="s">
        <v>1269</v>
      </c>
      <c r="J127" s="202" t="s">
        <v>1318</v>
      </c>
      <c r="K127" s="246"/>
    </row>
    <row r="128" spans="2:11" customFormat="1" ht="15" customHeight="1">
      <c r="B128" s="243"/>
      <c r="C128" s="202" t="s">
        <v>1215</v>
      </c>
      <c r="D128" s="202"/>
      <c r="E128" s="202"/>
      <c r="F128" s="223" t="s">
        <v>1267</v>
      </c>
      <c r="G128" s="202"/>
      <c r="H128" s="202" t="s">
        <v>1319</v>
      </c>
      <c r="I128" s="202" t="s">
        <v>1269</v>
      </c>
      <c r="J128" s="202" t="s">
        <v>1318</v>
      </c>
      <c r="K128" s="246"/>
    </row>
    <row r="129" spans="2:11" customFormat="1" ht="15" customHeight="1">
      <c r="B129" s="243"/>
      <c r="C129" s="202" t="s">
        <v>1278</v>
      </c>
      <c r="D129" s="202"/>
      <c r="E129" s="202"/>
      <c r="F129" s="223" t="s">
        <v>1273</v>
      </c>
      <c r="G129" s="202"/>
      <c r="H129" s="202" t="s">
        <v>1279</v>
      </c>
      <c r="I129" s="202" t="s">
        <v>1269</v>
      </c>
      <c r="J129" s="202">
        <v>15</v>
      </c>
      <c r="K129" s="246"/>
    </row>
    <row r="130" spans="2:11" customFormat="1" ht="15" customHeight="1">
      <c r="B130" s="243"/>
      <c r="C130" s="202" t="s">
        <v>1280</v>
      </c>
      <c r="D130" s="202"/>
      <c r="E130" s="202"/>
      <c r="F130" s="223" t="s">
        <v>1273</v>
      </c>
      <c r="G130" s="202"/>
      <c r="H130" s="202" t="s">
        <v>1281</v>
      </c>
      <c r="I130" s="202" t="s">
        <v>1269</v>
      </c>
      <c r="J130" s="202">
        <v>15</v>
      </c>
      <c r="K130" s="246"/>
    </row>
    <row r="131" spans="2:11" customFormat="1" ht="15" customHeight="1">
      <c r="B131" s="243"/>
      <c r="C131" s="202" t="s">
        <v>1282</v>
      </c>
      <c r="D131" s="202"/>
      <c r="E131" s="202"/>
      <c r="F131" s="223" t="s">
        <v>1273</v>
      </c>
      <c r="G131" s="202"/>
      <c r="H131" s="202" t="s">
        <v>1283</v>
      </c>
      <c r="I131" s="202" t="s">
        <v>1269</v>
      </c>
      <c r="J131" s="202">
        <v>20</v>
      </c>
      <c r="K131" s="246"/>
    </row>
    <row r="132" spans="2:11" customFormat="1" ht="15" customHeight="1">
      <c r="B132" s="243"/>
      <c r="C132" s="202" t="s">
        <v>1284</v>
      </c>
      <c r="D132" s="202"/>
      <c r="E132" s="202"/>
      <c r="F132" s="223" t="s">
        <v>1273</v>
      </c>
      <c r="G132" s="202"/>
      <c r="H132" s="202" t="s">
        <v>1285</v>
      </c>
      <c r="I132" s="202" t="s">
        <v>1269</v>
      </c>
      <c r="J132" s="202">
        <v>20</v>
      </c>
      <c r="K132" s="246"/>
    </row>
    <row r="133" spans="2:11" customFormat="1" ht="15" customHeight="1">
      <c r="B133" s="243"/>
      <c r="C133" s="202" t="s">
        <v>1272</v>
      </c>
      <c r="D133" s="202"/>
      <c r="E133" s="202"/>
      <c r="F133" s="223" t="s">
        <v>1273</v>
      </c>
      <c r="G133" s="202"/>
      <c r="H133" s="202" t="s">
        <v>1307</v>
      </c>
      <c r="I133" s="202" t="s">
        <v>1269</v>
      </c>
      <c r="J133" s="202">
        <v>50</v>
      </c>
      <c r="K133" s="246"/>
    </row>
    <row r="134" spans="2:11" customFormat="1" ht="15" customHeight="1">
      <c r="B134" s="243"/>
      <c r="C134" s="202" t="s">
        <v>1286</v>
      </c>
      <c r="D134" s="202"/>
      <c r="E134" s="202"/>
      <c r="F134" s="223" t="s">
        <v>1273</v>
      </c>
      <c r="G134" s="202"/>
      <c r="H134" s="202" t="s">
        <v>1307</v>
      </c>
      <c r="I134" s="202" t="s">
        <v>1269</v>
      </c>
      <c r="J134" s="202">
        <v>50</v>
      </c>
      <c r="K134" s="246"/>
    </row>
    <row r="135" spans="2:11" customFormat="1" ht="15" customHeight="1">
      <c r="B135" s="243"/>
      <c r="C135" s="202" t="s">
        <v>1292</v>
      </c>
      <c r="D135" s="202"/>
      <c r="E135" s="202"/>
      <c r="F135" s="223" t="s">
        <v>1273</v>
      </c>
      <c r="G135" s="202"/>
      <c r="H135" s="202" t="s">
        <v>1307</v>
      </c>
      <c r="I135" s="202" t="s">
        <v>1269</v>
      </c>
      <c r="J135" s="202">
        <v>50</v>
      </c>
      <c r="K135" s="246"/>
    </row>
    <row r="136" spans="2:11" customFormat="1" ht="15" customHeight="1">
      <c r="B136" s="243"/>
      <c r="C136" s="202" t="s">
        <v>1294</v>
      </c>
      <c r="D136" s="202"/>
      <c r="E136" s="202"/>
      <c r="F136" s="223" t="s">
        <v>1273</v>
      </c>
      <c r="G136" s="202"/>
      <c r="H136" s="202" t="s">
        <v>1307</v>
      </c>
      <c r="I136" s="202" t="s">
        <v>1269</v>
      </c>
      <c r="J136" s="202">
        <v>50</v>
      </c>
      <c r="K136" s="246"/>
    </row>
    <row r="137" spans="2:11" customFormat="1" ht="15" customHeight="1">
      <c r="B137" s="243"/>
      <c r="C137" s="202" t="s">
        <v>1295</v>
      </c>
      <c r="D137" s="202"/>
      <c r="E137" s="202"/>
      <c r="F137" s="223" t="s">
        <v>1273</v>
      </c>
      <c r="G137" s="202"/>
      <c r="H137" s="202" t="s">
        <v>1320</v>
      </c>
      <c r="I137" s="202" t="s">
        <v>1269</v>
      </c>
      <c r="J137" s="202">
        <v>255</v>
      </c>
      <c r="K137" s="246"/>
    </row>
    <row r="138" spans="2:11" customFormat="1" ht="15" customHeight="1">
      <c r="B138" s="243"/>
      <c r="C138" s="202" t="s">
        <v>1297</v>
      </c>
      <c r="D138" s="202"/>
      <c r="E138" s="202"/>
      <c r="F138" s="223" t="s">
        <v>1267</v>
      </c>
      <c r="G138" s="202"/>
      <c r="H138" s="202" t="s">
        <v>1321</v>
      </c>
      <c r="I138" s="202" t="s">
        <v>1299</v>
      </c>
      <c r="J138" s="202"/>
      <c r="K138" s="246"/>
    </row>
    <row r="139" spans="2:11" customFormat="1" ht="15" customHeight="1">
      <c r="B139" s="243"/>
      <c r="C139" s="202" t="s">
        <v>1300</v>
      </c>
      <c r="D139" s="202"/>
      <c r="E139" s="202"/>
      <c r="F139" s="223" t="s">
        <v>1267</v>
      </c>
      <c r="G139" s="202"/>
      <c r="H139" s="202" t="s">
        <v>1322</v>
      </c>
      <c r="I139" s="202" t="s">
        <v>1302</v>
      </c>
      <c r="J139" s="202"/>
      <c r="K139" s="246"/>
    </row>
    <row r="140" spans="2:11" customFormat="1" ht="15" customHeight="1">
      <c r="B140" s="243"/>
      <c r="C140" s="202" t="s">
        <v>1303</v>
      </c>
      <c r="D140" s="202"/>
      <c r="E140" s="202"/>
      <c r="F140" s="223" t="s">
        <v>1267</v>
      </c>
      <c r="G140" s="202"/>
      <c r="H140" s="202" t="s">
        <v>1303</v>
      </c>
      <c r="I140" s="202" t="s">
        <v>1302</v>
      </c>
      <c r="J140" s="202"/>
      <c r="K140" s="246"/>
    </row>
    <row r="141" spans="2:11" customFormat="1" ht="15" customHeight="1">
      <c r="B141" s="243"/>
      <c r="C141" s="202" t="s">
        <v>38</v>
      </c>
      <c r="D141" s="202"/>
      <c r="E141" s="202"/>
      <c r="F141" s="223" t="s">
        <v>1267</v>
      </c>
      <c r="G141" s="202"/>
      <c r="H141" s="202" t="s">
        <v>1323</v>
      </c>
      <c r="I141" s="202" t="s">
        <v>1302</v>
      </c>
      <c r="J141" s="202"/>
      <c r="K141" s="246"/>
    </row>
    <row r="142" spans="2:11" customFormat="1" ht="15" customHeight="1">
      <c r="B142" s="243"/>
      <c r="C142" s="202" t="s">
        <v>1324</v>
      </c>
      <c r="D142" s="202"/>
      <c r="E142" s="202"/>
      <c r="F142" s="223" t="s">
        <v>1267</v>
      </c>
      <c r="G142" s="202"/>
      <c r="H142" s="202" t="s">
        <v>1325</v>
      </c>
      <c r="I142" s="202" t="s">
        <v>1302</v>
      </c>
      <c r="J142" s="202"/>
      <c r="K142" s="246"/>
    </row>
    <row r="143" spans="2:11" customFormat="1" ht="15" customHeight="1">
      <c r="B143" s="247"/>
      <c r="C143" s="248"/>
      <c r="D143" s="248"/>
      <c r="E143" s="248"/>
      <c r="F143" s="248"/>
      <c r="G143" s="248"/>
      <c r="H143" s="248"/>
      <c r="I143" s="248"/>
      <c r="J143" s="248"/>
      <c r="K143" s="249"/>
    </row>
    <row r="144" spans="2:11" customFormat="1" ht="18.75" customHeight="1">
      <c r="B144" s="234"/>
      <c r="C144" s="234"/>
      <c r="D144" s="234"/>
      <c r="E144" s="234"/>
      <c r="F144" s="235"/>
      <c r="G144" s="234"/>
      <c r="H144" s="234"/>
      <c r="I144" s="234"/>
      <c r="J144" s="234"/>
      <c r="K144" s="234"/>
    </row>
    <row r="145" spans="2:11" customFormat="1" ht="18.75" customHeight="1">
      <c r="B145" s="209"/>
      <c r="C145" s="209"/>
      <c r="D145" s="209"/>
      <c r="E145" s="209"/>
      <c r="F145" s="209"/>
      <c r="G145" s="209"/>
      <c r="H145" s="209"/>
      <c r="I145" s="209"/>
      <c r="J145" s="209"/>
      <c r="K145" s="209"/>
    </row>
    <row r="146" spans="2:11" customFormat="1" ht="7.5" customHeight="1">
      <c r="B146" s="210"/>
      <c r="C146" s="211"/>
      <c r="D146" s="211"/>
      <c r="E146" s="211"/>
      <c r="F146" s="211"/>
      <c r="G146" s="211"/>
      <c r="H146" s="211"/>
      <c r="I146" s="211"/>
      <c r="J146" s="211"/>
      <c r="K146" s="212"/>
    </row>
    <row r="147" spans="2:11" customFormat="1" ht="45" customHeight="1">
      <c r="B147" s="213"/>
      <c r="C147" s="320" t="s">
        <v>1326</v>
      </c>
      <c r="D147" s="320"/>
      <c r="E147" s="320"/>
      <c r="F147" s="320"/>
      <c r="G147" s="320"/>
      <c r="H147" s="320"/>
      <c r="I147" s="320"/>
      <c r="J147" s="320"/>
      <c r="K147" s="214"/>
    </row>
    <row r="148" spans="2:11" customFormat="1" ht="17.25" customHeight="1">
      <c r="B148" s="213"/>
      <c r="C148" s="215" t="s">
        <v>1261</v>
      </c>
      <c r="D148" s="215"/>
      <c r="E148" s="215"/>
      <c r="F148" s="215" t="s">
        <v>1262</v>
      </c>
      <c r="G148" s="216"/>
      <c r="H148" s="215" t="s">
        <v>54</v>
      </c>
      <c r="I148" s="215" t="s">
        <v>57</v>
      </c>
      <c r="J148" s="215" t="s">
        <v>1263</v>
      </c>
      <c r="K148" s="214"/>
    </row>
    <row r="149" spans="2:11" customFormat="1" ht="17.25" customHeight="1">
      <c r="B149" s="213"/>
      <c r="C149" s="217" t="s">
        <v>1264</v>
      </c>
      <c r="D149" s="217"/>
      <c r="E149" s="217"/>
      <c r="F149" s="218" t="s">
        <v>1265</v>
      </c>
      <c r="G149" s="219"/>
      <c r="H149" s="217"/>
      <c r="I149" s="217"/>
      <c r="J149" s="217" t="s">
        <v>1266</v>
      </c>
      <c r="K149" s="214"/>
    </row>
    <row r="150" spans="2:11" customFormat="1" ht="5.25" customHeight="1">
      <c r="B150" s="225"/>
      <c r="C150" s="220"/>
      <c r="D150" s="220"/>
      <c r="E150" s="220"/>
      <c r="F150" s="220"/>
      <c r="G150" s="221"/>
      <c r="H150" s="220"/>
      <c r="I150" s="220"/>
      <c r="J150" s="220"/>
      <c r="K150" s="246"/>
    </row>
    <row r="151" spans="2:11" customFormat="1" ht="15" customHeight="1">
      <c r="B151" s="225"/>
      <c r="C151" s="250" t="s">
        <v>1270</v>
      </c>
      <c r="D151" s="202"/>
      <c r="E151" s="202"/>
      <c r="F151" s="251" t="s">
        <v>1267</v>
      </c>
      <c r="G151" s="202"/>
      <c r="H151" s="250" t="s">
        <v>1307</v>
      </c>
      <c r="I151" s="250" t="s">
        <v>1269</v>
      </c>
      <c r="J151" s="250">
        <v>120</v>
      </c>
      <c r="K151" s="246"/>
    </row>
    <row r="152" spans="2:11" customFormat="1" ht="15" customHeight="1">
      <c r="B152" s="225"/>
      <c r="C152" s="250" t="s">
        <v>1316</v>
      </c>
      <c r="D152" s="202"/>
      <c r="E152" s="202"/>
      <c r="F152" s="251" t="s">
        <v>1267</v>
      </c>
      <c r="G152" s="202"/>
      <c r="H152" s="250" t="s">
        <v>1327</v>
      </c>
      <c r="I152" s="250" t="s">
        <v>1269</v>
      </c>
      <c r="J152" s="250" t="s">
        <v>1318</v>
      </c>
      <c r="K152" s="246"/>
    </row>
    <row r="153" spans="2:11" customFormat="1" ht="15" customHeight="1">
      <c r="B153" s="225"/>
      <c r="C153" s="250" t="s">
        <v>1215</v>
      </c>
      <c r="D153" s="202"/>
      <c r="E153" s="202"/>
      <c r="F153" s="251" t="s">
        <v>1267</v>
      </c>
      <c r="G153" s="202"/>
      <c r="H153" s="250" t="s">
        <v>1328</v>
      </c>
      <c r="I153" s="250" t="s">
        <v>1269</v>
      </c>
      <c r="J153" s="250" t="s">
        <v>1318</v>
      </c>
      <c r="K153" s="246"/>
    </row>
    <row r="154" spans="2:11" customFormat="1" ht="15" customHeight="1">
      <c r="B154" s="225"/>
      <c r="C154" s="250" t="s">
        <v>1272</v>
      </c>
      <c r="D154" s="202"/>
      <c r="E154" s="202"/>
      <c r="F154" s="251" t="s">
        <v>1273</v>
      </c>
      <c r="G154" s="202"/>
      <c r="H154" s="250" t="s">
        <v>1307</v>
      </c>
      <c r="I154" s="250" t="s">
        <v>1269</v>
      </c>
      <c r="J154" s="250">
        <v>50</v>
      </c>
      <c r="K154" s="246"/>
    </row>
    <row r="155" spans="2:11" customFormat="1" ht="15" customHeight="1">
      <c r="B155" s="225"/>
      <c r="C155" s="250" t="s">
        <v>1275</v>
      </c>
      <c r="D155" s="202"/>
      <c r="E155" s="202"/>
      <c r="F155" s="251" t="s">
        <v>1267</v>
      </c>
      <c r="G155" s="202"/>
      <c r="H155" s="250" t="s">
        <v>1307</v>
      </c>
      <c r="I155" s="250" t="s">
        <v>1277</v>
      </c>
      <c r="J155" s="250"/>
      <c r="K155" s="246"/>
    </row>
    <row r="156" spans="2:11" customFormat="1" ht="15" customHeight="1">
      <c r="B156" s="225"/>
      <c r="C156" s="250" t="s">
        <v>1286</v>
      </c>
      <c r="D156" s="202"/>
      <c r="E156" s="202"/>
      <c r="F156" s="251" t="s">
        <v>1273</v>
      </c>
      <c r="G156" s="202"/>
      <c r="H156" s="250" t="s">
        <v>1307</v>
      </c>
      <c r="I156" s="250" t="s">
        <v>1269</v>
      </c>
      <c r="J156" s="250">
        <v>50</v>
      </c>
      <c r="K156" s="246"/>
    </row>
    <row r="157" spans="2:11" customFormat="1" ht="15" customHeight="1">
      <c r="B157" s="225"/>
      <c r="C157" s="250" t="s">
        <v>1294</v>
      </c>
      <c r="D157" s="202"/>
      <c r="E157" s="202"/>
      <c r="F157" s="251" t="s">
        <v>1273</v>
      </c>
      <c r="G157" s="202"/>
      <c r="H157" s="250" t="s">
        <v>1307</v>
      </c>
      <c r="I157" s="250" t="s">
        <v>1269</v>
      </c>
      <c r="J157" s="250">
        <v>50</v>
      </c>
      <c r="K157" s="246"/>
    </row>
    <row r="158" spans="2:11" customFormat="1" ht="15" customHeight="1">
      <c r="B158" s="225"/>
      <c r="C158" s="250" t="s">
        <v>1292</v>
      </c>
      <c r="D158" s="202"/>
      <c r="E158" s="202"/>
      <c r="F158" s="251" t="s">
        <v>1273</v>
      </c>
      <c r="G158" s="202"/>
      <c r="H158" s="250" t="s">
        <v>1307</v>
      </c>
      <c r="I158" s="250" t="s">
        <v>1269</v>
      </c>
      <c r="J158" s="250">
        <v>50</v>
      </c>
      <c r="K158" s="246"/>
    </row>
    <row r="159" spans="2:11" customFormat="1" ht="15" customHeight="1">
      <c r="B159" s="225"/>
      <c r="C159" s="250" t="s">
        <v>93</v>
      </c>
      <c r="D159" s="202"/>
      <c r="E159" s="202"/>
      <c r="F159" s="251" t="s">
        <v>1267</v>
      </c>
      <c r="G159" s="202"/>
      <c r="H159" s="250" t="s">
        <v>1329</v>
      </c>
      <c r="I159" s="250" t="s">
        <v>1269</v>
      </c>
      <c r="J159" s="250" t="s">
        <v>1330</v>
      </c>
      <c r="K159" s="246"/>
    </row>
    <row r="160" spans="2:11" customFormat="1" ht="15" customHeight="1">
      <c r="B160" s="225"/>
      <c r="C160" s="250" t="s">
        <v>1331</v>
      </c>
      <c r="D160" s="202"/>
      <c r="E160" s="202"/>
      <c r="F160" s="251" t="s">
        <v>1267</v>
      </c>
      <c r="G160" s="202"/>
      <c r="H160" s="250" t="s">
        <v>1332</v>
      </c>
      <c r="I160" s="250" t="s">
        <v>1302</v>
      </c>
      <c r="J160" s="250"/>
      <c r="K160" s="246"/>
    </row>
    <row r="161" spans="2:11" customFormat="1" ht="15" customHeight="1">
      <c r="B161" s="252"/>
      <c r="C161" s="232"/>
      <c r="D161" s="232"/>
      <c r="E161" s="232"/>
      <c r="F161" s="232"/>
      <c r="G161" s="232"/>
      <c r="H161" s="232"/>
      <c r="I161" s="232"/>
      <c r="J161" s="232"/>
      <c r="K161" s="253"/>
    </row>
    <row r="162" spans="2:11" customFormat="1" ht="18.75" customHeight="1">
      <c r="B162" s="234"/>
      <c r="C162" s="244"/>
      <c r="D162" s="244"/>
      <c r="E162" s="244"/>
      <c r="F162" s="254"/>
      <c r="G162" s="244"/>
      <c r="H162" s="244"/>
      <c r="I162" s="244"/>
      <c r="J162" s="244"/>
      <c r="K162" s="234"/>
    </row>
    <row r="163" spans="2:11" customFormat="1" ht="18.75" customHeight="1">
      <c r="B163" s="209"/>
      <c r="C163" s="209"/>
      <c r="D163" s="209"/>
      <c r="E163" s="209"/>
      <c r="F163" s="209"/>
      <c r="G163" s="209"/>
      <c r="H163" s="209"/>
      <c r="I163" s="209"/>
      <c r="J163" s="209"/>
      <c r="K163" s="209"/>
    </row>
    <row r="164" spans="2:11" customFormat="1" ht="7.5" customHeight="1">
      <c r="B164" s="191"/>
      <c r="C164" s="192"/>
      <c r="D164" s="192"/>
      <c r="E164" s="192"/>
      <c r="F164" s="192"/>
      <c r="G164" s="192"/>
      <c r="H164" s="192"/>
      <c r="I164" s="192"/>
      <c r="J164" s="192"/>
      <c r="K164" s="193"/>
    </row>
    <row r="165" spans="2:11" customFormat="1" ht="45" customHeight="1">
      <c r="B165" s="194"/>
      <c r="C165" s="318" t="s">
        <v>1333</v>
      </c>
      <c r="D165" s="318"/>
      <c r="E165" s="318"/>
      <c r="F165" s="318"/>
      <c r="G165" s="318"/>
      <c r="H165" s="318"/>
      <c r="I165" s="318"/>
      <c r="J165" s="318"/>
      <c r="K165" s="195"/>
    </row>
    <row r="166" spans="2:11" customFormat="1" ht="17.25" customHeight="1">
      <c r="B166" s="194"/>
      <c r="C166" s="215" t="s">
        <v>1261</v>
      </c>
      <c r="D166" s="215"/>
      <c r="E166" s="215"/>
      <c r="F166" s="215" t="s">
        <v>1262</v>
      </c>
      <c r="G166" s="255"/>
      <c r="H166" s="256" t="s">
        <v>54</v>
      </c>
      <c r="I166" s="256" t="s">
        <v>57</v>
      </c>
      <c r="J166" s="215" t="s">
        <v>1263</v>
      </c>
      <c r="K166" s="195"/>
    </row>
    <row r="167" spans="2:11" customFormat="1" ht="17.25" customHeight="1">
      <c r="B167" s="196"/>
      <c r="C167" s="217" t="s">
        <v>1264</v>
      </c>
      <c r="D167" s="217"/>
      <c r="E167" s="217"/>
      <c r="F167" s="218" t="s">
        <v>1265</v>
      </c>
      <c r="G167" s="257"/>
      <c r="H167" s="258"/>
      <c r="I167" s="258"/>
      <c r="J167" s="217" t="s">
        <v>1266</v>
      </c>
      <c r="K167" s="197"/>
    </row>
    <row r="168" spans="2:11" customFormat="1" ht="5.25" customHeight="1">
      <c r="B168" s="225"/>
      <c r="C168" s="220"/>
      <c r="D168" s="220"/>
      <c r="E168" s="220"/>
      <c r="F168" s="220"/>
      <c r="G168" s="221"/>
      <c r="H168" s="220"/>
      <c r="I168" s="220"/>
      <c r="J168" s="220"/>
      <c r="K168" s="246"/>
    </row>
    <row r="169" spans="2:11" customFormat="1" ht="15" customHeight="1">
      <c r="B169" s="225"/>
      <c r="C169" s="202" t="s">
        <v>1270</v>
      </c>
      <c r="D169" s="202"/>
      <c r="E169" s="202"/>
      <c r="F169" s="223" t="s">
        <v>1267</v>
      </c>
      <c r="G169" s="202"/>
      <c r="H169" s="202" t="s">
        <v>1307</v>
      </c>
      <c r="I169" s="202" t="s">
        <v>1269</v>
      </c>
      <c r="J169" s="202">
        <v>120</v>
      </c>
      <c r="K169" s="246"/>
    </row>
    <row r="170" spans="2:11" customFormat="1" ht="15" customHeight="1">
      <c r="B170" s="225"/>
      <c r="C170" s="202" t="s">
        <v>1316</v>
      </c>
      <c r="D170" s="202"/>
      <c r="E170" s="202"/>
      <c r="F170" s="223" t="s">
        <v>1267</v>
      </c>
      <c r="G170" s="202"/>
      <c r="H170" s="202" t="s">
        <v>1317</v>
      </c>
      <c r="I170" s="202" t="s">
        <v>1269</v>
      </c>
      <c r="J170" s="202" t="s">
        <v>1318</v>
      </c>
      <c r="K170" s="246"/>
    </row>
    <row r="171" spans="2:11" customFormat="1" ht="15" customHeight="1">
      <c r="B171" s="225"/>
      <c r="C171" s="202" t="s">
        <v>1215</v>
      </c>
      <c r="D171" s="202"/>
      <c r="E171" s="202"/>
      <c r="F171" s="223" t="s">
        <v>1267</v>
      </c>
      <c r="G171" s="202"/>
      <c r="H171" s="202" t="s">
        <v>1334</v>
      </c>
      <c r="I171" s="202" t="s">
        <v>1269</v>
      </c>
      <c r="J171" s="202" t="s">
        <v>1318</v>
      </c>
      <c r="K171" s="246"/>
    </row>
    <row r="172" spans="2:11" customFormat="1" ht="15" customHeight="1">
      <c r="B172" s="225"/>
      <c r="C172" s="202" t="s">
        <v>1272</v>
      </c>
      <c r="D172" s="202"/>
      <c r="E172" s="202"/>
      <c r="F172" s="223" t="s">
        <v>1273</v>
      </c>
      <c r="G172" s="202"/>
      <c r="H172" s="202" t="s">
        <v>1334</v>
      </c>
      <c r="I172" s="202" t="s">
        <v>1269</v>
      </c>
      <c r="J172" s="202">
        <v>50</v>
      </c>
      <c r="K172" s="246"/>
    </row>
    <row r="173" spans="2:11" customFormat="1" ht="15" customHeight="1">
      <c r="B173" s="225"/>
      <c r="C173" s="202" t="s">
        <v>1275</v>
      </c>
      <c r="D173" s="202"/>
      <c r="E173" s="202"/>
      <c r="F173" s="223" t="s">
        <v>1267</v>
      </c>
      <c r="G173" s="202"/>
      <c r="H173" s="202" t="s">
        <v>1334</v>
      </c>
      <c r="I173" s="202" t="s">
        <v>1277</v>
      </c>
      <c r="J173" s="202"/>
      <c r="K173" s="246"/>
    </row>
    <row r="174" spans="2:11" customFormat="1" ht="15" customHeight="1">
      <c r="B174" s="225"/>
      <c r="C174" s="202" t="s">
        <v>1286</v>
      </c>
      <c r="D174" s="202"/>
      <c r="E174" s="202"/>
      <c r="F174" s="223" t="s">
        <v>1273</v>
      </c>
      <c r="G174" s="202"/>
      <c r="H174" s="202" t="s">
        <v>1334</v>
      </c>
      <c r="I174" s="202" t="s">
        <v>1269</v>
      </c>
      <c r="J174" s="202">
        <v>50</v>
      </c>
      <c r="K174" s="246"/>
    </row>
    <row r="175" spans="2:11" customFormat="1" ht="15" customHeight="1">
      <c r="B175" s="225"/>
      <c r="C175" s="202" t="s">
        <v>1294</v>
      </c>
      <c r="D175" s="202"/>
      <c r="E175" s="202"/>
      <c r="F175" s="223" t="s">
        <v>1273</v>
      </c>
      <c r="G175" s="202"/>
      <c r="H175" s="202" t="s">
        <v>1334</v>
      </c>
      <c r="I175" s="202" t="s">
        <v>1269</v>
      </c>
      <c r="J175" s="202">
        <v>50</v>
      </c>
      <c r="K175" s="246"/>
    </row>
    <row r="176" spans="2:11" customFormat="1" ht="15" customHeight="1">
      <c r="B176" s="225"/>
      <c r="C176" s="202" t="s">
        <v>1292</v>
      </c>
      <c r="D176" s="202"/>
      <c r="E176" s="202"/>
      <c r="F176" s="223" t="s">
        <v>1273</v>
      </c>
      <c r="G176" s="202"/>
      <c r="H176" s="202" t="s">
        <v>1334</v>
      </c>
      <c r="I176" s="202" t="s">
        <v>1269</v>
      </c>
      <c r="J176" s="202">
        <v>50</v>
      </c>
      <c r="K176" s="246"/>
    </row>
    <row r="177" spans="2:11" customFormat="1" ht="15" customHeight="1">
      <c r="B177" s="225"/>
      <c r="C177" s="202" t="s">
        <v>118</v>
      </c>
      <c r="D177" s="202"/>
      <c r="E177" s="202"/>
      <c r="F177" s="223" t="s">
        <v>1267</v>
      </c>
      <c r="G177" s="202"/>
      <c r="H177" s="202" t="s">
        <v>1335</v>
      </c>
      <c r="I177" s="202" t="s">
        <v>1336</v>
      </c>
      <c r="J177" s="202"/>
      <c r="K177" s="246"/>
    </row>
    <row r="178" spans="2:11" customFormat="1" ht="15" customHeight="1">
      <c r="B178" s="225"/>
      <c r="C178" s="202" t="s">
        <v>57</v>
      </c>
      <c r="D178" s="202"/>
      <c r="E178" s="202"/>
      <c r="F178" s="223" t="s">
        <v>1267</v>
      </c>
      <c r="G178" s="202"/>
      <c r="H178" s="202" t="s">
        <v>1337</v>
      </c>
      <c r="I178" s="202" t="s">
        <v>1338</v>
      </c>
      <c r="J178" s="202">
        <v>1</v>
      </c>
      <c r="K178" s="246"/>
    </row>
    <row r="179" spans="2:11" customFormat="1" ht="15" customHeight="1">
      <c r="B179" s="225"/>
      <c r="C179" s="202" t="s">
        <v>53</v>
      </c>
      <c r="D179" s="202"/>
      <c r="E179" s="202"/>
      <c r="F179" s="223" t="s">
        <v>1267</v>
      </c>
      <c r="G179" s="202"/>
      <c r="H179" s="202" t="s">
        <v>1339</v>
      </c>
      <c r="I179" s="202" t="s">
        <v>1269</v>
      </c>
      <c r="J179" s="202">
        <v>20</v>
      </c>
      <c r="K179" s="246"/>
    </row>
    <row r="180" spans="2:11" customFormat="1" ht="15" customHeight="1">
      <c r="B180" s="225"/>
      <c r="C180" s="202" t="s">
        <v>54</v>
      </c>
      <c r="D180" s="202"/>
      <c r="E180" s="202"/>
      <c r="F180" s="223" t="s">
        <v>1267</v>
      </c>
      <c r="G180" s="202"/>
      <c r="H180" s="202" t="s">
        <v>1340</v>
      </c>
      <c r="I180" s="202" t="s">
        <v>1269</v>
      </c>
      <c r="J180" s="202">
        <v>255</v>
      </c>
      <c r="K180" s="246"/>
    </row>
    <row r="181" spans="2:11" customFormat="1" ht="15" customHeight="1">
      <c r="B181" s="225"/>
      <c r="C181" s="202" t="s">
        <v>119</v>
      </c>
      <c r="D181" s="202"/>
      <c r="E181" s="202"/>
      <c r="F181" s="223" t="s">
        <v>1267</v>
      </c>
      <c r="G181" s="202"/>
      <c r="H181" s="202" t="s">
        <v>1231</v>
      </c>
      <c r="I181" s="202" t="s">
        <v>1269</v>
      </c>
      <c r="J181" s="202">
        <v>10</v>
      </c>
      <c r="K181" s="246"/>
    </row>
    <row r="182" spans="2:11" customFormat="1" ht="15" customHeight="1">
      <c r="B182" s="225"/>
      <c r="C182" s="202" t="s">
        <v>120</v>
      </c>
      <c r="D182" s="202"/>
      <c r="E182" s="202"/>
      <c r="F182" s="223" t="s">
        <v>1267</v>
      </c>
      <c r="G182" s="202"/>
      <c r="H182" s="202" t="s">
        <v>1341</v>
      </c>
      <c r="I182" s="202" t="s">
        <v>1302</v>
      </c>
      <c r="J182" s="202"/>
      <c r="K182" s="246"/>
    </row>
    <row r="183" spans="2:11" customFormat="1" ht="15" customHeight="1">
      <c r="B183" s="225"/>
      <c r="C183" s="202" t="s">
        <v>1342</v>
      </c>
      <c r="D183" s="202"/>
      <c r="E183" s="202"/>
      <c r="F183" s="223" t="s">
        <v>1267</v>
      </c>
      <c r="G183" s="202"/>
      <c r="H183" s="202" t="s">
        <v>1343</v>
      </c>
      <c r="I183" s="202" t="s">
        <v>1302</v>
      </c>
      <c r="J183" s="202"/>
      <c r="K183" s="246"/>
    </row>
    <row r="184" spans="2:11" customFormat="1" ht="15" customHeight="1">
      <c r="B184" s="225"/>
      <c r="C184" s="202" t="s">
        <v>1331</v>
      </c>
      <c r="D184" s="202"/>
      <c r="E184" s="202"/>
      <c r="F184" s="223" t="s">
        <v>1267</v>
      </c>
      <c r="G184" s="202"/>
      <c r="H184" s="202" t="s">
        <v>1344</v>
      </c>
      <c r="I184" s="202" t="s">
        <v>1302</v>
      </c>
      <c r="J184" s="202"/>
      <c r="K184" s="246"/>
    </row>
    <row r="185" spans="2:11" customFormat="1" ht="15" customHeight="1">
      <c r="B185" s="225"/>
      <c r="C185" s="202" t="s">
        <v>122</v>
      </c>
      <c r="D185" s="202"/>
      <c r="E185" s="202"/>
      <c r="F185" s="223" t="s">
        <v>1273</v>
      </c>
      <c r="G185" s="202"/>
      <c r="H185" s="202" t="s">
        <v>1345</v>
      </c>
      <c r="I185" s="202" t="s">
        <v>1269</v>
      </c>
      <c r="J185" s="202">
        <v>50</v>
      </c>
      <c r="K185" s="246"/>
    </row>
    <row r="186" spans="2:11" customFormat="1" ht="15" customHeight="1">
      <c r="B186" s="225"/>
      <c r="C186" s="202" t="s">
        <v>1346</v>
      </c>
      <c r="D186" s="202"/>
      <c r="E186" s="202"/>
      <c r="F186" s="223" t="s">
        <v>1273</v>
      </c>
      <c r="G186" s="202"/>
      <c r="H186" s="202" t="s">
        <v>1347</v>
      </c>
      <c r="I186" s="202" t="s">
        <v>1348</v>
      </c>
      <c r="J186" s="202"/>
      <c r="K186" s="246"/>
    </row>
    <row r="187" spans="2:11" customFormat="1" ht="15" customHeight="1">
      <c r="B187" s="225"/>
      <c r="C187" s="202" t="s">
        <v>1349</v>
      </c>
      <c r="D187" s="202"/>
      <c r="E187" s="202"/>
      <c r="F187" s="223" t="s">
        <v>1273</v>
      </c>
      <c r="G187" s="202"/>
      <c r="H187" s="202" t="s">
        <v>1350</v>
      </c>
      <c r="I187" s="202" t="s">
        <v>1348</v>
      </c>
      <c r="J187" s="202"/>
      <c r="K187" s="246"/>
    </row>
    <row r="188" spans="2:11" customFormat="1" ht="15" customHeight="1">
      <c r="B188" s="225"/>
      <c r="C188" s="202" t="s">
        <v>1351</v>
      </c>
      <c r="D188" s="202"/>
      <c r="E188" s="202"/>
      <c r="F188" s="223" t="s">
        <v>1273</v>
      </c>
      <c r="G188" s="202"/>
      <c r="H188" s="202" t="s">
        <v>1352</v>
      </c>
      <c r="I188" s="202" t="s">
        <v>1348</v>
      </c>
      <c r="J188" s="202"/>
      <c r="K188" s="246"/>
    </row>
    <row r="189" spans="2:11" customFormat="1" ht="15" customHeight="1">
      <c r="B189" s="225"/>
      <c r="C189" s="259" t="s">
        <v>1353</v>
      </c>
      <c r="D189" s="202"/>
      <c r="E189" s="202"/>
      <c r="F189" s="223" t="s">
        <v>1273</v>
      </c>
      <c r="G189" s="202"/>
      <c r="H189" s="202" t="s">
        <v>1354</v>
      </c>
      <c r="I189" s="202" t="s">
        <v>1355</v>
      </c>
      <c r="J189" s="260" t="s">
        <v>1356</v>
      </c>
      <c r="K189" s="246"/>
    </row>
    <row r="190" spans="2:11" customFormat="1" ht="15" customHeight="1">
      <c r="B190" s="261"/>
      <c r="C190" s="262" t="s">
        <v>1357</v>
      </c>
      <c r="D190" s="263"/>
      <c r="E190" s="263"/>
      <c r="F190" s="264" t="s">
        <v>1273</v>
      </c>
      <c r="G190" s="263"/>
      <c r="H190" s="263" t="s">
        <v>1358</v>
      </c>
      <c r="I190" s="263" t="s">
        <v>1355</v>
      </c>
      <c r="J190" s="265" t="s">
        <v>1356</v>
      </c>
      <c r="K190" s="266"/>
    </row>
    <row r="191" spans="2:11" customFormat="1" ht="15" customHeight="1">
      <c r="B191" s="225"/>
      <c r="C191" s="259" t="s">
        <v>42</v>
      </c>
      <c r="D191" s="202"/>
      <c r="E191" s="202"/>
      <c r="F191" s="223" t="s">
        <v>1267</v>
      </c>
      <c r="G191" s="202"/>
      <c r="H191" s="199" t="s">
        <v>1359</v>
      </c>
      <c r="I191" s="202" t="s">
        <v>1360</v>
      </c>
      <c r="J191" s="202"/>
      <c r="K191" s="246"/>
    </row>
    <row r="192" spans="2:11" customFormat="1" ht="15" customHeight="1">
      <c r="B192" s="225"/>
      <c r="C192" s="259" t="s">
        <v>1361</v>
      </c>
      <c r="D192" s="202"/>
      <c r="E192" s="202"/>
      <c r="F192" s="223" t="s">
        <v>1267</v>
      </c>
      <c r="G192" s="202"/>
      <c r="H192" s="202" t="s">
        <v>1362</v>
      </c>
      <c r="I192" s="202" t="s">
        <v>1302</v>
      </c>
      <c r="J192" s="202"/>
      <c r="K192" s="246"/>
    </row>
    <row r="193" spans="2:11" customFormat="1" ht="15" customHeight="1">
      <c r="B193" s="225"/>
      <c r="C193" s="259" t="s">
        <v>1363</v>
      </c>
      <c r="D193" s="202"/>
      <c r="E193" s="202"/>
      <c r="F193" s="223" t="s">
        <v>1267</v>
      </c>
      <c r="G193" s="202"/>
      <c r="H193" s="202" t="s">
        <v>1364</v>
      </c>
      <c r="I193" s="202" t="s">
        <v>1302</v>
      </c>
      <c r="J193" s="202"/>
      <c r="K193" s="246"/>
    </row>
    <row r="194" spans="2:11" customFormat="1" ht="15" customHeight="1">
      <c r="B194" s="225"/>
      <c r="C194" s="259" t="s">
        <v>1365</v>
      </c>
      <c r="D194" s="202"/>
      <c r="E194" s="202"/>
      <c r="F194" s="223" t="s">
        <v>1273</v>
      </c>
      <c r="G194" s="202"/>
      <c r="H194" s="202" t="s">
        <v>1366</v>
      </c>
      <c r="I194" s="202" t="s">
        <v>1302</v>
      </c>
      <c r="J194" s="202"/>
      <c r="K194" s="246"/>
    </row>
    <row r="195" spans="2:11" customFormat="1" ht="15" customHeight="1">
      <c r="B195" s="252"/>
      <c r="C195" s="267"/>
      <c r="D195" s="232"/>
      <c r="E195" s="232"/>
      <c r="F195" s="232"/>
      <c r="G195" s="232"/>
      <c r="H195" s="232"/>
      <c r="I195" s="232"/>
      <c r="J195" s="232"/>
      <c r="K195" s="253"/>
    </row>
    <row r="196" spans="2:11" customFormat="1" ht="18.75" customHeight="1">
      <c r="B196" s="234"/>
      <c r="C196" s="244"/>
      <c r="D196" s="244"/>
      <c r="E196" s="244"/>
      <c r="F196" s="254"/>
      <c r="G196" s="244"/>
      <c r="H196" s="244"/>
      <c r="I196" s="244"/>
      <c r="J196" s="244"/>
      <c r="K196" s="234"/>
    </row>
    <row r="197" spans="2:11" customFormat="1" ht="18.75" customHeight="1">
      <c r="B197" s="234"/>
      <c r="C197" s="244"/>
      <c r="D197" s="244"/>
      <c r="E197" s="244"/>
      <c r="F197" s="254"/>
      <c r="G197" s="244"/>
      <c r="H197" s="244"/>
      <c r="I197" s="244"/>
      <c r="J197" s="244"/>
      <c r="K197" s="234"/>
    </row>
    <row r="198" spans="2:11" customFormat="1" ht="18.75" customHeight="1">
      <c r="B198" s="209"/>
      <c r="C198" s="209"/>
      <c r="D198" s="209"/>
      <c r="E198" s="209"/>
      <c r="F198" s="209"/>
      <c r="G198" s="209"/>
      <c r="H198" s="209"/>
      <c r="I198" s="209"/>
      <c r="J198" s="209"/>
      <c r="K198" s="209"/>
    </row>
    <row r="199" spans="2:11" customFormat="1" ht="13.5">
      <c r="B199" s="191"/>
      <c r="C199" s="192"/>
      <c r="D199" s="192"/>
      <c r="E199" s="192"/>
      <c r="F199" s="192"/>
      <c r="G199" s="192"/>
      <c r="H199" s="192"/>
      <c r="I199" s="192"/>
      <c r="J199" s="192"/>
      <c r="K199" s="193"/>
    </row>
    <row r="200" spans="2:11" customFormat="1" ht="21">
      <c r="B200" s="194"/>
      <c r="C200" s="318" t="s">
        <v>1367</v>
      </c>
      <c r="D200" s="318"/>
      <c r="E200" s="318"/>
      <c r="F200" s="318"/>
      <c r="G200" s="318"/>
      <c r="H200" s="318"/>
      <c r="I200" s="318"/>
      <c r="J200" s="318"/>
      <c r="K200" s="195"/>
    </row>
    <row r="201" spans="2:11" customFormat="1" ht="25.5" customHeight="1">
      <c r="B201" s="194"/>
      <c r="C201" s="268" t="s">
        <v>1368</v>
      </c>
      <c r="D201" s="268"/>
      <c r="E201" s="268"/>
      <c r="F201" s="268" t="s">
        <v>1369</v>
      </c>
      <c r="G201" s="269"/>
      <c r="H201" s="321" t="s">
        <v>1370</v>
      </c>
      <c r="I201" s="321"/>
      <c r="J201" s="321"/>
      <c r="K201" s="195"/>
    </row>
    <row r="202" spans="2:11" customFormat="1" ht="5.25" customHeight="1">
      <c r="B202" s="225"/>
      <c r="C202" s="220"/>
      <c r="D202" s="220"/>
      <c r="E202" s="220"/>
      <c r="F202" s="220"/>
      <c r="G202" s="244"/>
      <c r="H202" s="220"/>
      <c r="I202" s="220"/>
      <c r="J202" s="220"/>
      <c r="K202" s="246"/>
    </row>
    <row r="203" spans="2:11" customFormat="1" ht="15" customHeight="1">
      <c r="B203" s="225"/>
      <c r="C203" s="202" t="s">
        <v>1360</v>
      </c>
      <c r="D203" s="202"/>
      <c r="E203" s="202"/>
      <c r="F203" s="223" t="s">
        <v>43</v>
      </c>
      <c r="G203" s="202"/>
      <c r="H203" s="322" t="s">
        <v>1371</v>
      </c>
      <c r="I203" s="322"/>
      <c r="J203" s="322"/>
      <c r="K203" s="246"/>
    </row>
    <row r="204" spans="2:11" customFormat="1" ht="15" customHeight="1">
      <c r="B204" s="225"/>
      <c r="C204" s="202"/>
      <c r="D204" s="202"/>
      <c r="E204" s="202"/>
      <c r="F204" s="223" t="s">
        <v>44</v>
      </c>
      <c r="G204" s="202"/>
      <c r="H204" s="322" t="s">
        <v>1372</v>
      </c>
      <c r="I204" s="322"/>
      <c r="J204" s="322"/>
      <c r="K204" s="246"/>
    </row>
    <row r="205" spans="2:11" customFormat="1" ht="15" customHeight="1">
      <c r="B205" s="225"/>
      <c r="C205" s="202"/>
      <c r="D205" s="202"/>
      <c r="E205" s="202"/>
      <c r="F205" s="223" t="s">
        <v>47</v>
      </c>
      <c r="G205" s="202"/>
      <c r="H205" s="322" t="s">
        <v>1373</v>
      </c>
      <c r="I205" s="322"/>
      <c r="J205" s="322"/>
      <c r="K205" s="246"/>
    </row>
    <row r="206" spans="2:11" customFormat="1" ht="15" customHeight="1">
      <c r="B206" s="225"/>
      <c r="C206" s="202"/>
      <c r="D206" s="202"/>
      <c r="E206" s="202"/>
      <c r="F206" s="223" t="s">
        <v>45</v>
      </c>
      <c r="G206" s="202"/>
      <c r="H206" s="322" t="s">
        <v>1374</v>
      </c>
      <c r="I206" s="322"/>
      <c r="J206" s="322"/>
      <c r="K206" s="246"/>
    </row>
    <row r="207" spans="2:11" customFormat="1" ht="15" customHeight="1">
      <c r="B207" s="225"/>
      <c r="C207" s="202"/>
      <c r="D207" s="202"/>
      <c r="E207" s="202"/>
      <c r="F207" s="223" t="s">
        <v>46</v>
      </c>
      <c r="G207" s="202"/>
      <c r="H207" s="322" t="s">
        <v>1375</v>
      </c>
      <c r="I207" s="322"/>
      <c r="J207" s="322"/>
      <c r="K207" s="246"/>
    </row>
    <row r="208" spans="2:11" customFormat="1" ht="15" customHeight="1">
      <c r="B208" s="225"/>
      <c r="C208" s="202"/>
      <c r="D208" s="202"/>
      <c r="E208" s="202"/>
      <c r="F208" s="223"/>
      <c r="G208" s="202"/>
      <c r="H208" s="202"/>
      <c r="I208" s="202"/>
      <c r="J208" s="202"/>
      <c r="K208" s="246"/>
    </row>
    <row r="209" spans="2:11" customFormat="1" ht="15" customHeight="1">
      <c r="B209" s="225"/>
      <c r="C209" s="202" t="s">
        <v>1314</v>
      </c>
      <c r="D209" s="202"/>
      <c r="E209" s="202"/>
      <c r="F209" s="223" t="s">
        <v>79</v>
      </c>
      <c r="G209" s="202"/>
      <c r="H209" s="322" t="s">
        <v>1376</v>
      </c>
      <c r="I209" s="322"/>
      <c r="J209" s="322"/>
      <c r="K209" s="246"/>
    </row>
    <row r="210" spans="2:11" customFormat="1" ht="15" customHeight="1">
      <c r="B210" s="225"/>
      <c r="C210" s="202"/>
      <c r="D210" s="202"/>
      <c r="E210" s="202"/>
      <c r="F210" s="223" t="s">
        <v>1210</v>
      </c>
      <c r="G210" s="202"/>
      <c r="H210" s="322" t="s">
        <v>1211</v>
      </c>
      <c r="I210" s="322"/>
      <c r="J210" s="322"/>
      <c r="K210" s="246"/>
    </row>
    <row r="211" spans="2:11" customFormat="1" ht="15" customHeight="1">
      <c r="B211" s="225"/>
      <c r="C211" s="202"/>
      <c r="D211" s="202"/>
      <c r="E211" s="202"/>
      <c r="F211" s="223" t="s">
        <v>1208</v>
      </c>
      <c r="G211" s="202"/>
      <c r="H211" s="322" t="s">
        <v>1377</v>
      </c>
      <c r="I211" s="322"/>
      <c r="J211" s="322"/>
      <c r="K211" s="246"/>
    </row>
    <row r="212" spans="2:11" customFormat="1" ht="15" customHeight="1">
      <c r="B212" s="270"/>
      <c r="C212" s="202"/>
      <c r="D212" s="202"/>
      <c r="E212" s="202"/>
      <c r="F212" s="223" t="s">
        <v>87</v>
      </c>
      <c r="G212" s="259"/>
      <c r="H212" s="323" t="s">
        <v>1212</v>
      </c>
      <c r="I212" s="323"/>
      <c r="J212" s="323"/>
      <c r="K212" s="271"/>
    </row>
    <row r="213" spans="2:11" customFormat="1" ht="15" customHeight="1">
      <c r="B213" s="270"/>
      <c r="C213" s="202"/>
      <c r="D213" s="202"/>
      <c r="E213" s="202"/>
      <c r="F213" s="223" t="s">
        <v>1213</v>
      </c>
      <c r="G213" s="259"/>
      <c r="H213" s="323" t="s">
        <v>1378</v>
      </c>
      <c r="I213" s="323"/>
      <c r="J213" s="323"/>
      <c r="K213" s="271"/>
    </row>
    <row r="214" spans="2:11" customFormat="1" ht="15" customHeight="1">
      <c r="B214" s="270"/>
      <c r="C214" s="202"/>
      <c r="D214" s="202"/>
      <c r="E214" s="202"/>
      <c r="F214" s="223"/>
      <c r="G214" s="259"/>
      <c r="H214" s="250"/>
      <c r="I214" s="250"/>
      <c r="J214" s="250"/>
      <c r="K214" s="271"/>
    </row>
    <row r="215" spans="2:11" customFormat="1" ht="15" customHeight="1">
      <c r="B215" s="270"/>
      <c r="C215" s="202" t="s">
        <v>1338</v>
      </c>
      <c r="D215" s="202"/>
      <c r="E215" s="202"/>
      <c r="F215" s="223">
        <v>1</v>
      </c>
      <c r="G215" s="259"/>
      <c r="H215" s="323" t="s">
        <v>1379</v>
      </c>
      <c r="I215" s="323"/>
      <c r="J215" s="323"/>
      <c r="K215" s="271"/>
    </row>
    <row r="216" spans="2:11" customFormat="1" ht="15" customHeight="1">
      <c r="B216" s="270"/>
      <c r="C216" s="202"/>
      <c r="D216" s="202"/>
      <c r="E216" s="202"/>
      <c r="F216" s="223">
        <v>2</v>
      </c>
      <c r="G216" s="259"/>
      <c r="H216" s="323" t="s">
        <v>1380</v>
      </c>
      <c r="I216" s="323"/>
      <c r="J216" s="323"/>
      <c r="K216" s="271"/>
    </row>
    <row r="217" spans="2:11" customFormat="1" ht="15" customHeight="1">
      <c r="B217" s="270"/>
      <c r="C217" s="202"/>
      <c r="D217" s="202"/>
      <c r="E217" s="202"/>
      <c r="F217" s="223">
        <v>3</v>
      </c>
      <c r="G217" s="259"/>
      <c r="H217" s="323" t="s">
        <v>1381</v>
      </c>
      <c r="I217" s="323"/>
      <c r="J217" s="323"/>
      <c r="K217" s="271"/>
    </row>
    <row r="218" spans="2:11" customFormat="1" ht="15" customHeight="1">
      <c r="B218" s="270"/>
      <c r="C218" s="202"/>
      <c r="D218" s="202"/>
      <c r="E218" s="202"/>
      <c r="F218" s="223">
        <v>4</v>
      </c>
      <c r="G218" s="259"/>
      <c r="H218" s="323" t="s">
        <v>1382</v>
      </c>
      <c r="I218" s="323"/>
      <c r="J218" s="323"/>
      <c r="K218" s="271"/>
    </row>
    <row r="219" spans="2:11" customFormat="1" ht="12.75" customHeight="1">
      <c r="B219" s="272"/>
      <c r="C219" s="273"/>
      <c r="D219" s="273"/>
      <c r="E219" s="273"/>
      <c r="F219" s="273"/>
      <c r="G219" s="273"/>
      <c r="H219" s="273"/>
      <c r="I219" s="273"/>
      <c r="J219" s="273"/>
      <c r="K219" s="274"/>
    </row>
  </sheetData>
  <sheetProtection formatCells="0" formatColumns="0" formatRows="0" insertColumns="0" insertRows="0" insertHyperlinks="0" deleteColumns="0" deleteRows="0" sort="0" autoFilter="0" pivotTables="0"/>
  <mergeCells count="77">
    <mergeCell ref="H217:J217"/>
    <mergeCell ref="H218:J218"/>
    <mergeCell ref="H216:J216"/>
    <mergeCell ref="H213:J213"/>
    <mergeCell ref="H212:J212"/>
    <mergeCell ref="H206:J206"/>
    <mergeCell ref="H207:J207"/>
    <mergeCell ref="H209:J209"/>
    <mergeCell ref="H211:J211"/>
    <mergeCell ref="H215:J215"/>
    <mergeCell ref="H210:J210"/>
    <mergeCell ref="C200:J200"/>
    <mergeCell ref="H201:J201"/>
    <mergeCell ref="H203:J203"/>
    <mergeCell ref="H204:J204"/>
    <mergeCell ref="H205:J205"/>
    <mergeCell ref="C75:J75"/>
    <mergeCell ref="C102:J102"/>
    <mergeCell ref="C122:J122"/>
    <mergeCell ref="C147:J147"/>
    <mergeCell ref="C165:J165"/>
    <mergeCell ref="D66:J66"/>
    <mergeCell ref="D67:J67"/>
    <mergeCell ref="D68:J68"/>
    <mergeCell ref="D69:J69"/>
    <mergeCell ref="D70:J70"/>
    <mergeCell ref="D60:J60"/>
    <mergeCell ref="D61:J61"/>
    <mergeCell ref="D62:J62"/>
    <mergeCell ref="D63:J63"/>
    <mergeCell ref="D65:J65"/>
    <mergeCell ref="C54:J54"/>
    <mergeCell ref="C55:J55"/>
    <mergeCell ref="C57:J57"/>
    <mergeCell ref="D58:J58"/>
    <mergeCell ref="D59:J59"/>
    <mergeCell ref="F23:J23"/>
    <mergeCell ref="C25:J25"/>
    <mergeCell ref="C26:J26"/>
    <mergeCell ref="D27:J27"/>
    <mergeCell ref="D28:J28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9</vt:i4>
      </vt:variant>
    </vt:vector>
  </HeadingPairs>
  <TitlesOfParts>
    <vt:vector size="14" baseType="lpstr">
      <vt:lpstr>Rekapitulace stavby</vt:lpstr>
      <vt:lpstr>01 - STAVEBNÍ ČÁST</vt:lpstr>
      <vt:lpstr>02 - ZDRAVOTECHNICKÉ INST...</vt:lpstr>
      <vt:lpstr>03 - VEDLEJŠÍ ROZPOČTOVÉ ...</vt:lpstr>
      <vt:lpstr>Pokyny pro vyplnění</vt:lpstr>
      <vt:lpstr>'01 - STAVEBNÍ ČÁST'!Názvy_tisku</vt:lpstr>
      <vt:lpstr>'02 - ZDRAVOTECHNICKÉ INST...'!Názvy_tisku</vt:lpstr>
      <vt:lpstr>'03 - VEDLEJŠÍ ROZPOČTOVÉ ...'!Názvy_tisku</vt:lpstr>
      <vt:lpstr>'Rekapitulace stavby'!Názvy_tisku</vt:lpstr>
      <vt:lpstr>'01 - STAVEBNÍ ČÁST'!Oblast_tisku</vt:lpstr>
      <vt:lpstr>'02 - ZDRAVOTECHNICKÉ INST...'!Oblast_tisku</vt:lpstr>
      <vt:lpstr>'03 - VEDLEJŠÍ ROZPOČTOVÉ 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Blavková</dc:creator>
  <cp:lastModifiedBy>Nina Blavková</cp:lastModifiedBy>
  <dcterms:created xsi:type="dcterms:W3CDTF">2026-07-13T09:22:50Z</dcterms:created>
  <dcterms:modified xsi:type="dcterms:W3CDTF">2026-07-13T09:23:56Z</dcterms:modified>
</cp:coreProperties>
</file>