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331" activeTab="2"/>
  </bookViews>
  <sheets>
    <sheet name="Krycí list" sheetId="1" r:id="rId1"/>
    <sheet name="Rekapitulace" sheetId="2" r:id="rId2"/>
    <sheet name="Položky" sheetId="3" r:id="rId3"/>
  </sheets>
  <definedNames>
    <definedName name="__xlnm.Print_Area">'Krycí list'!$A$1:$G$45</definedName>
    <definedName name="__xlnm.Print_Area_1">Položky!$A$1:$G$1080</definedName>
    <definedName name="__xlnm.Print_Area_2">Rekapitulace!$A$1:$I$45</definedName>
    <definedName name="__xlnm.Print_Titles">Položky!$1:$6</definedName>
    <definedName name="__xlnm.Print_Titles_1">Rekapitulace!$1:$6</definedName>
    <definedName name="cisloobjektu">'Krycí list'!$A$5</definedName>
    <definedName name="cislostavby">'Krycí list'!$A$7</definedName>
    <definedName name="Datum">'Krycí list'!$B$27</definedName>
    <definedName name="Dil">Rekapitulace!$A$6</definedName>
    <definedName name="Dodavka">Rekapitulace!$G$35</definedName>
    <definedName name="Dodavka0">NA()</definedName>
    <definedName name="HSV">Rekapitulace!$E$35</definedName>
    <definedName name="HSV0">NA()</definedName>
    <definedName name="HZS">Rekapitulace!$I$35</definedName>
    <definedName name="HZS0">NA()</definedName>
    <definedName name="JKSO">'Krycí list'!$G$2</definedName>
    <definedName name="MJ">'Krycí list'!$G$5</definedName>
    <definedName name="Mont">Rekapitulace!$H$35</definedName>
    <definedName name="Montaz0">NA()</definedName>
    <definedName name="NazevDilu">Rekapitulace!$B$6</definedName>
    <definedName name="nazevobjektu">'Krycí list'!$C$5</definedName>
    <definedName name="nazevstavby">'Krycí list'!$C$7</definedName>
    <definedName name="_xlnm.Print_Titles" localSheetId="2">Položky!$1:$6</definedName>
    <definedName name="_xlnm.Print_Titles" localSheetId="1">Rekapitulace!$1:$6</definedName>
    <definedName name="Objednatel">'Krycí list'!$C$10</definedName>
    <definedName name="_xlnm.Print_Area" localSheetId="0">'Krycí list'!$A$1:$G$45</definedName>
    <definedName name="_xlnm.Print_Area" localSheetId="2">Položky!$A$1:$G$1080</definedName>
    <definedName name="_xlnm.Print_Area" localSheetId="1">Rekapitulace!$A$1:$I$45</definedName>
    <definedName name="PocetMJ">'Krycí list'!$G$6</definedName>
    <definedName name="Poznamka">'Krycí list'!$B$37</definedName>
    <definedName name="Projektant">'Krycí list'!$C$8</definedName>
    <definedName name="PSV">Rekapitulace!$F$35</definedName>
    <definedName name="PSV0">NA()</definedName>
    <definedName name="SazbaDPH1">'Krycí list'!$C$30</definedName>
    <definedName name="SazbaDPH2">'Krycí list'!$C$32</definedName>
    <definedName name="SloupecCC">Položky!$G$6</definedName>
    <definedName name="SloupecCisloPol">Položky!$B$6</definedName>
    <definedName name="SloupecJC">Položky!$F$6</definedName>
    <definedName name="SloupecMJ">Položky!$D$6</definedName>
    <definedName name="SloupecMnozstvi">Položky!$E$6</definedName>
    <definedName name="SloupecNazPol">Položky!$C$6</definedName>
    <definedName name="SloupecPC">Položky!$A$6</definedName>
    <definedName name="solver_lin">0</definedName>
    <definedName name="solver_num">0</definedName>
    <definedName name="solver_opt">NA()</definedName>
    <definedName name="solver_typ">1</definedName>
    <definedName name="solver_val">0</definedName>
    <definedName name="Typ">NA()</definedName>
    <definedName name="VRN">Rekapitulace!$H$44</definedName>
    <definedName name="VRNKc">NA()</definedName>
    <definedName name="VRNnazev">NA()</definedName>
    <definedName name="VRNproc">NA()</definedName>
    <definedName name="VRNzakl">NA()</definedName>
    <definedName name="Zakazka">'Krycí list'!$G$11</definedName>
    <definedName name="Zaklad22">'Krycí list'!$F$32</definedName>
    <definedName name="Zaklad5">'Krycí list'!$F$30</definedName>
    <definedName name="Zhotovitel">'Krycí list'!$C$11:$E$11</definedName>
  </definedNames>
  <calcPr calcId="145621"/>
</workbook>
</file>

<file path=xl/calcChain.xml><?xml version="1.0" encoding="utf-8"?>
<calcChain xmlns="http://schemas.openxmlformats.org/spreadsheetml/2006/main">
  <c r="C2" i="1" l="1"/>
  <c r="D2" i="1"/>
  <c r="G7" i="1"/>
  <c r="C9" i="1"/>
  <c r="D15" i="1"/>
  <c r="D16" i="1"/>
  <c r="D17" i="1"/>
  <c r="D18" i="1"/>
  <c r="C31" i="1"/>
  <c r="C33" i="1"/>
  <c r="F33" i="1"/>
  <c r="C3" i="3"/>
  <c r="F3" i="3"/>
  <c r="C4" i="3"/>
  <c r="E4" i="3"/>
  <c r="G8" i="3"/>
  <c r="BB8" i="3"/>
  <c r="BC8" i="3"/>
  <c r="BD8" i="3"/>
  <c r="BE8" i="3"/>
  <c r="BE23" i="3" s="1"/>
  <c r="I7" i="2" s="1"/>
  <c r="G12" i="3"/>
  <c r="BA12" i="3"/>
  <c r="BB12" i="3"/>
  <c r="BC12" i="3"/>
  <c r="BD12" i="3"/>
  <c r="BE12" i="3"/>
  <c r="G22" i="3"/>
  <c r="BA22" i="3"/>
  <c r="BB22" i="3"/>
  <c r="BC22" i="3"/>
  <c r="BD22" i="3"/>
  <c r="BE22" i="3"/>
  <c r="C23" i="3"/>
  <c r="BC23" i="3"/>
  <c r="G25" i="3"/>
  <c r="BA25" i="3" s="1"/>
  <c r="BB25" i="3"/>
  <c r="BC25" i="3"/>
  <c r="BD25" i="3"/>
  <c r="BD49" i="3" s="1"/>
  <c r="H8" i="2" s="1"/>
  <c r="BE25" i="3"/>
  <c r="G26" i="3"/>
  <c r="BA26" i="3" s="1"/>
  <c r="BB26" i="3"/>
  <c r="BC26" i="3"/>
  <c r="BD26" i="3"/>
  <c r="BE26" i="3"/>
  <c r="C49" i="3"/>
  <c r="BB49" i="3"/>
  <c r="G51" i="3"/>
  <c r="BB51" i="3"/>
  <c r="BC51" i="3"/>
  <c r="BD51" i="3"/>
  <c r="BE51" i="3"/>
  <c r="G66" i="3"/>
  <c r="BA66" i="3"/>
  <c r="BB66" i="3"/>
  <c r="BC66" i="3"/>
  <c r="BD66" i="3"/>
  <c r="BE66" i="3"/>
  <c r="G73" i="3"/>
  <c r="BA73" i="3"/>
  <c r="BB73" i="3"/>
  <c r="BC73" i="3"/>
  <c r="BD73" i="3"/>
  <c r="BE73" i="3"/>
  <c r="G81" i="3"/>
  <c r="BA81" i="3"/>
  <c r="BB81" i="3"/>
  <c r="BC81" i="3"/>
  <c r="BD81" i="3"/>
  <c r="BE81" i="3"/>
  <c r="G83" i="3"/>
  <c r="BA83" i="3"/>
  <c r="BB83" i="3"/>
  <c r="BC83" i="3"/>
  <c r="BD83" i="3"/>
  <c r="BE83" i="3"/>
  <c r="G85" i="3"/>
  <c r="BA85" i="3"/>
  <c r="BB85" i="3"/>
  <c r="BC85" i="3"/>
  <c r="BD85" i="3"/>
  <c r="BE85" i="3"/>
  <c r="G96" i="3"/>
  <c r="BA96" i="3"/>
  <c r="BB96" i="3"/>
  <c r="BC96" i="3"/>
  <c r="BD96" i="3"/>
  <c r="BE96" i="3"/>
  <c r="G97" i="3"/>
  <c r="BA97" i="3"/>
  <c r="BB97" i="3"/>
  <c r="BC97" i="3"/>
  <c r="BD97" i="3"/>
  <c r="BE97" i="3"/>
  <c r="G99" i="3"/>
  <c r="BA99" i="3"/>
  <c r="BB99" i="3"/>
  <c r="BC99" i="3"/>
  <c r="BD99" i="3"/>
  <c r="BE99" i="3"/>
  <c r="G107" i="3"/>
  <c r="BA107" i="3"/>
  <c r="BB107" i="3"/>
  <c r="BC107" i="3"/>
  <c r="BD107" i="3"/>
  <c r="BE107" i="3"/>
  <c r="G111" i="3"/>
  <c r="BA111" i="3"/>
  <c r="BB111" i="3"/>
  <c r="BC111" i="3"/>
  <c r="BD111" i="3"/>
  <c r="BE111" i="3"/>
  <c r="G113" i="3"/>
  <c r="BA113" i="3"/>
  <c r="BB113" i="3"/>
  <c r="BC113" i="3"/>
  <c r="BD113" i="3"/>
  <c r="BE113" i="3"/>
  <c r="G122" i="3"/>
  <c r="BA122" i="3"/>
  <c r="BB122" i="3"/>
  <c r="BC122" i="3"/>
  <c r="BD122" i="3"/>
  <c r="BE122" i="3"/>
  <c r="G130" i="3"/>
  <c r="BA130" i="3"/>
  <c r="BB130" i="3"/>
  <c r="BC130" i="3"/>
  <c r="BD130" i="3"/>
  <c r="BE130" i="3"/>
  <c r="C131" i="3"/>
  <c r="BC131" i="3"/>
  <c r="BE131" i="3"/>
  <c r="G133" i="3"/>
  <c r="BA133" i="3" s="1"/>
  <c r="BB133" i="3"/>
  <c r="BC133" i="3"/>
  <c r="BD133" i="3"/>
  <c r="BE133" i="3"/>
  <c r="G143" i="3"/>
  <c r="BA143" i="3" s="1"/>
  <c r="BB143" i="3"/>
  <c r="BC143" i="3"/>
  <c r="BD143" i="3"/>
  <c r="BE143" i="3"/>
  <c r="G153" i="3"/>
  <c r="BA153" i="3" s="1"/>
  <c r="BB153" i="3"/>
  <c r="BC153" i="3"/>
  <c r="BD153" i="3"/>
  <c r="BE153" i="3"/>
  <c r="G164" i="3"/>
  <c r="BA164" i="3" s="1"/>
  <c r="BB164" i="3"/>
  <c r="BC164" i="3"/>
  <c r="BD164" i="3"/>
  <c r="BE164" i="3"/>
  <c r="C165" i="3"/>
  <c r="G165" i="3"/>
  <c r="BB165" i="3"/>
  <c r="BD165" i="3"/>
  <c r="G167" i="3"/>
  <c r="BB167" i="3"/>
  <c r="BB170" i="3"/>
  <c r="BC167" i="3"/>
  <c r="BD167" i="3"/>
  <c r="BD170" i="3" s="1"/>
  <c r="H11" i="2" s="1"/>
  <c r="BE167" i="3"/>
  <c r="C170" i="3"/>
  <c r="BC170" i="3"/>
  <c r="BE170" i="3"/>
  <c r="G172" i="3"/>
  <c r="BA172" i="3"/>
  <c r="BB172" i="3"/>
  <c r="BC172" i="3"/>
  <c r="BD172" i="3"/>
  <c r="BE172" i="3"/>
  <c r="G186" i="3"/>
  <c r="BA186" i="3"/>
  <c r="BB186" i="3"/>
  <c r="BC186" i="3"/>
  <c r="BD186" i="3"/>
  <c r="BE186" i="3"/>
  <c r="C192" i="3"/>
  <c r="G192" i="3"/>
  <c r="BB192" i="3"/>
  <c r="BD192" i="3"/>
  <c r="G194" i="3"/>
  <c r="BB194" i="3"/>
  <c r="BC194" i="3"/>
  <c r="BD194" i="3"/>
  <c r="BE194" i="3"/>
  <c r="G210" i="3"/>
  <c r="BA210" i="3"/>
  <c r="BB210" i="3"/>
  <c r="BC210" i="3"/>
  <c r="BD210" i="3"/>
  <c r="BE210" i="3"/>
  <c r="G225" i="3"/>
  <c r="BA225" i="3"/>
  <c r="BB225" i="3"/>
  <c r="BC225" i="3"/>
  <c r="BD225" i="3"/>
  <c r="BE225" i="3"/>
  <c r="G254" i="3"/>
  <c r="BA254" i="3"/>
  <c r="BB254" i="3"/>
  <c r="BC254" i="3"/>
  <c r="BD254" i="3"/>
  <c r="BE254" i="3"/>
  <c r="G274" i="3"/>
  <c r="BA274" i="3"/>
  <c r="BB274" i="3"/>
  <c r="BC274" i="3"/>
  <c r="BD274" i="3"/>
  <c r="BE274" i="3"/>
  <c r="G298" i="3"/>
  <c r="BA298" i="3"/>
  <c r="BB298" i="3"/>
  <c r="BC298" i="3"/>
  <c r="BD298" i="3"/>
  <c r="BE298" i="3"/>
  <c r="G317" i="3"/>
  <c r="BA317" i="3"/>
  <c r="BB317" i="3"/>
  <c r="BC317" i="3"/>
  <c r="BD317" i="3"/>
  <c r="BE317" i="3"/>
  <c r="C329" i="3"/>
  <c r="BC329" i="3"/>
  <c r="BE329" i="3"/>
  <c r="G331" i="3"/>
  <c r="BA331" i="3"/>
  <c r="BB331" i="3"/>
  <c r="BC331" i="3"/>
  <c r="BD331" i="3"/>
  <c r="BE331" i="3"/>
  <c r="G335" i="3"/>
  <c r="BA335" i="3"/>
  <c r="BB335" i="3"/>
  <c r="BC335" i="3"/>
  <c r="BD335" i="3"/>
  <c r="BE335" i="3"/>
  <c r="G352" i="3"/>
  <c r="BA352" i="3"/>
  <c r="BB352" i="3"/>
  <c r="BC352" i="3"/>
  <c r="BD352" i="3"/>
  <c r="BE352" i="3"/>
  <c r="C357" i="3"/>
  <c r="G357" i="3"/>
  <c r="BB357" i="3"/>
  <c r="BD357" i="3"/>
  <c r="G359" i="3"/>
  <c r="BB359" i="3"/>
  <c r="BC359" i="3"/>
  <c r="BD359" i="3"/>
  <c r="BE359" i="3"/>
  <c r="G370" i="3"/>
  <c r="BA370" i="3"/>
  <c r="BB370" i="3"/>
  <c r="BC370" i="3"/>
  <c r="BD370" i="3"/>
  <c r="BE370" i="3"/>
  <c r="G381" i="3"/>
  <c r="BA381" i="3"/>
  <c r="BB381" i="3"/>
  <c r="BC381" i="3"/>
  <c r="BD381" i="3"/>
  <c r="BE381" i="3"/>
  <c r="G393" i="3"/>
  <c r="BA393" i="3"/>
  <c r="BB393" i="3"/>
  <c r="BC393" i="3"/>
  <c r="BD393" i="3"/>
  <c r="BE393" i="3"/>
  <c r="G404" i="3"/>
  <c r="BA404" i="3"/>
  <c r="BB404" i="3"/>
  <c r="BC404" i="3"/>
  <c r="BD404" i="3"/>
  <c r="BE404" i="3"/>
  <c r="G406" i="3"/>
  <c r="BA406" i="3"/>
  <c r="BB406" i="3"/>
  <c r="BC406" i="3"/>
  <c r="BD406" i="3"/>
  <c r="BE406" i="3"/>
  <c r="G408" i="3"/>
  <c r="BA408" i="3"/>
  <c r="BB408" i="3"/>
  <c r="BC408" i="3"/>
  <c r="BD408" i="3"/>
  <c r="BE408" i="3"/>
  <c r="G419" i="3"/>
  <c r="BA419" i="3"/>
  <c r="BB419" i="3"/>
  <c r="BC419" i="3"/>
  <c r="BD419" i="3"/>
  <c r="BE419" i="3"/>
  <c r="G420" i="3"/>
  <c r="BA420" i="3"/>
  <c r="BB420" i="3"/>
  <c r="BC420" i="3"/>
  <c r="BD420" i="3"/>
  <c r="BE420" i="3"/>
  <c r="G421" i="3"/>
  <c r="BA421" i="3"/>
  <c r="BB421" i="3"/>
  <c r="BC421" i="3"/>
  <c r="BD421" i="3"/>
  <c r="BE421" i="3"/>
  <c r="G431" i="3"/>
  <c r="BA431" i="3"/>
  <c r="BB431" i="3"/>
  <c r="BC431" i="3"/>
  <c r="BD431" i="3"/>
  <c r="BE431" i="3"/>
  <c r="G439" i="3"/>
  <c r="BA439" i="3"/>
  <c r="BB439" i="3"/>
  <c r="BC439" i="3"/>
  <c r="BD439" i="3"/>
  <c r="BE439" i="3"/>
  <c r="G453" i="3"/>
  <c r="BA453" i="3"/>
  <c r="BB453" i="3"/>
  <c r="BC453" i="3"/>
  <c r="BD453" i="3"/>
  <c r="BE453" i="3"/>
  <c r="G467" i="3"/>
  <c r="BA467" i="3"/>
  <c r="BB467" i="3"/>
  <c r="BC467" i="3"/>
  <c r="BD467" i="3"/>
  <c r="BE467" i="3"/>
  <c r="G480" i="3"/>
  <c r="BA480" i="3"/>
  <c r="BB480" i="3"/>
  <c r="BC480" i="3"/>
  <c r="BD480" i="3"/>
  <c r="BE480" i="3"/>
  <c r="G494" i="3"/>
  <c r="BA494" i="3"/>
  <c r="BB494" i="3"/>
  <c r="BC494" i="3"/>
  <c r="BD494" i="3"/>
  <c r="BE494" i="3"/>
  <c r="G508" i="3"/>
  <c r="BA508" i="3"/>
  <c r="BB508" i="3"/>
  <c r="BC508" i="3"/>
  <c r="BD508" i="3"/>
  <c r="BE508" i="3"/>
  <c r="G519" i="3"/>
  <c r="BA519" i="3"/>
  <c r="BB519" i="3"/>
  <c r="BC519" i="3"/>
  <c r="BD519" i="3"/>
  <c r="BE519" i="3"/>
  <c r="G530" i="3"/>
  <c r="BA530" i="3"/>
  <c r="BB530" i="3"/>
  <c r="BC530" i="3"/>
  <c r="BD530" i="3"/>
  <c r="BE530" i="3"/>
  <c r="G541" i="3"/>
  <c r="BA541" i="3"/>
  <c r="BB541" i="3"/>
  <c r="BC541" i="3"/>
  <c r="BD541" i="3"/>
  <c r="BE541" i="3"/>
  <c r="G552" i="3"/>
  <c r="BA552" i="3"/>
  <c r="BB552" i="3"/>
  <c r="BC552" i="3"/>
  <c r="BD552" i="3"/>
  <c r="BE552" i="3"/>
  <c r="G563" i="3"/>
  <c r="BA563" i="3"/>
  <c r="BB563" i="3"/>
  <c r="BC563" i="3"/>
  <c r="BD563" i="3"/>
  <c r="BE563" i="3"/>
  <c r="G573" i="3"/>
  <c r="BA573" i="3"/>
  <c r="BB573" i="3"/>
  <c r="BC573" i="3"/>
  <c r="BD573" i="3"/>
  <c r="BE573" i="3"/>
  <c r="C576" i="3"/>
  <c r="BC576" i="3"/>
  <c r="BE576" i="3"/>
  <c r="G578" i="3"/>
  <c r="BA578" i="3"/>
  <c r="BB578" i="3"/>
  <c r="BC578" i="3"/>
  <c r="BD578" i="3"/>
  <c r="BE578" i="3"/>
  <c r="BE592" i="3" s="1"/>
  <c r="I16" i="2" s="1"/>
  <c r="G586" i="3"/>
  <c r="BA586" i="3"/>
  <c r="BB586" i="3"/>
  <c r="BC586" i="3"/>
  <c r="BD586" i="3"/>
  <c r="BE586" i="3"/>
  <c r="G587" i="3"/>
  <c r="BA587" i="3"/>
  <c r="BB587" i="3"/>
  <c r="BC587" i="3"/>
  <c r="BD587" i="3"/>
  <c r="BE587" i="3"/>
  <c r="G588" i="3"/>
  <c r="BA588" i="3"/>
  <c r="BB588" i="3"/>
  <c r="BC588" i="3"/>
  <c r="BD588" i="3"/>
  <c r="BE588" i="3"/>
  <c r="G589" i="3"/>
  <c r="BA589" i="3"/>
  <c r="BB589" i="3"/>
  <c r="BC589" i="3"/>
  <c r="BD589" i="3"/>
  <c r="BE589" i="3"/>
  <c r="G590" i="3"/>
  <c r="BA590" i="3"/>
  <c r="BB590" i="3"/>
  <c r="BC590" i="3"/>
  <c r="BD590" i="3"/>
  <c r="BE590" i="3"/>
  <c r="G591" i="3"/>
  <c r="BA591" i="3"/>
  <c r="BB591" i="3"/>
  <c r="BC591" i="3"/>
  <c r="BD591" i="3"/>
  <c r="BE591" i="3"/>
  <c r="C592" i="3"/>
  <c r="G592" i="3"/>
  <c r="BB592" i="3"/>
  <c r="BD592" i="3"/>
  <c r="G594" i="3"/>
  <c r="BA594" i="3" s="1"/>
  <c r="BB594" i="3"/>
  <c r="BC594" i="3"/>
  <c r="BD594" i="3"/>
  <c r="BD661" i="3" s="1"/>
  <c r="H17" i="2" s="1"/>
  <c r="BE594" i="3"/>
  <c r="G596" i="3"/>
  <c r="BA596" i="3" s="1"/>
  <c r="BB596" i="3"/>
  <c r="BB661" i="3" s="1"/>
  <c r="F17" i="2" s="1"/>
  <c r="BC596" i="3"/>
  <c r="BD596" i="3"/>
  <c r="BE596" i="3"/>
  <c r="G599" i="3"/>
  <c r="BA599" i="3" s="1"/>
  <c r="BB599" i="3"/>
  <c r="BC599" i="3"/>
  <c r="BD599" i="3"/>
  <c r="BE599" i="3"/>
  <c r="G602" i="3"/>
  <c r="BA602" i="3"/>
  <c r="BB602" i="3"/>
  <c r="BC602" i="3"/>
  <c r="BD602" i="3"/>
  <c r="BE602" i="3"/>
  <c r="G605" i="3"/>
  <c r="BA605" i="3"/>
  <c r="BB605" i="3"/>
  <c r="BC605" i="3"/>
  <c r="BD605" i="3"/>
  <c r="BE605" i="3"/>
  <c r="G612" i="3"/>
  <c r="BA612" i="3"/>
  <c r="BB612" i="3"/>
  <c r="BC612" i="3"/>
  <c r="BD612" i="3"/>
  <c r="BE612" i="3"/>
  <c r="G616" i="3"/>
  <c r="BA616" i="3"/>
  <c r="BB616" i="3"/>
  <c r="BC616" i="3"/>
  <c r="BD616" i="3"/>
  <c r="BE616" i="3"/>
  <c r="G620" i="3"/>
  <c r="BA620" i="3"/>
  <c r="BB620" i="3"/>
  <c r="BC620" i="3"/>
  <c r="BD620" i="3"/>
  <c r="BE620" i="3"/>
  <c r="G623" i="3"/>
  <c r="BA623" i="3"/>
  <c r="BB623" i="3"/>
  <c r="BC623" i="3"/>
  <c r="BD623" i="3"/>
  <c r="BE623" i="3"/>
  <c r="G625" i="3"/>
  <c r="BA625" i="3"/>
  <c r="BB625" i="3"/>
  <c r="BC625" i="3"/>
  <c r="BD625" i="3"/>
  <c r="BE625" i="3"/>
  <c r="G627" i="3"/>
  <c r="BA627" i="3"/>
  <c r="BB627" i="3"/>
  <c r="BC627" i="3"/>
  <c r="BD627" i="3"/>
  <c r="BE627" i="3"/>
  <c r="G629" i="3"/>
  <c r="BA629" i="3"/>
  <c r="BB629" i="3"/>
  <c r="BC629" i="3"/>
  <c r="BD629" i="3"/>
  <c r="BE629" i="3"/>
  <c r="G631" i="3"/>
  <c r="BA631" i="3"/>
  <c r="BB631" i="3"/>
  <c r="BC631" i="3"/>
  <c r="BD631" i="3"/>
  <c r="BE631" i="3"/>
  <c r="G636" i="3"/>
  <c r="BA636" i="3"/>
  <c r="BB636" i="3"/>
  <c r="BC636" i="3"/>
  <c r="BD636" i="3"/>
  <c r="BE636" i="3"/>
  <c r="G639" i="3"/>
  <c r="BA639" i="3"/>
  <c r="BB639" i="3"/>
  <c r="BC639" i="3"/>
  <c r="BD639" i="3"/>
  <c r="BE639" i="3"/>
  <c r="G642" i="3"/>
  <c r="BA642" i="3"/>
  <c r="BB642" i="3"/>
  <c r="BC642" i="3"/>
  <c r="BD642" i="3"/>
  <c r="BE642" i="3"/>
  <c r="G645" i="3"/>
  <c r="BA645" i="3"/>
  <c r="BB645" i="3"/>
  <c r="BC645" i="3"/>
  <c r="BD645" i="3"/>
  <c r="BE645" i="3"/>
  <c r="G647" i="3"/>
  <c r="BA647" i="3"/>
  <c r="BB647" i="3"/>
  <c r="BC647" i="3"/>
  <c r="BD647" i="3"/>
  <c r="BE647" i="3"/>
  <c r="G654" i="3"/>
  <c r="BA654" i="3"/>
  <c r="BB654" i="3"/>
  <c r="BC654" i="3"/>
  <c r="BD654" i="3"/>
  <c r="BE654" i="3"/>
  <c r="C661" i="3"/>
  <c r="BC661" i="3"/>
  <c r="BE661" i="3"/>
  <c r="G663" i="3"/>
  <c r="BA663" i="3"/>
  <c r="BB663" i="3"/>
  <c r="BC663" i="3"/>
  <c r="BD663" i="3"/>
  <c r="BE663" i="3"/>
  <c r="BE783" i="3" s="1"/>
  <c r="I18" i="2" s="1"/>
  <c r="G664" i="3"/>
  <c r="BA664" i="3"/>
  <c r="BA783" i="3" s="1"/>
  <c r="E18" i="2" s="1"/>
  <c r="BB664" i="3"/>
  <c r="BC664" i="3"/>
  <c r="BC783" i="3" s="1"/>
  <c r="G18" i="2" s="1"/>
  <c r="BD664" i="3"/>
  <c r="BE664" i="3"/>
  <c r="G665" i="3"/>
  <c r="BA665" i="3"/>
  <c r="BB665" i="3"/>
  <c r="BC665" i="3"/>
  <c r="BD665" i="3"/>
  <c r="BE665" i="3"/>
  <c r="G668" i="3"/>
  <c r="BA668" i="3"/>
  <c r="BB668" i="3"/>
  <c r="BC668" i="3"/>
  <c r="BD668" i="3"/>
  <c r="BE668" i="3"/>
  <c r="G670" i="3"/>
  <c r="BA670" i="3"/>
  <c r="BB670" i="3"/>
  <c r="BC670" i="3"/>
  <c r="BD670" i="3"/>
  <c r="BE670" i="3"/>
  <c r="G674" i="3"/>
  <c r="BA674" i="3"/>
  <c r="BB674" i="3"/>
  <c r="BC674" i="3"/>
  <c r="BD674" i="3"/>
  <c r="BE674" i="3"/>
  <c r="G677" i="3"/>
  <c r="BA677" i="3"/>
  <c r="BB677" i="3"/>
  <c r="BC677" i="3"/>
  <c r="BD677" i="3"/>
  <c r="BE677" i="3"/>
  <c r="G688" i="3"/>
  <c r="BA688" i="3"/>
  <c r="BB688" i="3"/>
  <c r="BC688" i="3"/>
  <c r="BD688" i="3"/>
  <c r="BE688" i="3"/>
  <c r="G690" i="3"/>
  <c r="BA690" i="3"/>
  <c r="BB690" i="3"/>
  <c r="BC690" i="3"/>
  <c r="BD690" i="3"/>
  <c r="BE690" i="3"/>
  <c r="G692" i="3"/>
  <c r="BA692" i="3"/>
  <c r="BB692" i="3"/>
  <c r="BC692" i="3"/>
  <c r="BD692" i="3"/>
  <c r="BE692" i="3"/>
  <c r="G700" i="3"/>
  <c r="BA700" i="3"/>
  <c r="BB700" i="3"/>
  <c r="BC700" i="3"/>
  <c r="BD700" i="3"/>
  <c r="BE700" i="3"/>
  <c r="G702" i="3"/>
  <c r="BA702" i="3"/>
  <c r="BB702" i="3"/>
  <c r="BC702" i="3"/>
  <c r="BD702" i="3"/>
  <c r="BE702" i="3"/>
  <c r="G704" i="3"/>
  <c r="BA704" i="3"/>
  <c r="BB704" i="3"/>
  <c r="BC704" i="3"/>
  <c r="BD704" i="3"/>
  <c r="BE704" i="3"/>
  <c r="G707" i="3"/>
  <c r="BA707" i="3"/>
  <c r="BB707" i="3"/>
  <c r="BC707" i="3"/>
  <c r="BD707" i="3"/>
  <c r="BE707" i="3"/>
  <c r="G709" i="3"/>
  <c r="BA709" i="3"/>
  <c r="BB709" i="3"/>
  <c r="BC709" i="3"/>
  <c r="BD709" i="3"/>
  <c r="BE709" i="3"/>
  <c r="G711" i="3"/>
  <c r="BA711" i="3"/>
  <c r="BB711" i="3"/>
  <c r="BC711" i="3"/>
  <c r="BD711" i="3"/>
  <c r="BE711" i="3"/>
  <c r="G712" i="3"/>
  <c r="BA712" i="3"/>
  <c r="BB712" i="3"/>
  <c r="BC712" i="3"/>
  <c r="BD712" i="3"/>
  <c r="BE712" i="3"/>
  <c r="G714" i="3"/>
  <c r="BA714" i="3"/>
  <c r="BB714" i="3"/>
  <c r="BC714" i="3"/>
  <c r="BD714" i="3"/>
  <c r="BE714" i="3"/>
  <c r="G717" i="3"/>
  <c r="BA717" i="3"/>
  <c r="BB717" i="3"/>
  <c r="BC717" i="3"/>
  <c r="BD717" i="3"/>
  <c r="BE717" i="3"/>
  <c r="G720" i="3"/>
  <c r="BA720" i="3"/>
  <c r="BB720" i="3"/>
  <c r="BC720" i="3"/>
  <c r="BD720" i="3"/>
  <c r="BE720" i="3"/>
  <c r="G723" i="3"/>
  <c r="BA723" i="3"/>
  <c r="BB723" i="3"/>
  <c r="BC723" i="3"/>
  <c r="BD723" i="3"/>
  <c r="BE723" i="3"/>
  <c r="G726" i="3"/>
  <c r="BA726" i="3"/>
  <c r="BB726" i="3"/>
  <c r="BC726" i="3"/>
  <c r="BD726" i="3"/>
  <c r="BE726" i="3"/>
  <c r="G738" i="3"/>
  <c r="BA738" i="3"/>
  <c r="BB738" i="3"/>
  <c r="BC738" i="3"/>
  <c r="BD738" i="3"/>
  <c r="BE738" i="3"/>
  <c r="G746" i="3"/>
  <c r="BA746" i="3"/>
  <c r="BB746" i="3"/>
  <c r="BC746" i="3"/>
  <c r="BD746" i="3"/>
  <c r="BE746" i="3"/>
  <c r="G748" i="3"/>
  <c r="BA748" i="3"/>
  <c r="BB748" i="3"/>
  <c r="BC748" i="3"/>
  <c r="BD748" i="3"/>
  <c r="BE748" i="3"/>
  <c r="G757" i="3"/>
  <c r="BA757" i="3"/>
  <c r="BB757" i="3"/>
  <c r="BC757" i="3"/>
  <c r="BD757" i="3"/>
  <c r="BE757" i="3"/>
  <c r="G758" i="3"/>
  <c r="BA758" i="3"/>
  <c r="BB758" i="3"/>
  <c r="BC758" i="3"/>
  <c r="BD758" i="3"/>
  <c r="BE758" i="3"/>
  <c r="G772" i="3"/>
  <c r="BA772" i="3"/>
  <c r="BB772" i="3"/>
  <c r="BC772" i="3"/>
  <c r="BD772" i="3"/>
  <c r="BE772" i="3"/>
  <c r="G777" i="3"/>
  <c r="BA777" i="3"/>
  <c r="BB777" i="3"/>
  <c r="BC777" i="3"/>
  <c r="BD777" i="3"/>
  <c r="BE777" i="3"/>
  <c r="G779" i="3"/>
  <c r="BA779" i="3"/>
  <c r="BB779" i="3"/>
  <c r="BC779" i="3"/>
  <c r="BD779" i="3"/>
  <c r="BE779" i="3"/>
  <c r="C783" i="3"/>
  <c r="G783" i="3"/>
  <c r="BB783" i="3"/>
  <c r="BD783" i="3"/>
  <c r="G785" i="3"/>
  <c r="BA785" i="3"/>
  <c r="BA814" i="3" s="1"/>
  <c r="E19" i="2" s="1"/>
  <c r="BB785" i="3"/>
  <c r="BB814" i="3"/>
  <c r="F19" i="2" s="1"/>
  <c r="BC785" i="3"/>
  <c r="BD785" i="3"/>
  <c r="BD814" i="3"/>
  <c r="H19" i="2" s="1"/>
  <c r="BE785" i="3"/>
  <c r="C814" i="3"/>
  <c r="BC814" i="3"/>
  <c r="BE814" i="3"/>
  <c r="G816" i="3"/>
  <c r="BA816" i="3"/>
  <c r="BA817" i="3" s="1"/>
  <c r="E20" i="2" s="1"/>
  <c r="BB816" i="3"/>
  <c r="BC816" i="3"/>
  <c r="BC817" i="3" s="1"/>
  <c r="G20" i="2" s="1"/>
  <c r="BD816" i="3"/>
  <c r="BE816" i="3"/>
  <c r="BE817" i="3" s="1"/>
  <c r="I20" i="2" s="1"/>
  <c r="C817" i="3"/>
  <c r="G817" i="3"/>
  <c r="BB817" i="3"/>
  <c r="BD817" i="3"/>
  <c r="G819" i="3"/>
  <c r="G821" i="3" s="1"/>
  <c r="BA819" i="3"/>
  <c r="BC819" i="3"/>
  <c r="BD819" i="3"/>
  <c r="BE819" i="3"/>
  <c r="G820" i="3"/>
  <c r="BA820" i="3"/>
  <c r="BB820" i="3"/>
  <c r="BC820" i="3"/>
  <c r="BD820" i="3"/>
  <c r="BD821" i="3" s="1"/>
  <c r="H21" i="2" s="1"/>
  <c r="BE820" i="3"/>
  <c r="C821" i="3"/>
  <c r="BA821" i="3"/>
  <c r="BC821" i="3"/>
  <c r="BE821" i="3"/>
  <c r="G823" i="3"/>
  <c r="BA823" i="3"/>
  <c r="BB823" i="3"/>
  <c r="BC823" i="3"/>
  <c r="BD823" i="3"/>
  <c r="BE823" i="3"/>
  <c r="G824" i="3"/>
  <c r="BA824" i="3"/>
  <c r="BA825" i="3" s="1"/>
  <c r="E22" i="2" s="1"/>
  <c r="BB824" i="3"/>
  <c r="BC824" i="3"/>
  <c r="BC825" i="3" s="1"/>
  <c r="G22" i="2" s="1"/>
  <c r="BD824" i="3"/>
  <c r="BE824" i="3"/>
  <c r="BE825" i="3" s="1"/>
  <c r="I22" i="2" s="1"/>
  <c r="C825" i="3"/>
  <c r="G825" i="3"/>
  <c r="BB825" i="3"/>
  <c r="BD825" i="3"/>
  <c r="G827" i="3"/>
  <c r="G859" i="3" s="1"/>
  <c r="BA827" i="3"/>
  <c r="BC827" i="3"/>
  <c r="BD827" i="3"/>
  <c r="BE827" i="3"/>
  <c r="G829" i="3"/>
  <c r="BA829" i="3"/>
  <c r="BB829" i="3"/>
  <c r="BC829" i="3"/>
  <c r="BD829" i="3"/>
  <c r="BE829" i="3"/>
  <c r="G837" i="3"/>
  <c r="BA837" i="3"/>
  <c r="BB837" i="3"/>
  <c r="BC837" i="3"/>
  <c r="BD837" i="3"/>
  <c r="BD859" i="3" s="1"/>
  <c r="H23" i="2" s="1"/>
  <c r="BE837" i="3"/>
  <c r="G846" i="3"/>
  <c r="BA846" i="3"/>
  <c r="BB846" i="3"/>
  <c r="BC846" i="3"/>
  <c r="BD846" i="3"/>
  <c r="BE846" i="3"/>
  <c r="G848" i="3"/>
  <c r="BA848" i="3"/>
  <c r="BB848" i="3"/>
  <c r="BC848" i="3"/>
  <c r="BD848" i="3"/>
  <c r="BE848" i="3"/>
  <c r="G850" i="3"/>
  <c r="BA850" i="3"/>
  <c r="BB850" i="3"/>
  <c r="BC850" i="3"/>
  <c r="BD850" i="3"/>
  <c r="BE850" i="3"/>
  <c r="G858" i="3"/>
  <c r="BA858" i="3"/>
  <c r="BB858" i="3"/>
  <c r="BC858" i="3"/>
  <c r="BD858" i="3"/>
  <c r="BE858" i="3"/>
  <c r="C859" i="3"/>
  <c r="BA859" i="3"/>
  <c r="BC859" i="3"/>
  <c r="BE859" i="3"/>
  <c r="G861" i="3"/>
  <c r="BA861" i="3"/>
  <c r="BA867" i="3" s="1"/>
  <c r="E24" i="2" s="1"/>
  <c r="BB861" i="3"/>
  <c r="BC861" i="3"/>
  <c r="BC867" i="3" s="1"/>
  <c r="G24" i="2" s="1"/>
  <c r="BD861" i="3"/>
  <c r="BE861" i="3"/>
  <c r="BE867" i="3" s="1"/>
  <c r="I24" i="2" s="1"/>
  <c r="G863" i="3"/>
  <c r="BA863" i="3"/>
  <c r="BB863" i="3"/>
  <c r="BC863" i="3"/>
  <c r="BD863" i="3"/>
  <c r="BE863" i="3"/>
  <c r="G865" i="3"/>
  <c r="BA865" i="3"/>
  <c r="BB865" i="3"/>
  <c r="BC865" i="3"/>
  <c r="BD865" i="3"/>
  <c r="BE865" i="3"/>
  <c r="G866" i="3"/>
  <c r="BA866" i="3"/>
  <c r="BB866" i="3"/>
  <c r="BC866" i="3"/>
  <c r="BD866" i="3"/>
  <c r="BE866" i="3"/>
  <c r="C867" i="3"/>
  <c r="G867" i="3"/>
  <c r="BB867" i="3"/>
  <c r="BD867" i="3"/>
  <c r="G869" i="3"/>
  <c r="BA869" i="3"/>
  <c r="BB869" i="3"/>
  <c r="BB889" i="3" s="1"/>
  <c r="F25" i="2" s="1"/>
  <c r="BC869" i="3"/>
  <c r="BD869" i="3"/>
  <c r="BD889" i="3" s="1"/>
  <c r="H25" i="2" s="1"/>
  <c r="BE869" i="3"/>
  <c r="G871" i="3"/>
  <c r="G889" i="3" s="1"/>
  <c r="BA871" i="3"/>
  <c r="BB871" i="3"/>
  <c r="BC871" i="3"/>
  <c r="BD871" i="3"/>
  <c r="BE871" i="3"/>
  <c r="G873" i="3"/>
  <c r="BA873" i="3"/>
  <c r="BB873" i="3"/>
  <c r="BC873" i="3"/>
  <c r="BD873" i="3"/>
  <c r="BE873" i="3"/>
  <c r="G875" i="3"/>
  <c r="BA875" i="3"/>
  <c r="BB875" i="3"/>
  <c r="BC875" i="3"/>
  <c r="BD875" i="3"/>
  <c r="BE875" i="3"/>
  <c r="G878" i="3"/>
  <c r="BA878" i="3"/>
  <c r="BB878" i="3"/>
  <c r="BC878" i="3"/>
  <c r="BD878" i="3"/>
  <c r="BE878" i="3"/>
  <c r="G880" i="3"/>
  <c r="BA880" i="3"/>
  <c r="BB880" i="3"/>
  <c r="BC880" i="3"/>
  <c r="BD880" i="3"/>
  <c r="BE880" i="3"/>
  <c r="G882" i="3"/>
  <c r="BA882" i="3"/>
  <c r="BB882" i="3"/>
  <c r="BC882" i="3"/>
  <c r="BD882" i="3"/>
  <c r="BE882" i="3"/>
  <c r="G884" i="3"/>
  <c r="BA884" i="3"/>
  <c r="BB884" i="3"/>
  <c r="BC884" i="3"/>
  <c r="BD884" i="3"/>
  <c r="BE884" i="3"/>
  <c r="G886" i="3"/>
  <c r="BA886" i="3"/>
  <c r="BB886" i="3"/>
  <c r="BC886" i="3"/>
  <c r="BD886" i="3"/>
  <c r="BE886" i="3"/>
  <c r="C889" i="3"/>
  <c r="BA889" i="3"/>
  <c r="BC889" i="3"/>
  <c r="BE889" i="3"/>
  <c r="G891" i="3"/>
  <c r="BA891" i="3"/>
  <c r="BB891" i="3"/>
  <c r="BC891" i="3"/>
  <c r="BD891" i="3"/>
  <c r="BE891" i="3"/>
  <c r="G896" i="3"/>
  <c r="BA896" i="3"/>
  <c r="BA927" i="3" s="1"/>
  <c r="E26" i="2" s="1"/>
  <c r="BB896" i="3"/>
  <c r="BC896" i="3"/>
  <c r="BC927" i="3" s="1"/>
  <c r="G26" i="2" s="1"/>
  <c r="BD896" i="3"/>
  <c r="BE896" i="3"/>
  <c r="BE927" i="3" s="1"/>
  <c r="I26" i="2" s="1"/>
  <c r="G907" i="3"/>
  <c r="BA907" i="3"/>
  <c r="BB907" i="3"/>
  <c r="BC907" i="3"/>
  <c r="BD907" i="3"/>
  <c r="BE907" i="3"/>
  <c r="G910" i="3"/>
  <c r="BA910" i="3"/>
  <c r="BB910" i="3"/>
  <c r="BC910" i="3"/>
  <c r="BD910" i="3"/>
  <c r="BE910" i="3"/>
  <c r="G920" i="3"/>
  <c r="BA920" i="3"/>
  <c r="BB920" i="3"/>
  <c r="BC920" i="3"/>
  <c r="BD920" i="3"/>
  <c r="BE920" i="3"/>
  <c r="G922" i="3"/>
  <c r="BA922" i="3"/>
  <c r="BB922" i="3"/>
  <c r="BC922" i="3"/>
  <c r="BD922" i="3"/>
  <c r="BE922" i="3"/>
  <c r="G923" i="3"/>
  <c r="BA923" i="3"/>
  <c r="BB923" i="3"/>
  <c r="BC923" i="3"/>
  <c r="BD923" i="3"/>
  <c r="BE923" i="3"/>
  <c r="G924" i="3"/>
  <c r="BA924" i="3"/>
  <c r="BB924" i="3"/>
  <c r="BC924" i="3"/>
  <c r="BD924" i="3"/>
  <c r="BE924" i="3"/>
  <c r="G925" i="3"/>
  <c r="BA925" i="3"/>
  <c r="BB925" i="3"/>
  <c r="BC925" i="3"/>
  <c r="BD925" i="3"/>
  <c r="BE925" i="3"/>
  <c r="G926" i="3"/>
  <c r="BA926" i="3"/>
  <c r="BB926" i="3"/>
  <c r="BC926" i="3"/>
  <c r="BD926" i="3"/>
  <c r="BE926" i="3"/>
  <c r="C927" i="3"/>
  <c r="G927" i="3"/>
  <c r="BB927" i="3"/>
  <c r="BD927" i="3"/>
  <c r="G929" i="3"/>
  <c r="G1005" i="3" s="1"/>
  <c r="BA929" i="3"/>
  <c r="BB929" i="3"/>
  <c r="BC929" i="3"/>
  <c r="BD929" i="3"/>
  <c r="BE929" i="3"/>
  <c r="G935" i="3"/>
  <c r="BA935" i="3"/>
  <c r="BB935" i="3"/>
  <c r="BB1005" i="3" s="1"/>
  <c r="F27" i="2" s="1"/>
  <c r="BC935" i="3"/>
  <c r="BD935" i="3"/>
  <c r="BD1005" i="3" s="1"/>
  <c r="H27" i="2" s="1"/>
  <c r="BE935" i="3"/>
  <c r="G940" i="3"/>
  <c r="BA940" i="3"/>
  <c r="BB940" i="3"/>
  <c r="BC940" i="3"/>
  <c r="BD940" i="3"/>
  <c r="BE940" i="3"/>
  <c r="G943" i="3"/>
  <c r="BA943" i="3"/>
  <c r="BB943" i="3"/>
  <c r="BC943" i="3"/>
  <c r="BD943" i="3"/>
  <c r="BE943" i="3"/>
  <c r="G946" i="3"/>
  <c r="BA946" i="3"/>
  <c r="BB946" i="3"/>
  <c r="BC946" i="3"/>
  <c r="BD946" i="3"/>
  <c r="BE946" i="3"/>
  <c r="G950" i="3"/>
  <c r="BA950" i="3"/>
  <c r="BB950" i="3"/>
  <c r="BC950" i="3"/>
  <c r="BD950" i="3"/>
  <c r="BE950" i="3"/>
  <c r="G952" i="3"/>
  <c r="BA952" i="3"/>
  <c r="BB952" i="3"/>
  <c r="BC952" i="3"/>
  <c r="BD952" i="3"/>
  <c r="BE952" i="3"/>
  <c r="G955" i="3"/>
  <c r="BA955" i="3"/>
  <c r="BB955" i="3"/>
  <c r="BC955" i="3"/>
  <c r="BD955" i="3"/>
  <c r="BE955" i="3"/>
  <c r="G958" i="3"/>
  <c r="BA958" i="3"/>
  <c r="BB958" i="3"/>
  <c r="BC958" i="3"/>
  <c r="BD958" i="3"/>
  <c r="BE958" i="3"/>
  <c r="G961" i="3"/>
  <c r="BA961" i="3"/>
  <c r="BB961" i="3"/>
  <c r="BC961" i="3"/>
  <c r="BD961" i="3"/>
  <c r="BE961" i="3"/>
  <c r="G965" i="3"/>
  <c r="BA965" i="3"/>
  <c r="BB965" i="3"/>
  <c r="BC965" i="3"/>
  <c r="BD965" i="3"/>
  <c r="BE965" i="3"/>
  <c r="G969" i="3"/>
  <c r="BA969" i="3"/>
  <c r="BB969" i="3"/>
  <c r="BC969" i="3"/>
  <c r="BD969" i="3"/>
  <c r="BE969" i="3"/>
  <c r="G973" i="3"/>
  <c r="BA973" i="3"/>
  <c r="BB973" i="3"/>
  <c r="BC973" i="3"/>
  <c r="BD973" i="3"/>
  <c r="BE973" i="3"/>
  <c r="G977" i="3"/>
  <c r="BA977" i="3"/>
  <c r="BB977" i="3"/>
  <c r="BC977" i="3"/>
  <c r="BD977" i="3"/>
  <c r="BE977" i="3"/>
  <c r="G981" i="3"/>
  <c r="BA981" i="3"/>
  <c r="BB981" i="3"/>
  <c r="BC981" i="3"/>
  <c r="BD981" i="3"/>
  <c r="BE981" i="3"/>
  <c r="G985" i="3"/>
  <c r="BA985" i="3"/>
  <c r="BB985" i="3"/>
  <c r="BC985" i="3"/>
  <c r="BD985" i="3"/>
  <c r="BE985" i="3"/>
  <c r="G988" i="3"/>
  <c r="BA988" i="3"/>
  <c r="BB988" i="3"/>
  <c r="BC988" i="3"/>
  <c r="BD988" i="3"/>
  <c r="BE988" i="3"/>
  <c r="G991" i="3"/>
  <c r="BA991" i="3"/>
  <c r="BB991" i="3"/>
  <c r="BC991" i="3"/>
  <c r="BD991" i="3"/>
  <c r="BE991" i="3"/>
  <c r="G994" i="3"/>
  <c r="BA994" i="3"/>
  <c r="BB994" i="3"/>
  <c r="BC994" i="3"/>
  <c r="BD994" i="3"/>
  <c r="BE994" i="3"/>
  <c r="G996" i="3"/>
  <c r="BA996" i="3"/>
  <c r="BB996" i="3"/>
  <c r="BC996" i="3"/>
  <c r="BD996" i="3"/>
  <c r="BE996" i="3"/>
  <c r="G999" i="3"/>
  <c r="BA999" i="3"/>
  <c r="BB999" i="3"/>
  <c r="BC999" i="3"/>
  <c r="BD999" i="3"/>
  <c r="BE999" i="3"/>
  <c r="G1002" i="3"/>
  <c r="BA1002" i="3"/>
  <c r="BB1002" i="3"/>
  <c r="BC1002" i="3"/>
  <c r="BD1002" i="3"/>
  <c r="BE1002" i="3"/>
  <c r="G1004" i="3"/>
  <c r="BA1004" i="3"/>
  <c r="BB1004" i="3"/>
  <c r="BC1004" i="3"/>
  <c r="BD1004" i="3"/>
  <c r="BE1004" i="3"/>
  <c r="C1005" i="3"/>
  <c r="BA1005" i="3"/>
  <c r="BC1005" i="3"/>
  <c r="BE1005" i="3"/>
  <c r="G1007" i="3"/>
  <c r="BA1007" i="3"/>
  <c r="BA1022" i="3" s="1"/>
  <c r="E28" i="2" s="1"/>
  <c r="BB1007" i="3"/>
  <c r="BC1007" i="3"/>
  <c r="BC1022" i="3" s="1"/>
  <c r="G28" i="2" s="1"/>
  <c r="BD1007" i="3"/>
  <c r="BE1007" i="3"/>
  <c r="BE1022" i="3" s="1"/>
  <c r="I28" i="2" s="1"/>
  <c r="G1014" i="3"/>
  <c r="BA1014" i="3"/>
  <c r="BB1014" i="3"/>
  <c r="BC1014" i="3"/>
  <c r="BD1014" i="3"/>
  <c r="BE1014" i="3"/>
  <c r="G1021" i="3"/>
  <c r="BA1021" i="3"/>
  <c r="BB1021" i="3"/>
  <c r="BC1021" i="3"/>
  <c r="BD1021" i="3"/>
  <c r="BE1021" i="3"/>
  <c r="C1022" i="3"/>
  <c r="G1022" i="3"/>
  <c r="BB1022" i="3"/>
  <c r="BD1022" i="3"/>
  <c r="G1024" i="3"/>
  <c r="BA1024" i="3"/>
  <c r="BB1024" i="3"/>
  <c r="BB1029" i="3" s="1"/>
  <c r="F29" i="2" s="1"/>
  <c r="BC1024" i="3"/>
  <c r="BD1024" i="3"/>
  <c r="BD1029" i="3" s="1"/>
  <c r="H29" i="2" s="1"/>
  <c r="BE1024" i="3"/>
  <c r="G1025" i="3"/>
  <c r="G1029" i="3" s="1"/>
  <c r="BA1025" i="3"/>
  <c r="BB1025" i="3"/>
  <c r="BC1025" i="3"/>
  <c r="BD1025" i="3"/>
  <c r="BE1025" i="3"/>
  <c r="G1028" i="3"/>
  <c r="BA1028" i="3"/>
  <c r="BB1028" i="3"/>
  <c r="BC1028" i="3"/>
  <c r="BD1028" i="3"/>
  <c r="BE1028" i="3"/>
  <c r="C1029" i="3"/>
  <c r="BA1029" i="3"/>
  <c r="BC1029" i="3"/>
  <c r="BE1029" i="3"/>
  <c r="G1031" i="3"/>
  <c r="BA1031" i="3"/>
  <c r="BB1031" i="3"/>
  <c r="BC1031" i="3"/>
  <c r="BD1031" i="3"/>
  <c r="BE1031" i="3"/>
  <c r="G1033" i="3"/>
  <c r="BA1033" i="3"/>
  <c r="BB1033" i="3"/>
  <c r="BC1033" i="3"/>
  <c r="BD1033" i="3"/>
  <c r="BE1033" i="3"/>
  <c r="G1039" i="3"/>
  <c r="G1042" i="3" s="1"/>
  <c r="BA1039" i="3"/>
  <c r="BA1042" i="3" s="1"/>
  <c r="E30" i="2" s="1"/>
  <c r="BB1039" i="3"/>
  <c r="BC1039" i="3"/>
  <c r="BD1039" i="3"/>
  <c r="BD1042" i="3" s="1"/>
  <c r="H30" i="2" s="1"/>
  <c r="BE1039" i="3"/>
  <c r="G1041" i="3"/>
  <c r="BA1041" i="3"/>
  <c r="BB1041" i="3"/>
  <c r="BC1041" i="3"/>
  <c r="BC1042" i="3" s="1"/>
  <c r="G30" i="2" s="1"/>
  <c r="BD1041" i="3"/>
  <c r="BE1041" i="3"/>
  <c r="BE1042" i="3" s="1"/>
  <c r="I30" i="2" s="1"/>
  <c r="C1042" i="3"/>
  <c r="BB1042" i="3"/>
  <c r="G1044" i="3"/>
  <c r="G1052" i="3" s="1"/>
  <c r="BA1044" i="3"/>
  <c r="BC1044" i="3"/>
  <c r="BD1044" i="3"/>
  <c r="BD1052" i="3"/>
  <c r="H31" i="2" s="1"/>
  <c r="BE1044" i="3"/>
  <c r="G1051" i="3"/>
  <c r="BA1051" i="3"/>
  <c r="BB1051" i="3"/>
  <c r="BC1051" i="3"/>
  <c r="BC1052" i="3" s="1"/>
  <c r="G31" i="2" s="1"/>
  <c r="BD1051" i="3"/>
  <c r="BE1051" i="3"/>
  <c r="C1052" i="3"/>
  <c r="BA1052" i="3"/>
  <c r="BE1052" i="3"/>
  <c r="G1054" i="3"/>
  <c r="BA1054" i="3"/>
  <c r="BA1065" i="3" s="1"/>
  <c r="E32" i="2" s="1"/>
  <c r="BB1054" i="3"/>
  <c r="BC1054" i="3"/>
  <c r="BC1065" i="3" s="1"/>
  <c r="G32" i="2" s="1"/>
  <c r="BD1054" i="3"/>
  <c r="BE1054" i="3"/>
  <c r="BE1065" i="3" s="1"/>
  <c r="I32" i="2" s="1"/>
  <c r="G1064" i="3"/>
  <c r="BA1064" i="3"/>
  <c r="BB1064" i="3"/>
  <c r="BC1064" i="3"/>
  <c r="BD1064" i="3"/>
  <c r="BE1064" i="3"/>
  <c r="C1065" i="3"/>
  <c r="G1065" i="3"/>
  <c r="BB1065" i="3"/>
  <c r="BD1065" i="3"/>
  <c r="G1067" i="3"/>
  <c r="G1071" i="3"/>
  <c r="BA1067" i="3"/>
  <c r="BB1067" i="3"/>
  <c r="BB1071" i="3" s="1"/>
  <c r="F33" i="2" s="1"/>
  <c r="BC1067" i="3"/>
  <c r="BD1067" i="3"/>
  <c r="BD1071" i="3" s="1"/>
  <c r="H33" i="2" s="1"/>
  <c r="BE1067" i="3"/>
  <c r="C1071" i="3"/>
  <c r="BA1071" i="3"/>
  <c r="BC1071" i="3"/>
  <c r="BE1071" i="3"/>
  <c r="G1073" i="3"/>
  <c r="BA1073" i="3" s="1"/>
  <c r="BB1073" i="3"/>
  <c r="BC1073" i="3"/>
  <c r="BD1073" i="3"/>
  <c r="BE1073" i="3"/>
  <c r="G1074" i="3"/>
  <c r="BA1074" i="3" s="1"/>
  <c r="BB1074" i="3"/>
  <c r="BC1074" i="3"/>
  <c r="BC1080" i="3" s="1"/>
  <c r="G34" i="2" s="1"/>
  <c r="BD1074" i="3"/>
  <c r="BE1074" i="3"/>
  <c r="BE1080" i="3" s="1"/>
  <c r="I34" i="2" s="1"/>
  <c r="G1075" i="3"/>
  <c r="BA1075" i="3" s="1"/>
  <c r="BB1075" i="3"/>
  <c r="BC1075" i="3"/>
  <c r="BD1075" i="3"/>
  <c r="BE1075" i="3"/>
  <c r="G1076" i="3"/>
  <c r="BA1076" i="3" s="1"/>
  <c r="BB1076" i="3"/>
  <c r="BC1076" i="3"/>
  <c r="BD1076" i="3"/>
  <c r="BE1076" i="3"/>
  <c r="G1077" i="3"/>
  <c r="BA1077" i="3" s="1"/>
  <c r="BB1077" i="3"/>
  <c r="BC1077" i="3"/>
  <c r="BD1077" i="3"/>
  <c r="BE1077" i="3"/>
  <c r="G1078" i="3"/>
  <c r="BA1078" i="3" s="1"/>
  <c r="BB1078" i="3"/>
  <c r="BC1078" i="3"/>
  <c r="BD1078" i="3"/>
  <c r="BE1078" i="3"/>
  <c r="G1079" i="3"/>
  <c r="BA1079" i="3" s="1"/>
  <c r="BB1079" i="3"/>
  <c r="BC1079" i="3"/>
  <c r="BD1079" i="3"/>
  <c r="BD1080" i="3" s="1"/>
  <c r="H34" i="2" s="1"/>
  <c r="BE1079" i="3"/>
  <c r="C1080" i="3"/>
  <c r="G1080" i="3"/>
  <c r="BB1080" i="3"/>
  <c r="C1" i="2"/>
  <c r="C2" i="2"/>
  <c r="A7" i="2"/>
  <c r="B7" i="2"/>
  <c r="G7" i="2"/>
  <c r="A8" i="2"/>
  <c r="B8" i="2"/>
  <c r="F8" i="2"/>
  <c r="A9" i="2"/>
  <c r="B9" i="2"/>
  <c r="G9" i="2"/>
  <c r="I9" i="2"/>
  <c r="A10" i="2"/>
  <c r="B10" i="2"/>
  <c r="F10" i="2"/>
  <c r="H10" i="2"/>
  <c r="A11" i="2"/>
  <c r="B11" i="2"/>
  <c r="F11" i="2"/>
  <c r="G11" i="2"/>
  <c r="I11" i="2"/>
  <c r="A12" i="2"/>
  <c r="B12" i="2"/>
  <c r="F12" i="2"/>
  <c r="H12" i="2"/>
  <c r="A13" i="2"/>
  <c r="B13" i="2"/>
  <c r="G13" i="2"/>
  <c r="I13" i="2"/>
  <c r="A14" i="2"/>
  <c r="B14" i="2"/>
  <c r="F14" i="2"/>
  <c r="H14" i="2"/>
  <c r="A15" i="2"/>
  <c r="B15" i="2"/>
  <c r="G15" i="2"/>
  <c r="I15" i="2"/>
  <c r="A16" i="2"/>
  <c r="B16" i="2"/>
  <c r="F16" i="2"/>
  <c r="H16" i="2"/>
  <c r="A17" i="2"/>
  <c r="B17" i="2"/>
  <c r="G17" i="2"/>
  <c r="I17" i="2"/>
  <c r="A18" i="2"/>
  <c r="B18" i="2"/>
  <c r="F18" i="2"/>
  <c r="H18" i="2"/>
  <c r="A19" i="2"/>
  <c r="B19" i="2"/>
  <c r="G19" i="2"/>
  <c r="I19" i="2"/>
  <c r="A20" i="2"/>
  <c r="B20" i="2"/>
  <c r="F20" i="2"/>
  <c r="H20" i="2"/>
  <c r="A21" i="2"/>
  <c r="B21" i="2"/>
  <c r="E21" i="2"/>
  <c r="G21" i="2"/>
  <c r="I21" i="2"/>
  <c r="A22" i="2"/>
  <c r="B22" i="2"/>
  <c r="F22" i="2"/>
  <c r="H22" i="2"/>
  <c r="A23" i="2"/>
  <c r="B23" i="2"/>
  <c r="E23" i="2"/>
  <c r="G23" i="2"/>
  <c r="I23" i="2"/>
  <c r="A24" i="2"/>
  <c r="B24" i="2"/>
  <c r="F24" i="2"/>
  <c r="H24" i="2"/>
  <c r="A25" i="2"/>
  <c r="B25" i="2"/>
  <c r="E25" i="2"/>
  <c r="G25" i="2"/>
  <c r="I25" i="2"/>
  <c r="A26" i="2"/>
  <c r="B26" i="2"/>
  <c r="F26" i="2"/>
  <c r="H26" i="2"/>
  <c r="A27" i="2"/>
  <c r="B27" i="2"/>
  <c r="E27" i="2"/>
  <c r="G27" i="2"/>
  <c r="I27" i="2"/>
  <c r="A28" i="2"/>
  <c r="B28" i="2"/>
  <c r="F28" i="2"/>
  <c r="H28" i="2"/>
  <c r="A29" i="2"/>
  <c r="B29" i="2"/>
  <c r="E29" i="2"/>
  <c r="G29" i="2"/>
  <c r="I29" i="2"/>
  <c r="A30" i="2"/>
  <c r="B30" i="2"/>
  <c r="F30" i="2"/>
  <c r="A31" i="2"/>
  <c r="B31" i="2"/>
  <c r="E31" i="2"/>
  <c r="I31" i="2"/>
  <c r="A32" i="2"/>
  <c r="B32" i="2"/>
  <c r="F32" i="2"/>
  <c r="H32" i="2"/>
  <c r="A33" i="2"/>
  <c r="B33" i="2"/>
  <c r="E33" i="2"/>
  <c r="G33" i="2"/>
  <c r="I33" i="2"/>
  <c r="A34" i="2"/>
  <c r="B34" i="2"/>
  <c r="F34" i="2"/>
  <c r="G814" i="3"/>
  <c r="G661" i="3"/>
  <c r="BD576" i="3"/>
  <c r="H15" i="2" s="1"/>
  <c r="BB576" i="3"/>
  <c r="F15" i="2" s="1"/>
  <c r="BE357" i="3"/>
  <c r="I14" i="2" s="1"/>
  <c r="BC357" i="3"/>
  <c r="G14" i="2" s="1"/>
  <c r="BA357" i="3"/>
  <c r="E14" i="2" s="1"/>
  <c r="BA194" i="3"/>
  <c r="BA329" i="3" s="1"/>
  <c r="E13" i="2" s="1"/>
  <c r="G329" i="3"/>
  <c r="BE165" i="3"/>
  <c r="I10" i="2" s="1"/>
  <c r="BC165" i="3"/>
  <c r="G10" i="2" s="1"/>
  <c r="BA165" i="3"/>
  <c r="E10" i="2" s="1"/>
  <c r="BD131" i="3"/>
  <c r="H9" i="2" s="1"/>
  <c r="BB131" i="3"/>
  <c r="F9" i="2" s="1"/>
  <c r="BE49" i="3"/>
  <c r="I8" i="2" s="1"/>
  <c r="BC49" i="3"/>
  <c r="G8" i="2" s="1"/>
  <c r="BA49" i="3"/>
  <c r="E8" i="2" s="1"/>
  <c r="BA8" i="3"/>
  <c r="BA23" i="3" s="1"/>
  <c r="E7" i="2" s="1"/>
  <c r="G23" i="3"/>
  <c r="BC592" i="3"/>
  <c r="G16" i="2" s="1"/>
  <c r="BA592" i="3"/>
  <c r="E16" i="2" s="1"/>
  <c r="BA359" i="3"/>
  <c r="BA576" i="3"/>
  <c r="E15" i="2" s="1"/>
  <c r="G576" i="3"/>
  <c r="BD329" i="3"/>
  <c r="H13" i="2"/>
  <c r="BB329" i="3"/>
  <c r="F13" i="2"/>
  <c r="BE192" i="3"/>
  <c r="I12" i="2"/>
  <c r="I35" i="2" s="1"/>
  <c r="C21" i="1" s="1"/>
  <c r="BC192" i="3"/>
  <c r="G12" i="2"/>
  <c r="BA192" i="3"/>
  <c r="E12" i="2"/>
  <c r="BA167" i="3"/>
  <c r="BA170" i="3"/>
  <c r="E11" i="2" s="1"/>
  <c r="G170" i="3"/>
  <c r="BA51" i="3"/>
  <c r="BA131" i="3"/>
  <c r="E9" i="2" s="1"/>
  <c r="G131" i="3"/>
  <c r="BD23" i="3"/>
  <c r="H7" i="2"/>
  <c r="H35" i="2" s="1"/>
  <c r="C17" i="1" s="1"/>
  <c r="BB23" i="3"/>
  <c r="F7" i="2"/>
  <c r="G35" i="2"/>
  <c r="C18" i="1" s="1"/>
  <c r="BA661" i="3" l="1"/>
  <c r="E17" i="2" s="1"/>
  <c r="E35" i="2" s="1"/>
  <c r="BA1080" i="3"/>
  <c r="E34" i="2" s="1"/>
  <c r="BB1044" i="3"/>
  <c r="BB1052" i="3" s="1"/>
  <c r="F31" i="2" s="1"/>
  <c r="BB827" i="3"/>
  <c r="BB859" i="3" s="1"/>
  <c r="F23" i="2" s="1"/>
  <c r="BB819" i="3"/>
  <c r="BB821" i="3" s="1"/>
  <c r="F21" i="2" s="1"/>
  <c r="F35" i="2" s="1"/>
  <c r="C16" i="1" s="1"/>
  <c r="G49" i="3"/>
  <c r="G42" i="2" l="1"/>
  <c r="I42" i="2" s="1"/>
  <c r="G17" i="1" s="1"/>
  <c r="G40" i="2"/>
  <c r="I40" i="2" s="1"/>
  <c r="G41" i="2"/>
  <c r="I41" i="2" s="1"/>
  <c r="G16" i="1" s="1"/>
  <c r="G43" i="2"/>
  <c r="I43" i="2" s="1"/>
  <c r="G18" i="1" s="1"/>
  <c r="C15" i="1"/>
  <c r="C19" i="1" s="1"/>
  <c r="C22" i="1" s="1"/>
  <c r="H44" i="2" l="1"/>
  <c r="G23" i="1" s="1"/>
  <c r="G22" i="1" s="1"/>
  <c r="G15" i="1"/>
  <c r="C23" i="1" l="1"/>
  <c r="F30" i="1" s="1"/>
  <c r="F31" i="1" l="1"/>
  <c r="F34" i="1" s="1"/>
</calcChain>
</file>

<file path=xl/sharedStrings.xml><?xml version="1.0" encoding="utf-8"?>
<sst xmlns="http://schemas.openxmlformats.org/spreadsheetml/2006/main" count="2360" uniqueCount="1089">
  <si>
    <t>POLOŽKOVÝ ROZPOČET</t>
  </si>
  <si>
    <t>Rozpočet</t>
  </si>
  <si>
    <t xml:space="preserve">JKSO </t>
  </si>
  <si>
    <t>Objekt</t>
  </si>
  <si>
    <t>Název objektu</t>
  </si>
  <si>
    <t xml:space="preserve">SKP </t>
  </si>
  <si>
    <t>03</t>
  </si>
  <si>
    <t>Radnice</t>
  </si>
  <si>
    <t>Měrná jednotka</t>
  </si>
  <si>
    <t>Stavba</t>
  </si>
  <si>
    <t>Název stavby</t>
  </si>
  <si>
    <t>Počet jednotek</t>
  </si>
  <si>
    <t>2014/027</t>
  </si>
  <si>
    <t>Zateplení Líbeznice</t>
  </si>
  <si>
    <t>Náklady na m.j.</t>
  </si>
  <si>
    <t>Projektant</t>
  </si>
  <si>
    <t>Typ rozpočtu</t>
  </si>
  <si>
    <t>Zpracovatel projektu</t>
  </si>
  <si>
    <t>Objednatel</t>
  </si>
  <si>
    <t>Dodavatel</t>
  </si>
  <si>
    <t xml:space="preserve">Zakázkové číslo </t>
  </si>
  <si>
    <t>Rozpočtoval</t>
  </si>
  <si>
    <t>Počet listů</t>
  </si>
  <si>
    <t>ROZPOČTOVÉ NÁKLADY</t>
  </si>
  <si>
    <t>Základní rozpočtové náklady</t>
  </si>
  <si>
    <t>Ostatní rozpočtové náklady</t>
  </si>
  <si>
    <t>HSV celkem</t>
  </si>
  <si>
    <t>Z</t>
  </si>
  <si>
    <t>PSV celkem</t>
  </si>
  <si>
    <t>R</t>
  </si>
  <si>
    <t>M práce celkem</t>
  </si>
  <si>
    <t>N</t>
  </si>
  <si>
    <t>M dodávky celkem</t>
  </si>
  <si>
    <t>ZRN celkem</t>
  </si>
  <si>
    <t>HZS</t>
  </si>
  <si>
    <t>ZRN+HZS</t>
  </si>
  <si>
    <t>Ostatní náklady neuvedené</t>
  </si>
  <si>
    <t>ZRN+ost.náklady+HZS</t>
  </si>
  <si>
    <t>Ostatní náklady celkem</t>
  </si>
  <si>
    <t>Vypracoval</t>
  </si>
  <si>
    <t>Za zhotovitele</t>
  </si>
  <si>
    <t>Za objednatele</t>
  </si>
  <si>
    <t>Jméno :</t>
  </si>
  <si>
    <t>Datum :</t>
  </si>
  <si>
    <t>Podpis :</t>
  </si>
  <si>
    <t>Podpis:</t>
  </si>
  <si>
    <t>Základ pro DPH</t>
  </si>
  <si>
    <t xml:space="preserve">%  </t>
  </si>
  <si>
    <t>DPH</t>
  </si>
  <si>
    <t xml:space="preserve">% </t>
  </si>
  <si>
    <t>CENA ZA OBJEKT CELKEM</t>
  </si>
  <si>
    <t>Poznámka :</t>
  </si>
  <si>
    <t xml:space="preserve"> </t>
  </si>
  <si>
    <t>Stavba :</t>
  </si>
  <si>
    <t>Rozpočet :</t>
  </si>
  <si>
    <t>Objekt :</t>
  </si>
  <si>
    <t>Zateplení fasády, výměna oken</t>
  </si>
  <si>
    <t>REKAPITULACE  STAVEBNÍCH  DÍLŮ</t>
  </si>
  <si>
    <t>Stavební díl</t>
  </si>
  <si>
    <t>HSV</t>
  </si>
  <si>
    <t>PSV</t>
  </si>
  <si>
    <t>Dodávka</t>
  </si>
  <si>
    <t>Montáž</t>
  </si>
  <si>
    <t>CELKEM  OBJEKT</t>
  </si>
  <si>
    <t>VEDLEJŠÍ ROZPOČTOVÉ  NÁKLADY</t>
  </si>
  <si>
    <t>Název VRN</t>
  </si>
  <si>
    <t>Kč</t>
  </si>
  <si>
    <t>%</t>
  </si>
  <si>
    <t>Základna</t>
  </si>
  <si>
    <t>Zařízení staveniště</t>
  </si>
  <si>
    <t>Provoz investora</t>
  </si>
  <si>
    <t>Kompletační činnost (IČD)</t>
  </si>
  <si>
    <t>Rezerva rozpočtu</t>
  </si>
  <si>
    <t>CELKEM VRN</t>
  </si>
  <si>
    <t xml:space="preserve">Položkový rozpočet </t>
  </si>
  <si>
    <t>Rozpočet:</t>
  </si>
  <si>
    <t>P.č.</t>
  </si>
  <si>
    <t>Číslo položky</t>
  </si>
  <si>
    <t>Název položky</t>
  </si>
  <si>
    <t>MJ</t>
  </si>
  <si>
    <t>množství</t>
  </si>
  <si>
    <t>cena / MJ</t>
  </si>
  <si>
    <t>celkem (Kč)</t>
  </si>
  <si>
    <t>Díl:</t>
  </si>
  <si>
    <t>1</t>
  </si>
  <si>
    <t>Zemní práce</t>
  </si>
  <si>
    <t>113106121R00</t>
  </si>
  <si>
    <t>Rozebrání dlažeb z betonových dlaždic na sucho vč.uložení  -  ozn.B.05</t>
  </si>
  <si>
    <t>m2</t>
  </si>
  <si>
    <t xml:space="preserve">dlažbu opatrně rozebrat, deponovat a po dokončení stavby zase seskládat, </t>
  </si>
  <si>
    <t>"Odkopání obvodu domu pro protažení tepelné izolace k základům; dlážděný chodník</t>
  </si>
  <si>
    <t>do nezámrzné hloubky 800mm, nepoškodit stávající hydroizolaci, dlažbu opatrně rozebrat, deponovat a po dokončení stavby zase seskládat</t>
  </si>
  <si>
    <t>Nesmí být porušena drenáž kolem objektu. V případě, že není v dostatečné hloubce, bude přeuložena."</t>
  </si>
  <si>
    <t>139601102R00</t>
  </si>
  <si>
    <t>Ruční výkop jam, rýh a šachet v hornině tř. 3 ozn.B.05+06</t>
  </si>
  <si>
    <t>m3</t>
  </si>
  <si>
    <t>ozn.B.05</t>
  </si>
  <si>
    <t>"Odkopání obvodu domu pro protažení tepelné izolace k základům</t>
  </si>
  <si>
    <t>do nezámrzné hloubky 800mm, nepoškodit stávající hydroizolaci</t>
  </si>
  <si>
    <t>ozn.B.06</t>
  </si>
  <si>
    <t>"Odkopání obvodu domu po celé délce pro protažení tepelné izolace k základům</t>
  </si>
  <si>
    <t>"Odkopání obvodu domu po celé délce pro protažení tepelné izolace k základům; mlatový povrch</t>
  </si>
  <si>
    <t>84,30*0,60*0,80</t>
  </si>
  <si>
    <t>174101101R00</t>
  </si>
  <si>
    <t>Zásyp jam, rýh, šachet se zhutněním zpětný zásyp</t>
  </si>
  <si>
    <t>Celkem za</t>
  </si>
  <si>
    <t>2</t>
  </si>
  <si>
    <t>Základy a zvláštní zakládání</t>
  </si>
  <si>
    <t>216904212R00</t>
  </si>
  <si>
    <t>Očištění  zdiva před lepením izolace ozn.S.08</t>
  </si>
  <si>
    <t>281606112R00</t>
  </si>
  <si>
    <t>Injektáž všech stávajících svislých kcí ozn.U9</t>
  </si>
  <si>
    <t>injektáž všech stávajících svislých kcí. 1.NP silan-siloxanovým mikroemulzním koncentrátem</t>
  </si>
  <si>
    <t xml:space="preserve">po provedení B.13 </t>
  </si>
  <si>
    <t>Zředěný přípravek bude vpraven do zdiva tak, aby vznikla plně nasycená souvislá zóna v celém průřezu zdiva. . Vrty se provedou do hloubky cca 50 mm od protějšího líce zdi, jejich rozteče by měly činit 100 až 120 mm. Osazení vrtů musí být zvoleno tak, aby spodní ústí vrtů zasahovalo navazující hydroizolaci. (vrty by měly 2x zastihnout ložnou spáru zdiva) Dokončený vrt se vyčistí stlačeným vzduchem. Připravená mikroemulze se beztlakově napouští nebo tlakově injektuje do připravených vrtů ve zdivu. Vrty po aplikaci hydrofobního přípravku budou zaceleny výplňovou maltou na bázi portlandského cementu. Materiál zdiva si zachová původní mechanické vlastnosti i propustnost pro vodní páry. Změní se pouze jeho smáčivost a nasákavost.</t>
  </si>
  <si>
    <t>Začátek provozního součtu</t>
  </si>
  <si>
    <t>1.01:4,93+3,72</t>
  </si>
  <si>
    <t>1.02:3,98+4,93</t>
  </si>
  <si>
    <t>1.03:3,65+1,30</t>
  </si>
  <si>
    <t>1.04:2,85+1,30</t>
  </si>
  <si>
    <t>1.05:0,90+1,10</t>
  </si>
  <si>
    <t>1.06:2,10+1,30</t>
  </si>
  <si>
    <t>1.07:7,75+2,63</t>
  </si>
  <si>
    <t>1.08:1,75+1,75</t>
  </si>
  <si>
    <t>1.10:1,97+1,75</t>
  </si>
  <si>
    <t>1.11:4,73+3,30</t>
  </si>
  <si>
    <t>1.12:3,30*1,48</t>
  </si>
  <si>
    <t>1.13:1,45+1,48</t>
  </si>
  <si>
    <t>1.14:5,45+4,26</t>
  </si>
  <si>
    <t>1.15:5,45+3,94</t>
  </si>
  <si>
    <t>Konec provozního součtu</t>
  </si>
  <si>
    <t>84,604*2*0,80</t>
  </si>
  <si>
    <t>1.09:(2*1,75+0,65+545+0,48+3,20)*2*0,80</t>
  </si>
  <si>
    <t>(0,18*3+3,75+3,16+0,50+0,30+3,90+0,70)*0,80</t>
  </si>
  <si>
    <t>3</t>
  </si>
  <si>
    <t>Svislé a kompletní konstrukce</t>
  </si>
  <si>
    <t>310238211R00</t>
  </si>
  <si>
    <t>Zazdívka otvorů plochy  cihlami na MVC ozn.U.04</t>
  </si>
  <si>
    <t>2,05*1,75*0,35</t>
  </si>
  <si>
    <t>0,95*1,75*0,35</t>
  </si>
  <si>
    <t>(0,20+0,45)*0,50*0,35</t>
  </si>
  <si>
    <t>2,10*0,90*0,35</t>
  </si>
  <si>
    <t>1,60*1,55*0,35</t>
  </si>
  <si>
    <t>2,40*0,40*0,35</t>
  </si>
  <si>
    <t>1,25*0,50*0,35</t>
  </si>
  <si>
    <t>(2,10*1,20-0,90*0,50)*0,55</t>
  </si>
  <si>
    <t>2,20*0,25*0,55*4</t>
  </si>
  <si>
    <t>1,10*2,10*0,30</t>
  </si>
  <si>
    <t>0,81*2,10*0,30</t>
  </si>
  <si>
    <t>(1,65*1,50-1,10*0,85)*0,35</t>
  </si>
  <si>
    <t>1,80*0,15*0,65*4</t>
  </si>
  <si>
    <t>0,5*0,65*0,10</t>
  </si>
  <si>
    <t>311112130RT2</t>
  </si>
  <si>
    <t>Stěna z tvárnic ztraceného bednění, tl. 30 cm zalití tvárnic betonem C 16/20  ozn.U3</t>
  </si>
  <si>
    <t>zvýšení věže</t>
  </si>
  <si>
    <t>Popis:</t>
  </si>
  <si>
    <t>ŽB věnec na šířku stávajícího zdiva, ale min. 300 mm, výška 250, podélná výztuž 4 ks R10, třmínky R6 po 250 mm</t>
  </si>
  <si>
    <t>prolévané zdivo tl. 300, výška dozdívky 3620 mm</t>
  </si>
  <si>
    <t>navázání na skladbu S.20</t>
  </si>
  <si>
    <t>(2,65+1,70)*2*3,65</t>
  </si>
  <si>
    <t>311237152R00</t>
  </si>
  <si>
    <t>Zdivo z keramické tvárnice na MVC 5 tl. 35 cm ozn.U1</t>
  </si>
  <si>
    <t>Přístavba chodby</t>
  </si>
  <si>
    <t>keramické tvárnice tl. 350mm</t>
  </si>
  <si>
    <t xml:space="preserve">prefabrikované keramické překlady nad okeními otvory </t>
  </si>
  <si>
    <t>betonový věnec žb věnec šířky 500 mm, výšky 250 podélná výztuž 4 ks R10, třmínky R6 po 250 mm</t>
  </si>
  <si>
    <t>návaznost na skladbu S.13 a S.17</t>
  </si>
  <si>
    <t>8,18*2,95-3*1,40*1,40</t>
  </si>
  <si>
    <t>311237182R00</t>
  </si>
  <si>
    <t>Zdivo z keramických tvárnic na MVC 5 tl. 44 cm ozn.U1</t>
  </si>
  <si>
    <t>1,75*2,95-1,00*2,30</t>
  </si>
  <si>
    <t>311361821R00</t>
  </si>
  <si>
    <t>Výztuž nadzákladových zdí z betonářské ocelí 10505 ztracené bednění</t>
  </si>
  <si>
    <t>t</t>
  </si>
  <si>
    <t>31,755*0,30*40,00/1000</t>
  </si>
  <si>
    <t>314231114R00</t>
  </si>
  <si>
    <t>Přezdění komínové hlavy - kompl. ozn.U.10</t>
  </si>
  <si>
    <t>Komínová hlava bude přezděna a nově omítnuta. Klempířské prvky prostupu střechou budou nahrazeny novými</t>
  </si>
  <si>
    <t>Skladba:</t>
  </si>
  <si>
    <t xml:space="preserve">1-     hydrofobizační organokřemičitý prostředek v lakovém benzinu s neutrálním katalyzátorem, křemičitý gel nevytváří na povrchu žádné optické změny ani souvislý film, póry zůstávají volné    </t>
  </si>
  <si>
    <t>2-  trojitý vodou naředěný vápenný tónovaný nátěr barvy RAL 000 90 00. Použité vápno bude hašené, 5 let odleželé (doloženo certifikátem). Součástí dodávky bude provedení dvaceti vzorků barvy na fasádě objektu o rozměrech 30 x 60 cm s  různou mírou pigmentace a ředění, ze  kterých bude projektantem vybrán konkrétní vzorek pro nátěr fasády.</t>
  </si>
  <si>
    <t xml:space="preserve">3- jádrová omítka vápeno-cementová, hydrofobizovaná. </t>
  </si>
  <si>
    <t>4- nové zdivo v nadstřešní části v návaznosti na stávající konstrukci komína (cca. 3 m výšky), kameninové cihly</t>
  </si>
  <si>
    <t>Poznámka:</t>
  </si>
  <si>
    <t xml:space="preserve">Před zahájením realizace omítky musí být podkladní vrstva napenetrovaná penetračním nátěrěm pro savé podklady </t>
  </si>
  <si>
    <t>0,45*0,45*3,00</t>
  </si>
  <si>
    <t>317167212R00</t>
  </si>
  <si>
    <t>Překlad keramický vysoký, nosný 23,8/7/150 cm ozn.U1</t>
  </si>
  <si>
    <t>kus</t>
  </si>
  <si>
    <t>317167214R00</t>
  </si>
  <si>
    <t>Překlad keramický vysoký, nosný 23,8/7/200 cm ozn.U1</t>
  </si>
  <si>
    <t>5*3</t>
  </si>
  <si>
    <t>317234410R00</t>
  </si>
  <si>
    <t>Vyzdívka mezi nosníky cihlami pálenými na MC ozn.U.05</t>
  </si>
  <si>
    <t>ozn.U.02:1,80*2</t>
  </si>
  <si>
    <t>1,30*2</t>
  </si>
  <si>
    <t>1,00*3</t>
  </si>
  <si>
    <t>ozn.U.05:2*1,60</t>
  </si>
  <si>
    <t>12,40*0,20*0,15*2</t>
  </si>
  <si>
    <t>317941123RT3</t>
  </si>
  <si>
    <t>Osazení ocelových válcovaných nosníků  č.14-22 včetně dodávky profilu I č.16 - ozn.U.05</t>
  </si>
  <si>
    <t>"Překlady nad probouranými otvory v chodbě pod věží</t>
  </si>
  <si>
    <t>2x ocelový I profil výšky 160 mm"</t>
  </si>
  <si>
    <t>2*2*1,60*17,60/1000</t>
  </si>
  <si>
    <t>342255024RT1</t>
  </si>
  <si>
    <t>Příčka plynosilikátová nenosná  tl. 100 mm ozn.U7</t>
  </si>
  <si>
    <t>2,17*3,05</t>
  </si>
  <si>
    <t>342261113R</t>
  </si>
  <si>
    <t>Zateplení stěn přiléhajících k podstřešnímu prosto ozn.S.15</t>
  </si>
  <si>
    <t>zateplení stěn přiléhajících k podstřešnímu prostoru</t>
  </si>
  <si>
    <t>1- stávající zdivo</t>
  </si>
  <si>
    <t>2- minerální vlna tl.140 mm, součinitel tepelné vodivosti izolantu ? = 0,036 W/m.K</t>
  </si>
  <si>
    <t>3- záklop protipožárními SDK deskami, tl. 12,5 mm</t>
  </si>
  <si>
    <t>4- penetrační nátěr</t>
  </si>
  <si>
    <t>5- výmalba</t>
  </si>
  <si>
    <t>TŘÍDA REAKCE NA OHEŇ: B, index šíření plamene = 0</t>
  </si>
  <si>
    <t>346244381R00</t>
  </si>
  <si>
    <t>Plentování ocelových nosníků výšky do 20 cm ozn.U.02 + U.05</t>
  </si>
  <si>
    <t>12,40*0,20</t>
  </si>
  <si>
    <t>346271112R00</t>
  </si>
  <si>
    <t>Přizdívky  z cihel betonových 140 mm, vč.nátěru ozn. S.05</t>
  </si>
  <si>
    <t>4</t>
  </si>
  <si>
    <t>Vodorovné konstrukce</t>
  </si>
  <si>
    <t>411320032RAA</t>
  </si>
  <si>
    <t>Strop ze železobetonu beton C 16/20, tl. 12 cm bednění, výztuž 90 kg/m3, podpěrná konstrukce</t>
  </si>
  <si>
    <t>ozn.S.20 - Skladba</t>
  </si>
  <si>
    <t>1- titanzinková krytina s dvojitou stojatou drážkou, včetně těsnících pásku, okapního plechu, C-profilů v nárožích</t>
  </si>
  <si>
    <t>2- trvale pružné lepidlo</t>
  </si>
  <si>
    <t xml:space="preserve">3- penetrace </t>
  </si>
  <si>
    <t>4- ŽB deska, min. tloušťka 120 mm, karisíť 8/100 x 8/100 mm při dolním líci, sklon horního líce min. 5°</t>
  </si>
  <si>
    <t xml:space="preserve">průběh pokládky krytiny: na perfektně rovnou, vyspádovanou a penetrovanou ŽB desku je vyztužovací pás podlepený trvale pružným lepidlem a na něj nasadí okapnicový pás. Po té proběhne aplikace trvale pružného lepidla na plochy střechy podle technologického postupu výrobce. Následuje položení plechů na připravené plochy s lepidlem. Do drážek těsnící páska. Nároží jsou řešena svislým ohybem a překryta "C" lištou. </t>
  </si>
  <si>
    <t>Pokládku bude provádět zkušený a vyškolený pracovník.</t>
  </si>
  <si>
    <t>KLASIFIKACE POŽÁRNÍ ODOLNOSTI STŘEŠNÍHO PLÁŠTĚ: Broof (t1)7, index šíření plamene = 0</t>
  </si>
  <si>
    <t>2,60*2,60</t>
  </si>
  <si>
    <t>416021122R00</t>
  </si>
  <si>
    <t>Podhledy SDK, kovová.kce CD. 1x deska RF 12,5 mm vč.izolace - ozn.S.13</t>
  </si>
  <si>
    <t xml:space="preserve">Zateplení stropu pod věží </t>
  </si>
  <si>
    <t>1- minerální vlna tl.300 mm, ? = 0,039 W/m.K.</t>
  </si>
  <si>
    <t>2- rošt vynášející SDK, hliníkové profily, adjustace v návaznosti na stávající podhled v chodbě 2.NP</t>
  </si>
  <si>
    <t xml:space="preserve">3- protipožární SDK podhled, tl. 12,5 mm </t>
  </si>
  <si>
    <t>Skladba: TŘÍDA REAKCE NA OHEŇ: B, index šíření plamene = 0</t>
  </si>
  <si>
    <t>417320030RAA</t>
  </si>
  <si>
    <t>Ztužující věnec ŽB beton C 16/20, 30 x 20 cm bednění, výztuž 90 kg/m3 - ozn.U.3 + U.11</t>
  </si>
  <si>
    <t>m</t>
  </si>
  <si>
    <t>Uložení sníženého stropu nad zázemím police (balkon ve 2.NP)</t>
  </si>
  <si>
    <t xml:space="preserve">popis: </t>
  </si>
  <si>
    <t xml:space="preserve">nový železobetonový věnec na šířku stávajícího zdiva 320 mm, vvýšky 250 podélná výztuž 4 ks R10, třmínky R6 po 250 mm </t>
  </si>
  <si>
    <t xml:space="preserve">uložení stropní konstrukce S.11 </t>
  </si>
  <si>
    <t xml:space="preserve">vytažení atiky včetně vytežení tepelné izolace a napojení hydroizolace. </t>
  </si>
  <si>
    <t>Oplechování atiky K.19</t>
  </si>
  <si>
    <t xml:space="preserve">kotvení zábradlí Z.01 </t>
  </si>
  <si>
    <t>prostup odtoku z střechy X.11</t>
  </si>
  <si>
    <t>2*1,70+2,65</t>
  </si>
  <si>
    <t>5,85+1,50*2</t>
  </si>
  <si>
    <t>417320032RAA</t>
  </si>
  <si>
    <t>Ztužující věnec ŽB beton C 16/20, 40 x 20 cm bednění, výztuž 90 kg/m3  ozn.U3</t>
  </si>
  <si>
    <t>5</t>
  </si>
  <si>
    <t>Komunikace</t>
  </si>
  <si>
    <t>596245021R</t>
  </si>
  <si>
    <t>Navrácení stávající dlažby ozn.U14</t>
  </si>
  <si>
    <t>"Navrácení stávající dlažby po dokončení stavby. Návaznost na B.05. Doplnění poškozených prvků v rozsahu 20 %</t>
  </si>
  <si>
    <t>Včetně případného přeuložení stávající drenáže okolo objektu, pokud se zjistí, že není v dostatečné hloubce"</t>
  </si>
  <si>
    <t>61</t>
  </si>
  <si>
    <t>Upravy povrchů vnitřní</t>
  </si>
  <si>
    <t>612403384R00</t>
  </si>
  <si>
    <t>Hrubá výplň rýh ve stěnách do 7x7 cm maltou ze SMS ozn.B.28 až B.31 + U7</t>
  </si>
  <si>
    <t>ozn.B.28</t>
  </si>
  <si>
    <t>Vysekání drážky pro napojení svítidel chodby ve 2.NP (Esi.01, X.16) k nejbližšímu napojovacímu bodu, vdálenost cca. 10m</t>
  </si>
  <si>
    <t>ozn.B.29</t>
  </si>
  <si>
    <t>"Vysekání drážky pro napojení nasvícení úřední desky (Esi.02, X.07). Drážka pro napojení do nejbližšího napojovacího bodu (rozvaděč v místnosti 1.10), včetně vypínače v interéru budovy a světelné fotobuňky.</t>
  </si>
  <si>
    <t>"</t>
  </si>
  <si>
    <t>ozn.B.30</t>
  </si>
  <si>
    <t>Vysekání drážky pro napojení nasvícení vstupů (Esi.03, X.01, X.02, X.03). Drážka pro napojení do nejbližšího napojovacího bodu (rozvaděč v místnosti 1.10), včetně vypínače v interéru budovy a světelné fotobuňky.</t>
  </si>
  <si>
    <t>ozn.B.31</t>
  </si>
  <si>
    <t xml:space="preserve">Vysekání drážky pro rozvody elektrické energie v dostavované části chodby (Esi.04). Napojení na nejbližší stávajcí napojovací bod, cca. 10m </t>
  </si>
  <si>
    <t>ozn.U7</t>
  </si>
  <si>
    <t>Zasekání stávajících venkovních rozvodů do fasády (cca. 80 bm)</t>
  </si>
  <si>
    <t>15,00+10,00+25,00+10,00</t>
  </si>
  <si>
    <t>80,00</t>
  </si>
  <si>
    <t>612433212R</t>
  </si>
  <si>
    <t>Provedení sanačních omítek ozn.S.09</t>
  </si>
  <si>
    <t>"Provedení sanačních omítek na všech stávajících stěnách v interiéru 1.NP do výšky min. 800 mm nad styk s podlahou. Systém  z jednotlivých jednosložkových omítkových směsí, které jsou na bázi minerálních pojiv, pórovitého a křemičitého plniva a modifikujících přísad. Bude odpovídat normě ČSN 72 2430 a doporučení WTA 2-2-91.</t>
  </si>
  <si>
    <t>Po provedení bouracích prací B.13 a stavebních úprav U.9</t>
  </si>
  <si>
    <t>V případě potřeby bude proveden kotvící prostřik. Sanační omítka bude prováděna na navlhčený podklad.  Konečná vrstva omítky bude vyhlazena dřevěným nebo polystyrenovým hladítkem. Budou dodženy technologické přestávky a pokyny výrobce. Pro další nátěry budou vždy používány nátěry s nízkým difusním odporem</t>
  </si>
  <si>
    <t>poznámka: místo sádrového pojiva na kotvení elektroinstalace a dalších, použít výhradně sanační pojivo</t>
  </si>
  <si>
    <t>TŘÍDA REAKCE NA OHEŇ: B."</t>
  </si>
  <si>
    <t>62</t>
  </si>
  <si>
    <t>Úpravy povrchů vnější</t>
  </si>
  <si>
    <t>622312124R</t>
  </si>
  <si>
    <t>Zateplovací syst. XPS tl. 140 mm ozn.S.02</t>
  </si>
  <si>
    <t>Skladba zateplení obvodových stěn – hladká omítka do výšky 1m nad přiléhajícím terénem</t>
  </si>
  <si>
    <t>Skladba zateplení obvodových stěn – modelovaná reliéfní omítka – horizontální profilace</t>
  </si>
  <si>
    <t xml:space="preserve">Popis: Zateplení obvodového zdiva. Dodávka a montáž. Součástí dodávky jsou veškeré kotevní, dopňkové a spojovací prvky. </t>
  </si>
  <si>
    <t>1-     dva až tři nástřiky prostředem na bázi oligomerních siloxanů určený k dosažení vodoodpudivosti savých minerálních stavebních materiálů. Počet nástřiků bude stanoven dodavatelem postřiku. Nástřik nevytváří na povrchu žádné optické změny ani souvislý film, póry zůstávají volné</t>
  </si>
  <si>
    <t xml:space="preserve">1- hydrofobizační organokřemičitý prostředek v lakovém benzinu s neutrálním katalyzátorem, křemičitý gel nevytváří na povrchu žádné optické změny ani souvislý film, póry zůstávají volné </t>
  </si>
  <si>
    <t>2- trojitý vodou naředěný vápenný tónovaný nátěr barvy RAL 000 90 00. Použité vápno bude hašené, 5 let odleželé (doloženo certifikátem). Součástí dodávky bude provedení dvaceti vzorků barvy na fasádě objektu o rozměrech 30 x 60 cm s  různou mírou pigmentace a ředění, ze  kterých bude projektantem vybrán konkrétní vzorek pro nátěr fasády.</t>
  </si>
  <si>
    <t>3- tenkovrstvá minerální omítka s nízkým odporem prostupu vodních par</t>
  </si>
  <si>
    <t>3-jádrová cemento-vápenná omítka vnější profilovaná. Použité vápno bude hašené, 5 let odleželé (doloženo certifikátem). Ostění oken a dveří bude bez reliéfní modelace – hladké.</t>
  </si>
  <si>
    <t>4- sklovláknitá armovací síťovina uložena v horní třetině lepící stěrky</t>
  </si>
  <si>
    <t>4-keramické pletivo fasádní, šíře 1 m, keramika na 90 cm šířky pletiva, zbývající 10 cm drát na překrytí spojů, kotvené distančními ocelovými šroubovanými kotvami.Rozmístění kotev v rastru cca 50 x 50 cm.</t>
  </si>
  <si>
    <t>5- armovací hmota</t>
  </si>
  <si>
    <t>5-tepelná izolace minerální vata tl.14 cm, nalepená a mechanicky kotvená ,  součinitel tepelné vodivosti=0,036 W/mK</t>
  </si>
  <si>
    <t xml:space="preserve">6- tepelná izolace  extrudovaný polystyren 140 mm,   nalepeno a mechanicky kotveno,  součinitel tepelné         vodivosti λ = 0,032 W/m.K.  Samozhášivý, Třída reakce na oheň: D, Index šíření plamene 0  </t>
  </si>
  <si>
    <t xml:space="preserve">6- stávající zdivo </t>
  </si>
  <si>
    <t>7-   nosné zdivo</t>
  </si>
  <si>
    <t>Požární odolnost: třída reakce na oheň celé skladby - „B“, třída reakce na oheň izolačního materiálu - „E“, index šíření plamene - „0“</t>
  </si>
  <si>
    <t>skladba: TŘÍDA REAKCE NA OHEŇ: B.</t>
  </si>
  <si>
    <t xml:space="preserve"> Před zahájením realizace kontaktního zateplovacího systému musí být podkladní vrstva napenetrovaná penetračním nátěrěm pro savé podklady např. LBCS  - Rako Systém - PE 202. Detaily napojení na okna a dveře viz ""detaily"".."</t>
  </si>
  <si>
    <t>4,30</t>
  </si>
  <si>
    <t>(8,868+3,50*2+1,20+2,14+8,25+9,00*2+1,80*2)*1,00</t>
  </si>
  <si>
    <t>-(2,80+3,80)*1</t>
  </si>
  <si>
    <t>622312124R00</t>
  </si>
  <si>
    <t>Zateplovací syst. XPS tl. 140 mm ozn.S.04</t>
  </si>
  <si>
    <t>Popis: Zateplení obvodového zdiva. Dodávka a montáž. Součástí dodávky jsou veškeré kotevní, dopňkové a spojovací prvky.</t>
  </si>
  <si>
    <t xml:space="preserve">1-   dva až tři nástřiky prostředem na bázi oligomerních siloxanů určený k dosažení vodoodpudivosti savých minerálních stavebních materiálů. Počet nástřiků bude stanoven dodavatelem postřiku. Nástřik nevytváří na povrchu žádné optické změny ani souvislý film, póry zůstávají volné. </t>
  </si>
  <si>
    <t xml:space="preserve">3- jádrová cemento-vápenná omítka vnější profilovaná, hydrofobizovaná, tl 35mm. modelovaná svislými kanelurami v profilaci dle detailu výkresové dokumentace. Použité vápno bude hašené, 5 let odleželé (doloženo certifikátem). Ostění oken a dveří bude bez reliéfní modelace – hladké. </t>
  </si>
  <si>
    <t>4- keramické pletivo fasádní, šíře 1 m, keramika na 90 cm šířky pletiva, zbývající 10 cm drát na překrytí spojů, kotvené distančními ocelovými šroubovanými kotvami</t>
  </si>
  <si>
    <t>Rozmístění kotev v rastru cca 50 x 50 cm</t>
  </si>
  <si>
    <t xml:space="preserve">5- tepelná izolace  extrudovaný polystyren 140 mm,   nalepeno a mechanicky kotveno,  součinitel tepelné         vodivosti ? = 0,032 W/m.K. Samozhášivý, Třída reakce na oheň: D, Index šíření plamene 0  </t>
  </si>
  <si>
    <t>6-   nosné zdivo</t>
  </si>
  <si>
    <t>Dodavatel před zadáním do výroby předloží vzorek fasády o rozměrech 500 x 500 mm pro schválení projektantem.</t>
  </si>
  <si>
    <t>19,70*0,75</t>
  </si>
  <si>
    <t>-0,90*0,75</t>
  </si>
  <si>
    <t>622312125R</t>
  </si>
  <si>
    <t>Zateplovací syst XPS tl. 140 mm ozn. S.01</t>
  </si>
  <si>
    <t>Popis: Zateplení obvodového zdiva. Dodávka a montáž. Součástí dodávky jsou veškeré kotevní, doplňkové a spojovací prvky.</t>
  </si>
  <si>
    <t>1-     hydrofobizační organokřemičitý prostředek v lakovém benzinu s neutrálním katalyzátorem, křemičitý gel nevytváří na povrchu žádné optické změny ani souvislý film, póry zůstávají volné</t>
  </si>
  <si>
    <t xml:space="preserve">6- tepelná izolace  extrudovaný polystyren 140 mm,   nalepeno a mechanicky kotveno,  součinitel tepelné     vodivosti ? = 0,032 W/m.K. Samozhášivý. Třída reakce na oheň: D, Index šíření plamene 0   </t>
  </si>
  <si>
    <t>8,25*3,35</t>
  </si>
  <si>
    <t>19,50*5,75</t>
  </si>
  <si>
    <t>1,80*2,25*2</t>
  </si>
  <si>
    <t>60,65</t>
  </si>
  <si>
    <t>3,50*3,40*2</t>
  </si>
  <si>
    <t>1,20*1,15</t>
  </si>
  <si>
    <t>3,80*2,00+2,80*2,00</t>
  </si>
  <si>
    <t>8,25*(3,45+3,25)/2</t>
  </si>
  <si>
    <t>0,90*0,90*2</t>
  </si>
  <si>
    <t>2,05*2,50*2</t>
  </si>
  <si>
    <t>2,20*1,50*4</t>
  </si>
  <si>
    <t>0,42*1,50</t>
  </si>
  <si>
    <t>0,90*2,25</t>
  </si>
  <si>
    <t>1,40*0,86</t>
  </si>
  <si>
    <t>-69,7665</t>
  </si>
  <si>
    <t>622312126R</t>
  </si>
  <si>
    <t>Zateplovací syst XPS tl. 140 mm ozn. S.03</t>
  </si>
  <si>
    <t>Skladba zateplení obvodových stěn – modelovaná reliéfní omítka - svisle kanelurovaná</t>
  </si>
  <si>
    <t>Skladba zateplení obvodových stěn – strukturovana omítka</t>
  </si>
  <si>
    <t>Popis: Zateplení obvodového zdiva. Dodávka a montáž. Součástí dodávky jsou veškeré kotevní a spojovací prvky.</t>
  </si>
  <si>
    <t>1-silikonová tenkovrstvá omítka hrubost 6mm. Omítka je paropropustná s nízkou nasákavostí, vysokou odolností proti povětrnostním vlivům a schopností překrýt vlasové trhlinky v podkladu. Je velmi mikroporézní a používá se na všechny běžné podklady. Barva písková RAL 070 70 30 Před zhotovením nutno předložit ke schválení aplikovaný vzorek barvy architektovi.</t>
  </si>
  <si>
    <t xml:space="preserve">
2-  trojitý vodou naředěný vápenný tónovaný nátěr barvy RAL 000 90 00. Použité vápno bude hašené, 5 let odleželé (doloženo certifikátem). Součástí dodávky bude provedení dvaceti vzorků barvy na fasádě objektu o rozměrech 30 x 60 cm s  různou mírou pigmentace a ředění, ze  kterých bude projektantem vybrán konkrétní vzorek pro nátěr fasády.</t>
  </si>
  <si>
    <t xml:space="preserve">2- stavební lepidlo s perlinkou </t>
  </si>
  <si>
    <t xml:space="preserve">3- jádrová cemento-vápenná omítka vnější profilovaná tl 35mm. modelovaná svislými kanelurami v profilaci dle detailu výkresové dokumentace. Použité vápno bude hašené, 5 let odleželé (doloženo certifikátem). Ostění oken a dveří bude bez reliéfní modelace – hladké. </t>
  </si>
  <si>
    <t>3- tepelná izolace z minerální vaty tl.140 mm, nalepeno na stavební lepidlo a mechanicky kotveno,  součinitel tepelné vodivosti=0,032 W/mK</t>
  </si>
  <si>
    <t>4- keramické pletivo fasádní, šíře 1 m, keramika na 90 cm šířky pletiva, zbývající 10 cm drát na překrytí spojů, kotvené distančními ocelovými šroubovanými kotvami
Rozmístění kotev v rastru cca 50 x 50 cm</t>
  </si>
  <si>
    <t>4-   stávající zdivo</t>
  </si>
  <si>
    <t xml:space="preserve">5- tepelná izolace  extrudovaný polystyren 140 mm,   nalepeno a mechanicky kotveno,  součinitel tepelné         vodivosti λ = 0,032 W/m.K. Samozhášivý, Třída reakce na oheň: D, Index šíření plamene 0  </t>
  </si>
  <si>
    <t>V oblasti kde není cihelný sokl a omítka je dotažena až k terénu se nahrazuje perlinka rabicovým pletivem do výšky 1m nad terén a zároveň na finální povrch aplikujeme hydrofobizační organokřemičitý prostředek v lakovém benzinu s neutrálním katalyzátorem. Křemičitý gel nevytváří na povrchu žádné optické změny ani souvislý film, póry zůstávají volné. Aplikace do výšky 1m nad terénem. Samotná tepelná izolace se zatáhne 300mm pod terén a přichytí se na ní nopová fólie.</t>
  </si>
  <si>
    <t>poznámka: místo sádrového pojiva na kotvení elektroinstalace a dalších, použít výhradně sanační pojivo. Dodavatel před zadáním do výroby předloží vzorek fasády o rozměrech 500 x 500 mm pro schválení projektantem.</t>
  </si>
  <si>
    <t xml:space="preserve"> Před zahájením realizace kontaktního zateplovacího systému musí být podkladní vrstva napenetrovaná penetračním nátěrěm pro savé podklady. Detaily napojení na okna a dveře viz ""detaily""..</t>
  </si>
  <si>
    <t>Celková skladba musí mít reakci na oheň třídy A, index šíření ohně 0"</t>
  </si>
  <si>
    <t>2*(2,60+2,55)*(6,20+8,15)/2</t>
  </si>
  <si>
    <t>19,65*5,65</t>
  </si>
  <si>
    <t>0,90*1,95*3</t>
  </si>
  <si>
    <t>0,63*0,35*4</t>
  </si>
  <si>
    <t>1,40*1,70*7</t>
  </si>
  <si>
    <t>-22,807</t>
  </si>
  <si>
    <t>622312127R</t>
  </si>
  <si>
    <t>Zateplovací syst XPS tl. 140 mm ozn.S.06</t>
  </si>
  <si>
    <t>1- hydrofobizační organokřemičitý prostředek v lakovém benzinu s neutrálním katalyzátorem, křemičitý gel nevytváří na povrchu žádné optické změny ani souvislý film, póry zůstávají volné</t>
  </si>
  <si>
    <t xml:space="preserve">3- jádrová cemento-vápenná omítka vnější s hrubým povrchem, tl 25mm, nestahovaná latí. Použité vápno bude hašené, 5 let odleželé (doloženo certifikátem). </t>
  </si>
  <si>
    <t>54,90</t>
  </si>
  <si>
    <t>9,15*4,55</t>
  </si>
  <si>
    <t>9,15*(4,80+4,05)/2</t>
  </si>
  <si>
    <t>1,50*1,50*4</t>
  </si>
  <si>
    <t>1,50*0,90*1</t>
  </si>
  <si>
    <t>1,50*1,15*1</t>
  </si>
  <si>
    <t>2,80*1,10</t>
  </si>
  <si>
    <t>1,12*1,12*3</t>
  </si>
  <si>
    <t>-18,9182</t>
  </si>
  <si>
    <t>622312128R</t>
  </si>
  <si>
    <t>Zateplovací syst XPS tl. 140 mm ozn. S07</t>
  </si>
  <si>
    <t>1-  dva až tři nástřiky prostředem na bázi oligomerních siloxanů určený k dosažení vodoodpudivosti savých minerálních stavebních materiálů. Počet nástřiků bude stanoven dodavatelem postřiku. Nástřik nevytváří na povrchu žádné optické změny ani souvislý film, póry zůstávají volné</t>
  </si>
  <si>
    <t>3- jádrová cemento-vápenná hydrofobizovaná omítka vnější s hrubým povrchem, nestahovaná latí. Použité vápno bude hašené, 5 let odleželé (doloženo certifikátem). tl 25mm.</t>
  </si>
  <si>
    <t>(8,868+3,50+2,80+9,15)*1,00</t>
  </si>
  <si>
    <t>1,50*0,45</t>
  </si>
  <si>
    <t>1,20*0,35</t>
  </si>
  <si>
    <t>-1,095</t>
  </si>
  <si>
    <t>622421657R00</t>
  </si>
  <si>
    <t>Zateplovací systém , extrud. polystyren 140mm ozn.S.05   - bez cihel</t>
  </si>
  <si>
    <t>Popis:  Skladba fasády v oblasti soklového zdiva na východní fasádě. Dodávka a montáž. Součástí dodávky jsou veškeré kotevní, doplňkové a spojovací prvky.</t>
  </si>
  <si>
    <t>1-   dva až tři nástřiky prostředem na bázi oligomerních siloxanů určený k dosažení vodoodpudivosti savých minerálních stavebních materiálů. Počet nástřiků bude stanoven dodavatelem postřiku. Nástřik nevytváří na povrchu žádné optické změny ani souvislý film, póry zůstávají volné</t>
  </si>
  <si>
    <t>2-  betonové cihly v přírodní barvě cementu (šedá) 240x120x65 mm – kotveno přes nerez ocelové trny do zdiva,  ložná spára 2,5cm, svislá spára nulová, zděno na cementovou maltu, založeno na nerez ocelovém válcovaném profilu kotveném do stavby</t>
  </si>
  <si>
    <t>3- fasádní stěrka na polystyren</t>
  </si>
  <si>
    <t xml:space="preserve">4- tepelná izolace  extrudovaný polystyren 140 mm,   nalepeno a mechanicky kotveno,  součinitel tepelné         vodivosti ? = 0,032 W/m.K. Samozhášivý, Třída reakce na oheň: D, Index šíření plamene 0  </t>
  </si>
  <si>
    <t>5-   nosné zdivo</t>
  </si>
  <si>
    <t>19,70*0,30</t>
  </si>
  <si>
    <t>-1,00*0,30*3</t>
  </si>
  <si>
    <t>63</t>
  </si>
  <si>
    <t>Podlahy a podlahové konstrukce</t>
  </si>
  <si>
    <t>561431112R00</t>
  </si>
  <si>
    <t>Doplnění mlatového povrchu tl. 10 cm ozn.U15</t>
  </si>
  <si>
    <t xml:space="preserve">"Doplnění mlatového povrchu po dokončení stavby. V návaznosti na B.06. </t>
  </si>
  <si>
    <t>84,30*0,60-20,00</t>
  </si>
  <si>
    <t>631100003R</t>
  </si>
  <si>
    <t>Skladba střechy nad zázemím policistů (balkon ve 2 ozn.S.11</t>
  </si>
  <si>
    <t>1- betonová dlažba tl. 35 mm, čtvercový formát</t>
  </si>
  <si>
    <t>2- plastové terče tl. 12 mm</t>
  </si>
  <si>
    <t xml:space="preserve">3- střešní fólie na bázi PVC-P vyztužená polyesterovou mřížkou   4- betonová deska tl 50 - 140 mm síť kari 100/100/8, do spádu 3% </t>
  </si>
  <si>
    <t>5- geotextilie</t>
  </si>
  <si>
    <t xml:space="preserve">6- tepelná izolace, extrudovaný polystyren pero - drážka, pro zatížení do podlah položený ve dvou vrstvách s vystřídáním spar  , tl. 240 mm s ? = 0,035 W/m.K. Samozhášivý. Index šíření plamene 0  </t>
  </si>
  <si>
    <t>7- parozábrana</t>
  </si>
  <si>
    <t>8- betonová deska min. tloušťka 100 mm, karisíť 8/100 x 8/100 mm</t>
  </si>
  <si>
    <t>9- trapézový plech,  VSŽ11001 (skladební šířka 600 mm , výška vlny 50 mm,  tl 0,8 mm ), pozink,  vč. kotvícíh prvků</t>
  </si>
  <si>
    <t>10- ocelové I profily, výška 160 mm, max. osová vzdálenost 1000 mm</t>
  </si>
  <si>
    <t>11- dřevěné latě 20 x 40 mm, na plocho</t>
  </si>
  <si>
    <t>12- protipožární podhled, cetris desky</t>
  </si>
  <si>
    <t>13- penetrační nátěr</t>
  </si>
  <si>
    <t>14- výmalba</t>
  </si>
  <si>
    <t>poznámka: snížená skladba pochozí střechy musí navazovat na úroveň podlahy ve 2.NP</t>
  </si>
  <si>
    <t>KLASIFIKACE POŽÁRNÍ ODOLNOSTI STŘEŠNÍHO PLÁŠTĚ: Broof (t1), index šíření plamene = 0</t>
  </si>
  <si>
    <t>Neobsazeno</t>
  </si>
  <si>
    <t>vyspravení stávající podlahy v garáži hasičů</t>
  </si>
  <si>
    <t>1- samonivelační čerpatelná stěrka pro přímé zatížení s pevností 35N/mm</t>
  </si>
  <si>
    <t>2- stávající konstrukce podlahy</t>
  </si>
  <si>
    <t>inddex šíření plamene = 0</t>
  </si>
  <si>
    <t>64</t>
  </si>
  <si>
    <t>Výplně otvorů</t>
  </si>
  <si>
    <t>640D.0.01</t>
  </si>
  <si>
    <t>Dveře exteriérové, dřevěný rám, křídlo skleněná výplň - ozn. D.01</t>
  </si>
  <si>
    <t>Světlost: 900/2250 mm</t>
  </si>
  <si>
    <t>rozměr stavebního otvoru: 1000/2300 mm</t>
  </si>
  <si>
    <t>směr otevírání: dovnitř do objektu</t>
  </si>
  <si>
    <t>Popis: Dveře vstupní vnější plné jednokřídlové otevíravé. Konstrukce rámová,  se zasklení. Komplet sestává z dřevěné rámové zárubně osazené do ostění, křídla š. 900mm, kovového prahu, samozavírače a kování. Křídlo s bezpečnostním čirým zasklením v dřevěném rámu</t>
  </si>
  <si>
    <t>Součinitel prostupu tepla dveřmi (včetně rámu) U = 1,5 W/m2.K.</t>
  </si>
  <si>
    <t>Materiál: masivní dub, překližka</t>
  </si>
  <si>
    <t>Povrchová úprava: impregnace dřeva, dvojitý finální nátěr bezbarvou lazurou bez ochraných UV složek, dřevo by mělo přirozeně stárnout.</t>
  </si>
  <si>
    <t>Kování: Nerezová klika s kruhovou rozetou průměr 50 mm,povrchová úprava bude přírodní, bez transparentního laku, nebo jiných povrchových úprav, tak aby povrch mohl přirozeně stárnout a získávat patinu. Dveřní závěsy rektifikovatelné Zámek: Zámek zadlabávací mechanický jednobodový s válečkem, Šířka štítu: 20 mm, Dveřní vůle: 2 – 5,5 mm(mezi čelním plechem zámku a protiplechem), Povrchová úprava: štít zámku kruhový z nerez oceli, Cylindrická vložka: DIN – europrofil, Certifikace: ČSN EN 1627 – Odolnost proti násilnému vniknutí, ČSN EN 179 – Pro únikové východy,  Vložka:  Cylindrická vložka, systémem generálního a   hlavního klíče (SGHK), 3. bezpečnostní třída, chráněný klíč, patentovaný systém. Ochrana klíčů proti neoprávněnému kopírování. Délka cylindrické vložky různá dle konkrétního dveřního křídla.</t>
  </si>
  <si>
    <t>Požární odolnost: není požadována</t>
  </si>
  <si>
    <t>Poznámka: Před zadáním do výroby si dodavatel stavby ověří rozměry otvorů na místě. Součástí dodávky je dílenská dokumentace, která bude před zadáním do výroby předložena projektantovi k  písemnému odsouhlasení. Požadavky na montáž dle normy ČSN 73 05 40-2</t>
  </si>
  <si>
    <t>640D.0.02</t>
  </si>
  <si>
    <t>Dveře exteriérové, dřevěný rám, křídlo plné ozn. D.02</t>
  </si>
  <si>
    <t>rozměr stavebního otvoru: : 1000/2300 mm</t>
  </si>
  <si>
    <t xml:space="preserve">Směr otevírání: dovnitř do objektu </t>
  </si>
  <si>
    <t>Popis: Dveře vstupní vnější plné jednokřídlové otevíravé. Konstrukce rámová, bez zasklení. Komplet sestává z dřevěné rámové zárubně osazené do ostění, křídla š. 900mm, kovového prahu, samozavírače a kování. Křídlo z obou stran obloženo amsivními dubovými deskami bez profilace.</t>
  </si>
  <si>
    <t>640D.0.03</t>
  </si>
  <si>
    <t>Dveře exteriérové, dřevěný rám, křídlo plné ozn. D.03</t>
  </si>
  <si>
    <t>Dveře exteriérové, dřevěný rám, křídlo plné</t>
  </si>
  <si>
    <t>Světlost: 600/2030 mm</t>
  </si>
  <si>
    <t>rozměr stavebního otvoru: : 750/2100 mm</t>
  </si>
  <si>
    <t xml:space="preserve">Směr otevírání: ven z objektu </t>
  </si>
  <si>
    <t>640D.0.04</t>
  </si>
  <si>
    <t>Dveře exteriérové, dřevěný rám, křídlo plné ozn. D.04</t>
  </si>
  <si>
    <t>Světlost: 800/2030 mm</t>
  </si>
  <si>
    <t>rozměr stavebního otvoru: : 900/2100 mm</t>
  </si>
  <si>
    <t>640D.0.05</t>
  </si>
  <si>
    <t>Vrata, dřevěné, atypické, ocelový rám ozn. D.05</t>
  </si>
  <si>
    <t>repase + zateplení</t>
  </si>
  <si>
    <t>640D.0.06</t>
  </si>
  <si>
    <t>Vrata, dřevěné, atypické, ocelový rám ozn. D.06</t>
  </si>
  <si>
    <t>640D.0.07</t>
  </si>
  <si>
    <t>Dveře exteriérové, balkonové, dřevěný rám, křídlo skleněná výplň - ozn. D.07</t>
  </si>
  <si>
    <t>Směr otevírání: dovnitř do objektu</t>
  </si>
  <si>
    <t>640D.0.08</t>
  </si>
  <si>
    <t>Dveře interiérové dvojkřídlé, dřevěný rám křídlo skleněná výplň - ozn. D.08</t>
  </si>
  <si>
    <t>640D.0.09</t>
  </si>
  <si>
    <t>Dveře interiérové,  dřevěný rám, křídlo plné ozn. D.09</t>
  </si>
  <si>
    <t>640O.0.01</t>
  </si>
  <si>
    <t>Okno jednokřídlé  1600/1600mm ozn. O.01</t>
  </si>
  <si>
    <t>rozměr stavebního otvoru: 1600 x 1600</t>
  </si>
  <si>
    <t>Popis: Okno jednokřídlé s izolačním trojsklem (Uw=0,9). Okenní křídla bez členění. Okno tvoří komplet spolu s  vnitřním parapetem. Součástí dodávky je kotvení kovovými kotvícími pásky, tepelná izolace připojovací spáry PUR pěnou, parotěsné napojení na stavbu, zatěsnění proti dešťové vodě. (viz detaily)</t>
  </si>
  <si>
    <t xml:space="preserve">Materiál:  </t>
  </si>
  <si>
    <t>okno: masivní borovice, čtvrtkové výřezy, bez kazů</t>
  </si>
  <si>
    <t xml:space="preserve">Povrchová úprava: impregnace dřeva, dvojitý finální nátěr bezbarvou lazurou bez ochraných UV složek, dřevo by mělo přirozeně stárnout.  </t>
  </si>
  <si>
    <t>Kování: otevíravé, otevíravě sklopné (se 4. polohou kliky – mikroventilace), okapnička z eloxovaného hliníku v barvě rámu.</t>
  </si>
  <si>
    <t>Zasklení:</t>
  </si>
  <si>
    <t>izolační trojsklo : sklo čiré – 12mm Ar 90%  -  4mm LOW-E (pozice 3) - 12mm Ar 90% - 4 mm sklo, Ug = 0,9 W/m2K, distanční rámeček z  nevodivého materiálu, plnění inertním plynem.</t>
  </si>
  <si>
    <t>Poznámka: Před zadáním do výroby si dodavatel stavby ověří rozměry otvorů na místě. Součástí dodávky je dílenská dokumentace, která bude před zadáním do výroby předložena projektantovi k  písemnému odsouhlasení.  Požadavky na montáž dle normy ČSN 73 05 40-2</t>
  </si>
  <si>
    <t>640O.0.02</t>
  </si>
  <si>
    <t>Okno jednokřídlé  632/390 mm, ozn. O.02</t>
  </si>
  <si>
    <t>okno jednokřídlé, otvíravé a sklápěcí, mléčné zasklení, se stahovačkou, navázáno na rám úřední desky</t>
  </si>
  <si>
    <t xml:space="preserve">rozměr stavebního otvoru: 632 x 390 mm, </t>
  </si>
  <si>
    <t xml:space="preserve">Okno jednokřídlé s izolačním trojsklem (Uw=0,9). Mléčné zasklení. Přesahové sklo. Okenní křídla bez členění. Okno tvoří komplet spolu s  vnitřním parapetem. Opatřeno stahovačkou. Zalícováno s vnější stranou fasády. Součástí dodávky je kotvení kovovými kotvícími pásky, tepelná izolace připojovací spáry PUR pěnou, parotěsné napojení na stavbu, zatěsnění proti dešťové vodě. </t>
  </si>
  <si>
    <t>okno: dřevohliníkový rám</t>
  </si>
  <si>
    <t>parapet: masivní dubová spárovka toušťky 30 mm</t>
  </si>
  <si>
    <t>640O.0.03</t>
  </si>
  <si>
    <t>Dřevěné okno dvojkřídlé 1500/1500mm ozn. O.03</t>
  </si>
  <si>
    <t>dřevěné okno dvojkřídlé, otvíravé, atyp - replika hitorického okna, zasazeno ve vnějším lící fasády</t>
  </si>
  <si>
    <t>rozmeř 1500 x 1500 mm, čiré sklo</t>
  </si>
  <si>
    <t>rozměr stavebního otvoru: 1500 x 1500 mm</t>
  </si>
  <si>
    <t xml:space="preserve">Popis: Okno dvoukřídlé s izolačním trojsklem (Uw=0,9). Okenní křídla s členěním subtilními vodorovnými příčkami, skleněné tabulky jsou příčkami rozdělené. Upevnění skel sklenářským kytem. Okno tvoří komplet spolu s  vnitřním parapetem, parapet atyp. Kování je replikovou historického kování. Součástí dodávky je kotvení kovovými kotvícími pásky, tepelná izolace připojovací spáry PUR pěnou, parotěsné napojení na stavbu, zatěsnění proti dešťové vodě. </t>
  </si>
  <si>
    <t>Parapet: voskování povrchu transparentním hedvábně matným tvrdým voskem z  přírodních surovin s  přirozenou dobou schnutí. 2 vrstvy materiálu na základě přírodních rostlinných olejů a vosků.</t>
  </si>
  <si>
    <t>Kování: mosazné odlitky, tvarové repliky hitorického kování, povrchová úprava bude přírodní, bez transparentního laku, nebo jiných povrchových úprav, tak aby povrch mohl přirozeně stárnout a získávat patinu. Závěsy – masiv mosaz, třícestná okenní rozvora zapuštěná do okenního rámu.</t>
  </si>
  <si>
    <t>izolační trojsklo : sklo čiré – 12mm Ar 90%  -  4mm LOW-E (pozice 3) - 12mm Ar 90% - 4 mm sklo, Ug = 0,9 W/m2K, distanční rámeček z  nevodivého materiálu, plnění inertním plynem. Upevnění pomocí rychleschnoucího sklenářského tmelu a pojistných kovových sponek zakrytých tmelem. Dodavatel musí garantovat, že tmel bude v době předání stavby dostatečně tvrdý tak, aby v něm nezůstávaly otisky prstů a vrypy např. nehtem.</t>
  </si>
  <si>
    <t>640O.0.04</t>
  </si>
  <si>
    <t>Dřevěné okno dvojkřídlé  1500/1500mm ozn. O.04</t>
  </si>
  <si>
    <t>rozmeř 1500 x 1500 mm, bezpečnostní zasklení, čiré sklo</t>
  </si>
  <si>
    <t>rozměr stavebního otvoru: rozmeř 1500 x 1500 mm</t>
  </si>
  <si>
    <t>izolační trojsklo : sklo čiré bez reflexních úprav, Connex 33.4, třída P3A – 12mm Ar 90%  -  4mm LOW-E (pozice 3) - 12mm Ar 90% - 4 mm sklo, Ug = 0,9 W/m2K , distanční rámeček z  nevodivého materiálu, plnění inertním plynem. Upevnění pomocí rychleschnoucího sklenářského tmelu a pojistných kovových sponek zakrytých tmelem. Dodavatel musí garantovat, že tmel bude v době předání stavby dostatečně tvrdý tak, aby v něm nezůstávaly otisky prstů a vrypy např. nehtem.</t>
  </si>
  <si>
    <t>640O.0.05</t>
  </si>
  <si>
    <t>Dřevěné okno dvoukřídlé 1120/11200mm ozn. O.05</t>
  </si>
  <si>
    <t>rozmeř 1120 x 1120 mm, čiré sklo</t>
  </si>
  <si>
    <t>rozměr stavebního otvoru: 1120 x 1120 mm</t>
  </si>
  <si>
    <t>640O.0.06</t>
  </si>
  <si>
    <t>Dřevěné okno dvojkřídlé  1120/1120mm ozn. O.06</t>
  </si>
  <si>
    <t>rozmeř 1120 x 1120 mm, bezpečnostní zasklení, čiré sklo</t>
  </si>
  <si>
    <t>izolační trojsklo : sklo čiré bez reflexních úprav, Connex 33.4, třída P3A – 12mm Ar 90%  -  4mm LOW-E (pozice 3) - 12mm Ar 90% - 4 mm sklo, Ug = 0,9 W/m2K, distanční rámeček z  nevodivého materiálu, plnění inertním plynem. Upevnění pomocí rychleschnoucího sklenářského tmelu a pojistných kovových sponek zakrytých tmelem. Dodavatel musí garantovat, že tmel bude v době předání stavby dostatečně tvrdý tak, aby v něm nezůstávaly otisky prstů a vrypy např. nehtem.</t>
  </si>
  <si>
    <t>640O.0.07</t>
  </si>
  <si>
    <t>Dřevěné okno dvojkřídlé 1500/1350mm ozn. O.07</t>
  </si>
  <si>
    <t>rozmeř 1500 x 1350 mm, bezpečnostní zasklení, čiré sklo</t>
  </si>
  <si>
    <t>rozměr stavebního otvoru: 1500 x 1350 mm</t>
  </si>
  <si>
    <t>640O.0.08</t>
  </si>
  <si>
    <t>Dřevěné okno jednokřídlé ozn. O.08</t>
  </si>
  <si>
    <t>rozmer 900 x 900 mm, čiré sklo</t>
  </si>
  <si>
    <t>rozměr stavebního otvoru: 1100 x 1100 mm</t>
  </si>
  <si>
    <t>640O.0.10</t>
  </si>
  <si>
    <t>Dřevěné okno dvojkřídlé 2400/1700mmm ozn. O.10</t>
  </si>
  <si>
    <t>rozmer 2200 x 1500 mm, čiré sklo</t>
  </si>
  <si>
    <t>rozměr stavebního otvoru: 2400 x 1700 mm</t>
  </si>
  <si>
    <t>Popis: Dvoukoukřídlé s izolačním trojsklem (Uw=0,9). Okenní křídlabez členění. Okno tvoří komplet spolu s  vnitřním parapetem. Součástí dodávky je kotvení kovovými kotvícími pásky, tepelná izolace připojovací spáry PUR pěnou, parotěsné napojení na stavbu, zatěsnění proti dešťové vodě. (viz detaily)</t>
  </si>
  <si>
    <t>640O.0.11</t>
  </si>
  <si>
    <t>Dřevěné okno dvojkřídlé 2200/1500mm ozn. O.11</t>
  </si>
  <si>
    <t>rozmeř 2200 x 1500 mm, bezpečnostní zasklení, čiré sklo</t>
  </si>
  <si>
    <t>Popis: Okno dvoukřídlé s bezpečnostním izolačním trojsklem (Uw=0,9). Okenní křídlabez členění. Okno tvoří komplet spolu s  vnitřním parapetem. Součástí dodávky je kotvení kovovými kotvícími pásky, tepelná izolace připojovací spáry PUR pěnou, parotěsné napojení na stavbu, zatěsnění proti dešťové vodě. (viz detaily)</t>
  </si>
  <si>
    <t>izolační trojsklo : bezpečnostní sklo čiré bez reflexních úprav, Connex 33.4, třída P3A – 12mm Ar 90%  -  4mm LOW-E (pozice 3) - 12mm Ar 90% - 4 mm sklo, Ug = 0,9 W/m2K , distanční rámeček z  nevodivého materiálu, plnění inertním plynem.</t>
  </si>
  <si>
    <t>640O.0.12</t>
  </si>
  <si>
    <t>Dřevěné okno jednokřídlé 420/1500 ozn. O.12</t>
  </si>
  <si>
    <t>rozmeř 420 x 1500 mm, bezpečnostní zasklení, čiré sklo</t>
  </si>
  <si>
    <t>rozměr stavebního otvoru: 620 x 1700 mm</t>
  </si>
  <si>
    <t>Popis: Okno jednokřídlé s bezepčnostním izolačním trojsklem (Uw=0,9). Okenní křídla bez členění. Okno tvoří komplet spolu s  vnitřním parapetem. Součástí dodávky je kotvení kovovými kotvícími pásky, tepelná izolace připojovací spáry PUR pěnou, parotěsné napojení na stavbu, zatěsnění proti dešťové vodě. (viz detaily)</t>
  </si>
  <si>
    <t>izolační trojsklo : bezepčnostní sklo čiré bez reflexních úprav, Connex 33.4, třída P3A – 12mm Ar 90%  -  4mm LOW-E (pozice 3) - 12mm Ar 90% - 4 mm sklo, Ug = 0,9 W/m2K, distanční rámeček z  nevodivého materiálu, plnění inertním plynem.</t>
  </si>
  <si>
    <t>640O.0.13</t>
  </si>
  <si>
    <t>Dřevěné okno jednojkřídlé  1400/860mm ozn. O.13</t>
  </si>
  <si>
    <t>rozmeř 1400 x 860 mm, bezpečnostní zasklení, čiré sklo</t>
  </si>
  <si>
    <t>rozměr stavebního otvoru: 1600 x 1060 mm</t>
  </si>
  <si>
    <t>640O.0.14</t>
  </si>
  <si>
    <t>Střešní okno 800/800mmm ozn. O.14</t>
  </si>
  <si>
    <t>rozměr stavebního otvoru: 800/800mm</t>
  </si>
  <si>
    <t xml:space="preserve">Popis: okno střešní, otvíravé. Okenní křídlo bez členění. Okno tvoří komplet spolu s  vnitřním parapetem. Součástí dodávky je kotvení kovovými kotvícími pásky, tepelná izolace připojovací spáry PUR pěnou, parotěsné napojení na stavbu, zatěsnění proti dešťové vodě. </t>
  </si>
  <si>
    <t>642942111RT4</t>
  </si>
  <si>
    <t>Osazení zárubní dveřních ocelových, pl. do 2,5 m2 včetně dodávky zárubně  80 x 197 x 11 cm</t>
  </si>
  <si>
    <t>Přesunutí stávajích dveří</t>
  </si>
  <si>
    <t>ozn.U17</t>
  </si>
  <si>
    <t>94</t>
  </si>
  <si>
    <t>Lešení a stavební výtahy</t>
  </si>
  <si>
    <t>941941031R00</t>
  </si>
  <si>
    <t xml:space="preserve">Montáž lešení leh.řad.s podlahami,š.do 1 m, H 10 m </t>
  </si>
  <si>
    <t>10,15*5,55</t>
  </si>
  <si>
    <t>20,45*6,80</t>
  </si>
  <si>
    <t>20,60*6,65</t>
  </si>
  <si>
    <t>1,80*3,50*2</t>
  </si>
  <si>
    <t>9,10*(6,55+2,99/2)</t>
  </si>
  <si>
    <t>(8,90+9,20)*(5,30+2,99/2)</t>
  </si>
  <si>
    <t>2*(2,65+3,60)*(8,10+6,20)/2</t>
  </si>
  <si>
    <t>941941191RT3</t>
  </si>
  <si>
    <t>Příplatek za každý měsíc použití lešení k pol.1031 1 měsíc</t>
  </si>
  <si>
    <t>941941831R00</t>
  </si>
  <si>
    <t xml:space="preserve">Demontáž lešení leh.řad.s podlahami,š.1 m, H 10 m </t>
  </si>
  <si>
    <t>944941102R00</t>
  </si>
  <si>
    <t xml:space="preserve">Ochranné zábradlí na leš.konstrukcích, jednotyčové </t>
  </si>
  <si>
    <t>944944011R00</t>
  </si>
  <si>
    <t xml:space="preserve">Montáž ochranné sítě z umělých vláken </t>
  </si>
  <si>
    <t>944944031R00</t>
  </si>
  <si>
    <t xml:space="preserve">Příplatek za každý měsíc použití sítí k pol. 4011 </t>
  </si>
  <si>
    <t>944944081R00</t>
  </si>
  <si>
    <t xml:space="preserve">Demontáž ochranné sítě z umělých vláken </t>
  </si>
  <si>
    <t>95</t>
  </si>
  <si>
    <t>Dokončovací konstrukce na pozemních stavbách</t>
  </si>
  <si>
    <t>95290U02</t>
  </si>
  <si>
    <t>Prověření funkčnosti a přeosazení různých vedení ozn.U.02</t>
  </si>
  <si>
    <t>a přeosazení různých vedení demontovaných v souvislosti se snížením stropu v gáráži hasičů</t>
  </si>
  <si>
    <t>95290X01</t>
  </si>
  <si>
    <t>Podsvícený poutač zapuštěný do fasády nápis OBECNÍ ÚŘAD - ozn.X.01</t>
  </si>
  <si>
    <t>rozměry: 1000 x 600 mm, hloubka max. 100 mm</t>
  </si>
  <si>
    <t xml:space="preserve">napojení do nejbližšího napojovacího bodu (vzdálenost cca. 10m), včetně vypínače v interéru budovy a světelné fotobuňky. V návaznosti na Esi.03. Dodávka  nápisu dčetně návrhu typografie a DTP podkladů typografa. </t>
  </si>
  <si>
    <t>95290X02</t>
  </si>
  <si>
    <t>Podsvícený poutač zapuštěný do fasády nápis HASIČI - ozn.X.02</t>
  </si>
  <si>
    <t>napojení do nejbližšího napojovacího bodu (vzdálenost cca. 10m), včetně vypínače v interéru budovy a světelné fotobuňky. V návaznosti na Esi.03. Dodávka  nápisu dčetně návrhu typografie a DTP podkladů typografa.</t>
  </si>
  <si>
    <t>95290X03</t>
  </si>
  <si>
    <t>Podsvícený poutač zapuštěný do fasády nápis POLICIE - ozn.X.03</t>
  </si>
  <si>
    <t>95290X04</t>
  </si>
  <si>
    <t>Úřední deska ozn.X.04</t>
  </si>
  <si>
    <t>rozměry: 3810 x 2030 mm včetně osazení lightboxu a okenních rámů okna O.02, hloubka max. 100 mm včetně nosného roštu</t>
  </si>
  <si>
    <t>rám: nerez ocel L-profil na hloubku zateplovací skladby, kotvený do stavby, šroubovaný ze dvou  ocelových pásovin tl. 10 mm.</t>
  </si>
  <si>
    <t>záda: nerez. ocel plech tl. 3 mm, magnetický, šroubovaný na ocelový nosný rošt kotvený do stavby</t>
  </si>
  <si>
    <t>4ks ? otočných bezrámových skleněných  dveří rozm...XXXXX  uzamykatelných na univerzální klíč, bezpečnostní zasklení ESG, čiré sklo, antireflex, tl 12mm, broušené hrany , kování nerez, panty stavěcí pro bezrámové dveře.</t>
  </si>
  <si>
    <t>včetně 4ks svítidla a zdroje v krytí pro exterier, zdroj lineární zářivka dl 1000mm,  včetně vytažení jištěného kabelu ESI napojení do nejbližšího jističe, vč vystrojení jističe a zednických přípomocí. V návaznosti na Esi.02</t>
  </si>
  <si>
    <t>v rámu je vsazen podsvícený poutač X.07 a okna O.02, v rámu jsou integrována větrací okna místností šaten hasičů a policie, součástí dodávky je napojení rámu úřední deska na okenné křídla, vytvoření obkladu ostění oken v materialitě a povrchu rámu úřední desky, parapet, krycí žaluzie.</t>
  </si>
  <si>
    <t>95290X05</t>
  </si>
  <si>
    <t>Obecní znak ozn.X.05</t>
  </si>
  <si>
    <t>rozměry: 1400 x 1700 mm</t>
  </si>
  <si>
    <t>kovový výpalek, ocel tl. 5mm,  smaltovaná tříbarevné  provedení. Dodávka  nápisu dčetně výtvarného návrhu  a DTP podkladů.</t>
  </si>
  <si>
    <t>95290X06</t>
  </si>
  <si>
    <t>Odvětrání kuchyňky ozn.X.06</t>
  </si>
  <si>
    <t>implementace do rámu úřední desky</t>
  </si>
  <si>
    <t xml:space="preserve">Popis: Přeosazení vývodu odvětrání kuchyňky, implementace do rámu úřední desky. Nerez ocelová mřížka zalícovaná s úřední deskou. Dodávka a montáž včetně všech potřebných kotvících a spojovacích prvků. </t>
  </si>
  <si>
    <t>Materiál: nerez ocel</t>
  </si>
  <si>
    <t>95290X07</t>
  </si>
  <si>
    <t>Podsvícený poutač zapuštěný do fasády nápis ÚŘEDNÍ DESKA - ozn.X.07</t>
  </si>
  <si>
    <t>rozměry: 2326 x 390 mm</t>
  </si>
  <si>
    <t>napojení do nejbližšího napojovacího bodu (vzdálenost cca. 10m), včetně vypínače v interéru budovy a světelné fotobuňk. Dodávka  nápisu dčetně návrhu typografie a DTP podkladů typografa. V návaznosti na Esi.02</t>
  </si>
  <si>
    <t>95290X08</t>
  </si>
  <si>
    <t>Přeosazení stávajícího hromosvodu ozn.X.08</t>
  </si>
  <si>
    <t>revize, garance funkčnosti, doplnění svodu a jímače na zvýšenou nástavbu věže</t>
  </si>
  <si>
    <t>95290X09</t>
  </si>
  <si>
    <t>Topný kabel v zaatikovém žlabu ozn.X.09</t>
  </si>
  <si>
    <t>Včetně napojení na stávající rozvodný systém, rozvaděče a ovladače</t>
  </si>
  <si>
    <t>95290X10</t>
  </si>
  <si>
    <t>Topný kabel  v úžlabí věže ozn.X.10</t>
  </si>
  <si>
    <t>95290X11</t>
  </si>
  <si>
    <t>Odtok z ploché střechy přes atiku ozn.X.11</t>
  </si>
  <si>
    <t>včetně napojení na okapový svod a zateplení prostupu stěnou</t>
  </si>
  <si>
    <t>95290X14</t>
  </si>
  <si>
    <t>Plechové dvířka rozvodů TZB na fasádě ozn.X.14</t>
  </si>
  <si>
    <t xml:space="preserve">Popis:  Plechová dvířka pro zakrytí rozvodových skříněk TZB na fasádě objektu. Dvířka sestávají z rámu kotveného do stavby a dvířek.Dvířka budou mít přesahující okraj pro domaltování, tak by splynula s lícem fasádních omítek. Do dvířek bude upevněno keramické pletivo pro vystužení krycí omítkové vrstvy. Označení příslušnými symboly pro daný rozvod (elektrika, plyn atd.) budou provedena ze kovových smaltovaných cedulek. Dodávka a montáž včetně všech potřebných kotvících a spojovacích prvků. Součástí dodávky je dílenská dokumentace, která bude před zadáním do výroby předložena projektantovi k  písemnému odsouhlasení. </t>
  </si>
  <si>
    <t>Celkový rozměr:  různé 30-50 cm x 30-80 cm</t>
  </si>
  <si>
    <t>Materiál: ocelový plech síla 2 mm</t>
  </si>
  <si>
    <t>Povrchová úprava: žárové pozinkování</t>
  </si>
  <si>
    <t>95290X15a</t>
  </si>
  <si>
    <t>Větrací mřížka ozn.X.15a</t>
  </si>
  <si>
    <t xml:space="preserve">Popis: Osazení větrací mřížkydo líce zatepleného obvodového zdiva. Zalícování horní hrany s upraveným otvorem okna O.11. Dodávka a montáž včetně všech potřebných kotvících a spojovacích prvků. </t>
  </si>
  <si>
    <t>95290X15b</t>
  </si>
  <si>
    <t>Poštovní schránka ozn.X.15b</t>
  </si>
  <si>
    <t>Popis: Poštovní schránka z nerez. Plechu, osazena v místnosti 1.07 (vstup do obecního úřadu): Včetně kotvících prvků a sady klíčů</t>
  </si>
  <si>
    <t>materiál: nerez ocel</t>
  </si>
  <si>
    <t>95290X16</t>
  </si>
  <si>
    <t>Svítidla v dostavěné chodbě, 2.NP ozn.X.16</t>
  </si>
  <si>
    <t>Popis: přisazená stropní svítidla</t>
  </si>
  <si>
    <t>Materiál: opálový kryt, hliníkový rám</t>
  </si>
  <si>
    <t>95290X17</t>
  </si>
  <si>
    <t>Infosystém ozn.X.17</t>
  </si>
  <si>
    <t>Popis: Polep na vstupních dveří obecního úřadu, hasičů a policie. Rozpis otvíracích hodin, kontakty apod. pro každý úřad zvlášť. Dodávka  nápisů včetně návrhu typografie a DTP podkladů typografa.</t>
  </si>
  <si>
    <t>95290X18</t>
  </si>
  <si>
    <t>Exteriérové svítidlo nad vstupem (do místn. 1.02) ozn.X.18</t>
  </si>
  <si>
    <t xml:space="preserve">Popis: Nástěnné svítidlo do venkovního prostředí. Svitidlo napojeno na vypínač umístěný v místnosti 1.02 a fotobuňku. Dodávka a montáž včetně všech potřebných kotvících a spojovacích prvků. </t>
  </si>
  <si>
    <t xml:space="preserve">Světelný zdroj: 1x100W, Patice světelného zdroje: E27 </t>
  </si>
  <si>
    <t>Těleso svítidla: ocel, hliník, difuzor: sklo</t>
  </si>
  <si>
    <t>Krytí: IP54</t>
  </si>
  <si>
    <t>Barva: bílý lakovaný reflektor, lampa černý lak, nástěnný držák z  černého smaltovaného hliníku</t>
  </si>
  <si>
    <t>Rozměry:  380x550mm</t>
  </si>
  <si>
    <t>95290X19</t>
  </si>
  <si>
    <t>Exteriérové svítidlo nad vjezdem do garáže ozn.X.19</t>
  </si>
  <si>
    <t>96</t>
  </si>
  <si>
    <t>Bourání konstrukcí</t>
  </si>
  <si>
    <t>978013191R00</t>
  </si>
  <si>
    <t>Otlučení omítek vnitřních stěn v rozsahu do 100 % ozn.B.13 (stěny v interiéru do výšky 80 cm nad terén nebo nad viditelné výkvěty)</t>
  </si>
  <si>
    <t>764311832R</t>
  </si>
  <si>
    <t>Demontáž klempířských prvků a doplňků ozn.22 - odhad</t>
  </si>
  <si>
    <t>764331860R00</t>
  </si>
  <si>
    <t>Demontáž lemování atiky, rš 660 a 750 mm, ozn.B.08</t>
  </si>
  <si>
    <t>Demontáž (střešní krytiny) a atiky na balkoně</t>
  </si>
  <si>
    <t>3,95+1,40</t>
  </si>
  <si>
    <t>764352810R00</t>
  </si>
  <si>
    <t>Odstranění stávajícího okapového systému vč. zemních lapačů nečistot. - ozn.B.11</t>
  </si>
  <si>
    <t>28,30+25,80</t>
  </si>
  <si>
    <t>764410850R00</t>
  </si>
  <si>
    <t>Demontáž oplechování parapetů,rš od 100 do 330 mm ozn. B.01</t>
  </si>
  <si>
    <t>1,45+0,42+0,90+1,14*2</t>
  </si>
  <si>
    <t>2,20*7+1,63*6</t>
  </si>
  <si>
    <t>1,64*2+1,61+1,45+1,20*2</t>
  </si>
  <si>
    <t>765311810R00</t>
  </si>
  <si>
    <t>Demontáž krytiny na balkoně ozn.B.08</t>
  </si>
  <si>
    <t>Demontáž střešní krytiny a (atiky( na balkoně</t>
  </si>
  <si>
    <t>1,40*5,00</t>
  </si>
  <si>
    <t>765311813R00</t>
  </si>
  <si>
    <t xml:space="preserve">Demontáž krytiny  pro použití </t>
  </si>
  <si>
    <t>ozn.B.16</t>
  </si>
  <si>
    <t>Demontáž střešní krytiny v místech napojení přistavované části a kolem věže</t>
  </si>
  <si>
    <t xml:space="preserve">ozn.B.26	</t>
  </si>
  <si>
    <t>Rozebrání střechy pro osazení střešního okna</t>
  </si>
  <si>
    <t xml:space="preserve">ozn.B.27	</t>
  </si>
  <si>
    <t>Rozebrání části střechy na námětcích, kvůli napojení na zvýšenou atiku a zaatikový žlab</t>
  </si>
  <si>
    <t>ozn.B16:2,60*1,00</t>
  </si>
  <si>
    <t>2*3,60*1,00</t>
  </si>
  <si>
    <t>ozn.B.26:18,00*1,20</t>
  </si>
  <si>
    <t>ozn.B.27:1,50*1,50</t>
  </si>
  <si>
    <t>776551830R00</t>
  </si>
  <si>
    <t>Demontáž stávající podlahy ozn.B.33 + B.21</t>
  </si>
  <si>
    <t>55,00+9,30</t>
  </si>
  <si>
    <t>962031132R00</t>
  </si>
  <si>
    <t>Bourání příček cihelných tl. 10 cm ozn.B.34</t>
  </si>
  <si>
    <t>3,82*2,80-0,80*2,00</t>
  </si>
  <si>
    <t>962032231R00</t>
  </si>
  <si>
    <t>Bourání zdiva z cihel pálených na MVC oun.B.03</t>
  </si>
  <si>
    <t>1,10*2,30*0,30*2</t>
  </si>
  <si>
    <t>1,50*0,35</t>
  </si>
  <si>
    <t>1,10*2,30*0,35*2</t>
  </si>
  <si>
    <t>0,60*0,40*0,35*2</t>
  </si>
  <si>
    <t>0,60*0,20*0,35</t>
  </si>
  <si>
    <t>1,00*0,60*0,50</t>
  </si>
  <si>
    <t>0,50*0,90*0,35</t>
  </si>
  <si>
    <t>962032631R00</t>
  </si>
  <si>
    <t>Bourání zdiva komínového z cihel na MVC ozn.B.17</t>
  </si>
  <si>
    <t>962901114R</t>
  </si>
  <si>
    <t>Demontáž zvonkového tabla ozn.B.14</t>
  </si>
  <si>
    <t>tablo bude zachováno pro přesunutí do nového líce fasády (Esl.01)</t>
  </si>
  <si>
    <t>962901115R</t>
  </si>
  <si>
    <t>Demontáž svítidel a světelných nápisů na fasádě ozn.B.15</t>
  </si>
  <si>
    <t>včetně vypínačů. Svítidla budou zachována pro případné opětovné použití</t>
  </si>
  <si>
    <t>962901118R</t>
  </si>
  <si>
    <t>Demontáž drobných prvků ozn.B.23</t>
  </si>
  <si>
    <t>demontáž drobných prvků (odhadem: 1x poštovní schránka, 2x úřední desky vč. nápisu, 2x držák na vlajky, 6x plechová cedule, pravděpodobně další prvky)</t>
  </si>
  <si>
    <t>962901119R</t>
  </si>
  <si>
    <t>Demontáž různých rozvodů ozn.B.19</t>
  </si>
  <si>
    <t>demontáž různých rozvodů v souvislosti se snižováním stropu v garáži hasičů (návaznost na U.02)</t>
  </si>
  <si>
    <t>962901121R</t>
  </si>
  <si>
    <t>Demontáž stávajícího hromosvodu ozn.B.21</t>
  </si>
  <si>
    <t>962901124R</t>
  </si>
  <si>
    <t>Přesekání vývodu odvětrání kuchyňky policie ozn.B.24</t>
  </si>
  <si>
    <t>963100012RA0</t>
  </si>
  <si>
    <t>Demontáž střešní skladby věže ozn.B.10</t>
  </si>
  <si>
    <t>(půdorysné rozměry cca. 2600 x 2650 mm)</t>
  </si>
  <si>
    <t>2,60*2,65</t>
  </si>
  <si>
    <t>963100013RA0</t>
  </si>
  <si>
    <t>Snížení stropu nad zázemím policie (pod balkonem) ozn.B25</t>
  </si>
  <si>
    <t>Popis: rozebrání stávajícího stropu, ubourání stávajícího věnce a zdiva do požadované výšky</t>
  </si>
  <si>
    <t>9,90*2,10+3,45*1,80</t>
  </si>
  <si>
    <t>968062354R00</t>
  </si>
  <si>
    <t>Vybourání dřevěných rámů oken dvojitých pl. 1 m2 vč.vyvěšení křídel, ozn.B01</t>
  </si>
  <si>
    <t>1.NP:1,45*0,46*1</t>
  </si>
  <si>
    <t>0,42*1,30*1</t>
  </si>
  <si>
    <t>968062355R00</t>
  </si>
  <si>
    <t>Vybourání dřevěných rámů oken dvojitých pl. 2 m2 vč.vyvěšení křídel,  ozn. B01</t>
  </si>
  <si>
    <t>1.NP:0,90*1,70*1</t>
  </si>
  <si>
    <t>1,14*1,00*2</t>
  </si>
  <si>
    <t>968062356R00</t>
  </si>
  <si>
    <t>Vybourání dřevěných rámů oken dvojitých pl. 4 m2 vč.vyvěšení křídel,  ozn.B01</t>
  </si>
  <si>
    <t>1.NP:2,20*1,75*2</t>
  </si>
  <si>
    <t>1,63*1,60*1</t>
  </si>
  <si>
    <t>1,63*1,40*1</t>
  </si>
  <si>
    <t>1,64*1,35*1</t>
  </si>
  <si>
    <t>1,61*1,80*1</t>
  </si>
  <si>
    <t>2,20*1,70*1</t>
  </si>
  <si>
    <t>2.NP:1,45*2,15*1</t>
  </si>
  <si>
    <t>1,63*1,55*4</t>
  </si>
  <si>
    <t>1,64*1,55*2</t>
  </si>
  <si>
    <t>1,20*1,95*1</t>
  </si>
  <si>
    <t>2,20*1,75*4</t>
  </si>
  <si>
    <t>968072455R00</t>
  </si>
  <si>
    <t>Vybourání kovových dveřních zárubní pl. do 2 m2 vč.vyvěšení ozn. B1</t>
  </si>
  <si>
    <t>1.NP:0,94*2,00</t>
  </si>
  <si>
    <t>0,90*2,00</t>
  </si>
  <si>
    <t>0,74*2,00</t>
  </si>
  <si>
    <t>0,97*2,00</t>
  </si>
  <si>
    <t>2.NP:0,95*2,20</t>
  </si>
  <si>
    <t>vnitř.dv.:0,70*2,00</t>
  </si>
  <si>
    <t>0,80*2,00</t>
  </si>
  <si>
    <t>968072456R00</t>
  </si>
  <si>
    <t>Vybourání kovových dveřních zárubní pl. nad 2 m2 vč.vyvěšení ozn. B1+B.35</t>
  </si>
  <si>
    <t>1.NP:1,37*2,40</t>
  </si>
  <si>
    <t>968072876R00</t>
  </si>
  <si>
    <t>Vybourání  mříží pl. ozn.B02</t>
  </si>
  <si>
    <t>2,40*1,90</t>
  </si>
  <si>
    <t>1,10*1,90</t>
  </si>
  <si>
    <t>1,65*0,86</t>
  </si>
  <si>
    <t>1,10*2,10</t>
  </si>
  <si>
    <t>1,83*1,80</t>
  </si>
  <si>
    <t>1,84*1,55</t>
  </si>
  <si>
    <t>2,40*1,95*2</t>
  </si>
  <si>
    <t>0,62*1,56</t>
  </si>
  <si>
    <t>968095001R00</t>
  </si>
  <si>
    <t>Bourání parapetů dřevěných š. do 25 cm ozn. B.01</t>
  </si>
  <si>
    <t>974031142R00</t>
  </si>
  <si>
    <t>Vysekání rýh ve zdi cihelné 7 x 7 cm ozn.B.28 až B.31 + U7</t>
  </si>
  <si>
    <t>974031668R00</t>
  </si>
  <si>
    <t>Vysekání rýh zeď cihelná vtah. nosníků 20 x 30cm ozn.U.02+ U.05</t>
  </si>
  <si>
    <t>1,80*2</t>
  </si>
  <si>
    <t>2*1,60</t>
  </si>
  <si>
    <t>976071111R00</t>
  </si>
  <si>
    <t>Odstranění stávajícího zábradlí ozn.B.09</t>
  </si>
  <si>
    <t>balkon:2*1,60+5,45</t>
  </si>
  <si>
    <t>978036191R00</t>
  </si>
  <si>
    <t>Otlučení omítek vnějších v rozsahu 100 % ozn.B.12</t>
  </si>
  <si>
    <t>Otlučení stávajících vnějších omítek. Otlučení omítek až na cihelné zdivo, spáry mezi cihlami budou vybrány do hloubky cca 2,5 cm</t>
  </si>
  <si>
    <t>114,50+1,30*2+0,75*2</t>
  </si>
  <si>
    <t>81,50+70,10+7,90+140,50</t>
  </si>
  <si>
    <t>97</t>
  </si>
  <si>
    <t>neobsazeno</t>
  </si>
  <si>
    <t>"Odstranení vlhkostí poškozených omítek v interiéru i exteriéru; příprava pro omítnutí sanační omítkou</t>
  </si>
  <si>
    <t>poškozená omítka bude odstraněna nejméně 80cm nad viditelným rozhraním vlhkosti a výkvětů, ze spár bude vyškrábána malta do hloubky min. 2cm, poškozené zdící prvky budou vyměněny. Tato příprava bude provedena na všech svislých konsttrukcích v 1NP, pokud nejsou vyditelné výkvěty, bude odstraněno min. 80 cm omítky nad stykem s podlahou nebo terénem."</t>
  </si>
  <si>
    <t>2,90+3,90</t>
  </si>
  <si>
    <t>3*0,60*2</t>
  </si>
  <si>
    <t>2*0,80*2</t>
  </si>
  <si>
    <t>0,70*2</t>
  </si>
  <si>
    <t>-15,00*0,80</t>
  </si>
  <si>
    <t>99</t>
  </si>
  <si>
    <t>Staveništní přesun hmot</t>
  </si>
  <si>
    <t>999281108R00</t>
  </si>
  <si>
    <t xml:space="preserve">Přesun hmot pro opravy a údržbu do výšky 12 m </t>
  </si>
  <si>
    <t>711</t>
  </si>
  <si>
    <t>Izolace proti vodě</t>
  </si>
  <si>
    <t>711491272RZ1</t>
  </si>
  <si>
    <t>Izolace tlaková, ochranná textilie svislá včetně dodávky textilie ozn.S.08</t>
  </si>
  <si>
    <t>998711202R00</t>
  </si>
  <si>
    <t xml:space="preserve">Přesun hmot pro izolace proti vodě, výšky do 12 m </t>
  </si>
  <si>
    <t>712</t>
  </si>
  <si>
    <t>Živičné krytiny</t>
  </si>
  <si>
    <t>712371801R</t>
  </si>
  <si>
    <t>Povlaková krytina střech do 10°, hydroizolace ozn.S.10</t>
  </si>
  <si>
    <t>998712202R00</t>
  </si>
  <si>
    <t xml:space="preserve">Přesun hmot pro povlakové krytiny, výšky do 12 m </t>
  </si>
  <si>
    <t>713</t>
  </si>
  <si>
    <t>Izolace tepelné</t>
  </si>
  <si>
    <t>713111111R00</t>
  </si>
  <si>
    <t>Izolace tepelné stropů vrchem kladené volně ozn.S.10 + S.12</t>
  </si>
  <si>
    <t>24+150</t>
  </si>
  <si>
    <t>713131142R00</t>
  </si>
  <si>
    <t>Montáž izolace na tmel a hmožd.4 ks/m2, cihla plná ozn.S.08</t>
  </si>
  <si>
    <t>Popis:  Skladba fasády v oblasti soklového zdiva. Dodávka a montáž. Součástí dodávky jsou veškeré kotevní, doplňkové a spojovací prvky.</t>
  </si>
  <si>
    <t xml:space="preserve">1-  tepelná izolace extrudovaný polystyren 100 mm nalepeno a mechanicky kotveno,  součinitel tepelné                                  vodivosti=0,32 W/mK. Samozhášivý, Třída reakce na oheň: D, Index šíření plamene 0  </t>
  </si>
  <si>
    <t>2-  stávající drenážní systém – nopová folie</t>
  </si>
  <si>
    <t>3-  stávající zdivo, průběh základů není znám</t>
  </si>
  <si>
    <t>Skladba: TŘÍDA REAKCE NA OHEŇ: B.</t>
  </si>
  <si>
    <t>84,30*0,80</t>
  </si>
  <si>
    <t>713141221RL2</t>
  </si>
  <si>
    <t>Montáž parozábrany, ploché střechy, přelep. spojů ozn.S.10</t>
  </si>
  <si>
    <t>1- pozinkovaná krytina s dvojitou stojatou drážkou, včetně těsnících pásku,</t>
  </si>
  <si>
    <t>okapního plechu, C-profilů v nárožích, všech kotevních prvků (viz K.13)</t>
  </si>
  <si>
    <t>okapního plechu, C-profilů v nárožích, všech kotevních prvků (Ted ji mám</t>
  </si>
  <si>
    <t>2- hydroizolace</t>
  </si>
  <si>
    <t>mezi klempířinou jako K.13. mám K.13 zrušit?)</t>
  </si>
  <si>
    <t>3- pěnový polystyren tl.240 mm s ? = 0,035 W/m.K.</t>
  </si>
  <si>
    <t>4- parozábrana</t>
  </si>
  <si>
    <t>5- stávající stropní kosntrukce</t>
  </si>
  <si>
    <t>KLASIFIKACE POŽÁRNÍ ODOLNOSTI STŘEŠNÍHO PLÁŠTĚ: Broof (t3), index šíření plamene = 0</t>
  </si>
  <si>
    <t>28375766.A</t>
  </si>
  <si>
    <t>Deska polystyrén samozhášivý EPS 100 S ozn.S.10</t>
  </si>
  <si>
    <t>24,00*0,24*1,15</t>
  </si>
  <si>
    <t>283763405</t>
  </si>
  <si>
    <t>Deska XPS Styrodur 3035 CS 1265 x 615 x 100 mm ozn.S.08</t>
  </si>
  <si>
    <t>67,44*1,20</t>
  </si>
  <si>
    <t>63151414.A</t>
  </si>
  <si>
    <t>Pytlovaná minerální vlna tl. 220 mm ozn.S.12</t>
  </si>
  <si>
    <t>Zateplení stropu pod krovem</t>
  </si>
  <si>
    <t>1- fošnový záklop tl. 4, ošetřeno lodním lakem</t>
  </si>
  <si>
    <t>2- dřevěné polštáře 220 x 100 mm, pokládané v rozteči na šířku rohoží minerální vlny, ošetřeno širokospektrálním koncentrovaným fungicidním a insekticidním přípravkem</t>
  </si>
  <si>
    <t>3- pytlovaná minerální vlna tl. 220 mm, součinitel tepelné vodivosti izolantu ? = 0,035 W/m.K</t>
  </si>
  <si>
    <t>150*1,05</t>
  </si>
  <si>
    <t>998713202R00</t>
  </si>
  <si>
    <t xml:space="preserve">Přesun hmot pro izolace tepelné, výšky do 12 m </t>
  </si>
  <si>
    <t>735</t>
  </si>
  <si>
    <t>Popis: Přesunutí stávajícího otopného tělěsa a jeho opětné napojení na rozvody</t>
  </si>
  <si>
    <t>740</t>
  </si>
  <si>
    <t>Elektroinstalace</t>
  </si>
  <si>
    <t>740ESI.01</t>
  </si>
  <si>
    <t>Napojení svítidel chodby ve 2.NP (X.16) ozn.ESI.01</t>
  </si>
  <si>
    <t>Popis: napojení do nejbližšího rozvodného bodu, vzdálenost cca. 10m, včetně vypínačů</t>
  </si>
  <si>
    <t>740ESI.02</t>
  </si>
  <si>
    <t>Napojení nasvícení úřední desky (X.07) ozn.ESI.02</t>
  </si>
  <si>
    <t>Popis: Napojení lightboxu s nápisem a zářivky osvětlující nástěnku. Napojení do nejbližšího napojovacího bodu (rozvaděč v místnosti 1.10), včetně vypínače v interéru budovy a světelné fotobuňky.</t>
  </si>
  <si>
    <t>740ESI.03</t>
  </si>
  <si>
    <t>Napojení nasvícení vstupů (X.01, X.02, X.03) ozn.ESI.03</t>
  </si>
  <si>
    <t>740ESI.04</t>
  </si>
  <si>
    <t>Rozvody elektrické energie v dostavované části chodby (U.01) - ozn.ESI.04</t>
  </si>
  <si>
    <t xml:space="preserve">Napojení na nejbližší stávajcí napojovací bod. Včetně zásuvkových krabic, jištění. </t>
  </si>
  <si>
    <t>740ESI.05</t>
  </si>
  <si>
    <t>Napojení svítidla X.18 ozn.ESI.05</t>
  </si>
  <si>
    <t>Popis: Napojení do nejbližšího napojovacího bodu (rozvaděč v místnosti 1.10, odhad délky napojení 25 m), včetně vypínače v interéru budovy a světelné fotobuňky.</t>
  </si>
  <si>
    <t>740ESI.06</t>
  </si>
  <si>
    <t>Napojení svítidla X.19 ozn.ESI.06</t>
  </si>
  <si>
    <t>Popis: Napojení do nejbližšího napojovacího bodu (rozvaděč v místnosti 1.10, odhad délky napojení 20 m), včetně vypínače v interéru budovy a světelné fotobuňky.</t>
  </si>
  <si>
    <t>740ESL.01</t>
  </si>
  <si>
    <t>Stávající zvonková tabla přeosadit do líce budovy ozn.ESL.01</t>
  </si>
  <si>
    <t>U vstupu policie přesunout k novému vstupu. Revize a garance funkčnosti</t>
  </si>
  <si>
    <t>740ESL.02</t>
  </si>
  <si>
    <t>Připravit jištěný vývod pro zvonkové tablo ozn.ESL.02</t>
  </si>
  <si>
    <t>k balkonovým dveřím ve 2.NP. Příprava pro vstup z budoucího výtahu</t>
  </si>
  <si>
    <t>740ESL.03</t>
  </si>
  <si>
    <t>EZS - stávající systém přizpůsobit novému stavu ozn.ESL.03</t>
  </si>
  <si>
    <t>budovy, revize, garance funkčnosti. Včetně rozšíření systému do dostavby chodby ve 2.NP a přesunutého vstupu policie.</t>
  </si>
  <si>
    <t>762</t>
  </si>
  <si>
    <t>Konstrukce tesařské</t>
  </si>
  <si>
    <t>762100010R</t>
  </si>
  <si>
    <t>Krov přístavby východní fasády ozn.Te.05</t>
  </si>
  <si>
    <t>dvojité laťování 35,5 m2</t>
  </si>
  <si>
    <t>19 ks námětek krokve v.130 mm, š.100mm, d.2200mm</t>
  </si>
  <si>
    <t>19 ks prkno 130 x 50 x 2200 mm</t>
  </si>
  <si>
    <t>pozednice 100 x 120 x 16200 mm</t>
  </si>
  <si>
    <t>762100030RAA</t>
  </si>
  <si>
    <t>Skladba doplnění střechy ozn.S.19</t>
  </si>
  <si>
    <t>návaznosti na zvýšenou atiku a nad přístavbou chodby ve 2.NP</t>
  </si>
  <si>
    <t>1- keramická krytina odpovídající stávající (pálené tašky bobrovky, dvojité krytí)</t>
  </si>
  <si>
    <t>2- nový krov navázaný na stávající, opatřen nátěrem N.01</t>
  </si>
  <si>
    <t>3- minerální vlna tl.260 mm na stávající konstrukci, ? = 0,039 W/m.K</t>
  </si>
  <si>
    <t>4- protipožární SDK podhled, tl. 12,5 mm</t>
  </si>
  <si>
    <t>5- penetrační nátěr</t>
  </si>
  <si>
    <t>6- výmalba</t>
  </si>
  <si>
    <t>KLASIFIKACE POŽÁRNÍ ODOLNOSTI STŘEŠNÍHO PLÁŠTĚ: Broof (t1),  index šíření plamene = 0</t>
  </si>
  <si>
    <t>součástí provedení skladby je navázání námětků na stávající krov a konstrukci zvýšené atiky, laťování, doplnění keramické krytiny podle krytiny stávající, navázání na zaatikový okap</t>
  </si>
  <si>
    <t>762340010RA0</t>
  </si>
  <si>
    <t>Bednění střech z prken na sraz ozn.Te.06</t>
  </si>
  <si>
    <t xml:space="preserve">prkenné bednění pod zatahovací plechy a okapové háky v okraji střechy v šíři 500mm </t>
  </si>
  <si>
    <t>(19,65-2,55)*0,50</t>
  </si>
  <si>
    <t>762811210RT3</t>
  </si>
  <si>
    <t>Fošnový záklop vč.polštářů D+M - ozn.S.12</t>
  </si>
  <si>
    <t>Skladba: TŘÍDA REAKCE NA OHEŇ: B, index šíření plamene = 0"</t>
  </si>
  <si>
    <t>762950010RAA</t>
  </si>
  <si>
    <t>Výměna laťování střech včetně přeložení krytiny ozn.Te.04</t>
  </si>
  <si>
    <t>opravy nosných prvků krovu v rozsahu výměny laťování 40m2</t>
  </si>
  <si>
    <t>762950030R</t>
  </si>
  <si>
    <t>Opravy nosných prvků krovu v rozsahu výměny pozednice  ozn.Te.01</t>
  </si>
  <si>
    <t>762950032R</t>
  </si>
  <si>
    <t>Opravy nosných prvků krovu v rozsahu výměny krokve - ozn.Te.02</t>
  </si>
  <si>
    <t>762950033R</t>
  </si>
  <si>
    <t>Opravy nosných prvků krovu v rozsahu výměny kleštiny - ozn.Te.03</t>
  </si>
  <si>
    <t>762950034R</t>
  </si>
  <si>
    <t>Výměna v krovu pro střešní okno ozn.Te.07</t>
  </si>
  <si>
    <t>998762202R00</t>
  </si>
  <si>
    <t xml:space="preserve">Přesun hmot pro tesařské konstrukce, výšky do 12 m </t>
  </si>
  <si>
    <t>764</t>
  </si>
  <si>
    <t>Konstrukce klempířské</t>
  </si>
  <si>
    <t>764211441R00</t>
  </si>
  <si>
    <t>Krytina hladká z Pz ozn.S.20</t>
  </si>
  <si>
    <t>Skladba</t>
  </si>
  <si>
    <t>1-pozink s dvojitou stojatou drážkou, včetně těsnících pásku, okapního plechu, C-profilů v nárožích</t>
  </si>
  <si>
    <t>2,65*2,65</t>
  </si>
  <si>
    <t>764211441R01</t>
  </si>
  <si>
    <t>Krytina hladká z Pz - garáž ozn.K.13 - S.10</t>
  </si>
  <si>
    <t>1- pozink krytina s dvojitou stojatou drážkou, včetně těsnících pásku, okapního plechu, C-profilů v nárožích</t>
  </si>
  <si>
    <t>764331240R00</t>
  </si>
  <si>
    <t>Lemování z Pz plechu zdí, tvrdá krytina, rš 400 mm ozn.K.23</t>
  </si>
  <si>
    <t xml:space="preserve">"oplechování štítu - přechod mezi střechami - vyrovnání výškového rozdílu </t>
  </si>
  <si>
    <t>délka 11 000 mm"</t>
  </si>
  <si>
    <t>764331260R00</t>
  </si>
  <si>
    <t>Lemování z Pz plechu zdí,  rš.700 mm ozn.K.11</t>
  </si>
  <si>
    <t xml:space="preserve">"Oplechování napojení střechy na věž </t>
  </si>
  <si>
    <t>odhad rozvinuté šířky: 700 mm, délka 8 200 mm"</t>
  </si>
  <si>
    <t>764339210R00</t>
  </si>
  <si>
    <t>Lemování z Pz, komínů  v ploše ozn.K.17</t>
  </si>
  <si>
    <t>"Oplechování napojení střechy na komín</t>
  </si>
  <si>
    <t>odhad rozvinuté šířky: 400mm, délka 2600 mm"</t>
  </si>
  <si>
    <t>2,60*0,40</t>
  </si>
  <si>
    <t>764351205R00</t>
  </si>
  <si>
    <t>Žlaby z Pz plechu podokapní čtyřhranné,rš 400 mm ozn.K.14</t>
  </si>
  <si>
    <t>Popis: Okapový žlab čtvercového průřezu 120/120mm.  Min. sklon 2%. Háky á 500mm včetně vytvoření potřebných zádlabů v prkenném bedněnní, včetně zatahovacího plechu proměnné r.š 700- 1400 mm podtaženého pod krytinu min 500mm. Součástí dodávky dilatační prvky, napojení na svod, ukončení čel. Součástí dodávky vrchní ochranné krytí proti spadu listí a ptactvu.</t>
  </si>
  <si>
    <t>Popis: Okapový žlab čtvercového průřezu 120/120mm, r.š. xxxxx.  Min. sklon 2%. Háky á 500mm včetně vytvoření potřebných zádlabů v prkenném bedněnní, včetně zatahovacího plechu proměnné r.š 700- 1400 mm podtaženého pod krytinu min 500mm. Součástí dodávky dilatační prvky, napojení na svod, ukončení čel. Součástí dodávky vrchní ochranné krytí proti spadu listí a ptactvu.</t>
  </si>
  <si>
    <t>764352205R00</t>
  </si>
  <si>
    <t>Žlaby z Pz plechu podokapní půlkruhové, rš 400 mm ozn.21</t>
  </si>
  <si>
    <t>"Okapový žlab</t>
  </si>
  <si>
    <t>Popis: Okapový žlab půlkruhového průřezu 120mm.  Min. sklon 2%. Háky á 500mm včetně vytvoření potřebných zádlabů v prkenném bedněnní, včetně zatahovacího plechu proměnné r.š 700- 1400 mm podtaženého pod krytinu min 500mm. Součástí dodávky dilatační prvky, napojení na svod, ukončení čel. Součástí dodávky vrchní ochranné krytí proti spadu listí a ptactvu."</t>
  </si>
  <si>
    <t>764353206R00</t>
  </si>
  <si>
    <t>Žlaby z Pz plechu zaatikový,čtyřhranný rš.700-1400 - ozn.K.09</t>
  </si>
  <si>
    <t>"Okapový žlab zaatikový</t>
  </si>
  <si>
    <t>Popis: Okapový žlab čtvercového průřezu 160/160mm,  Min. sklon 2%. Háky á 500mm včetně vytvoření potřebných zádlabů v prkenném bedněnní, včetně zatahovacího plechu proměnné r.š 700- 1400 mm podtaženého pod krytinu min 500mm, včetně napojovacího plechu na plechování atiky proměnné r.š. 700-1400mm. součástí dodávky dilatační prvky, napojení nasvod, ukončení čel, profilované nárožní a koutové plechy. Součástí dodávky vrchní ochranné krytí proti spadu listí a ptactvu."</t>
  </si>
  <si>
    <t>764391220R00</t>
  </si>
  <si>
    <t>Závětrná lišta z Pz plechu, rš 330 mm ozn.K.12</t>
  </si>
  <si>
    <t xml:space="preserve">"Oplechování štítu - závětrná a okapní lišta </t>
  </si>
  <si>
    <t>odhad rozvinuté šířky: 330mm, délka 16 000 mm"</t>
  </si>
  <si>
    <t>764410270R00</t>
  </si>
  <si>
    <t>Oplechování parapetů včetně rohů Pz, rš 550 mm ozn.K.01</t>
  </si>
  <si>
    <t>Parapet k oknu O.01</t>
  </si>
  <si>
    <t>rozměry parapetu: délka 1400 mm, šířka 550 mm"</t>
  </si>
  <si>
    <t>7*1,40</t>
  </si>
  <si>
    <t>764410270R01</t>
  </si>
  <si>
    <t>Oplechování parapetů včetně rohů Pz, rš 550 mm ozn.K.02</t>
  </si>
  <si>
    <t>"Parapet k oknu O.13</t>
  </si>
  <si>
    <t>1*1,10</t>
  </si>
  <si>
    <t>764410270R02</t>
  </si>
  <si>
    <t>Oplechování parapetů včetně rohů Pz, rš 550 mm ozn.K.08</t>
  </si>
  <si>
    <t>"Parapet k oknu O.12</t>
  </si>
  <si>
    <t>rozměry parapetu: délka 420 mm, šířka 550 mm"</t>
  </si>
  <si>
    <t>1*0,42</t>
  </si>
  <si>
    <t>764410280R00</t>
  </si>
  <si>
    <t>Oplechování parapetů včetně rohů Pz, rš 650 mm ozn.K.05</t>
  </si>
  <si>
    <t>"Parapet k oknu O.08</t>
  </si>
  <si>
    <t>rozměry parapetu: délka 900 mm, šířka 650 mm"</t>
  </si>
  <si>
    <t>0,90*2</t>
  </si>
  <si>
    <t>764410280R01</t>
  </si>
  <si>
    <t>Oplechování parapetů včetně rohů Pz, rš 650 mm ozn.K.06</t>
  </si>
  <si>
    <t>rozměry parapetu: délka 2050 mm, šířka 650 mm"</t>
  </si>
  <si>
    <t>2,05*2</t>
  </si>
  <si>
    <t>764410280R02</t>
  </si>
  <si>
    <t>Oplechování parapetů včetně rohů Pz, rš 750 mm ozn.K.07</t>
  </si>
  <si>
    <t>"Parapet k oknu O.10 a O.11</t>
  </si>
  <si>
    <t>rozměry parapetu: délka 2200 mm, šířka750 mm"</t>
  </si>
  <si>
    <t>4*2,20</t>
  </si>
  <si>
    <t>764430250R00</t>
  </si>
  <si>
    <t>Oplechování zdí z Pz plechu, rš 600 mm ozn.K.18</t>
  </si>
  <si>
    <t>"Oplechování atiky garáže hasiči</t>
  </si>
  <si>
    <t>odhad rozvinuté šířky: 1700 mm, délka 15 300 mm"</t>
  </si>
  <si>
    <t>764430253R00</t>
  </si>
  <si>
    <t>Oplechování zdí z Pz plechu, rš 800 mm ozn.K.19</t>
  </si>
  <si>
    <t>"Oplechováni terasy nad zázemím policie - napojení na svislé konstrukce a lem ukončení pochozího povrchu terasy s okapnicí</t>
  </si>
  <si>
    <t>odhad rozvinuté šířky: 800 mm, délka 9 500 mm"</t>
  </si>
  <si>
    <t>764430261R00</t>
  </si>
  <si>
    <t>Oplechování zdí z Pz plechu, rš 750 mm ozn.K10</t>
  </si>
  <si>
    <t>"Oplechování vytažené atiky</t>
  </si>
  <si>
    <t xml:space="preserve"> odhad rozvinuté šířky: 1100 mm, délka 17 000 mm"</t>
  </si>
  <si>
    <t>764451203R00</t>
  </si>
  <si>
    <t>Odpadní trouby z Pz plechu, čtvercové o str. 120mm Ozn.K.15</t>
  </si>
  <si>
    <t>Popis: Okapový svod čtvercového průřezu 120/120mm. Včetně kolen, okapových kotlíků a zemních lapačů nečistot. Kotevní svorky kotveny přes izolaci do zdiva stavby á 500mm. Prostupy kotevních prvků zatěsněny proti vodě. Dodávka a montáž včetně všech potřebných kotvících a spojovacích prvků. Včetně mřížky proti nečistotám v ústí svodu."</t>
  </si>
  <si>
    <t>764454203R00</t>
  </si>
  <si>
    <t>Odpadní trouby z Pz plechu, kruhové, D 120 mm ozn.K.22</t>
  </si>
  <si>
    <t>"Okapový svod</t>
  </si>
  <si>
    <t>Popis: Okapový svod půlkruhového průřezu 120mm. Včetně kolen, okapových kotlíků a zemních lapačů nečistot. Kotevní svorky kotveny přes izolaci do zdiva stavby á 500mm. Prostupy kotevních prvků zatěsněny proti vodě. Dodávka a montáž včetně všech potřebných kotvících a spojovacích prvků. Včetně mřížky proti nečistotám v ústí svodu."</t>
  </si>
  <si>
    <t>764454903R00</t>
  </si>
  <si>
    <t>Oprava odpadní trouby Pz kruhové,D 150 mm ozn.K.16</t>
  </si>
  <si>
    <t>Popis: Okapový svod kruhového průřezu 160/160mm. Včetně kolen, okapových kotlíků a zemních lapačů nečistot. Kotevní svorky kotveny přes izolaci do zdiva stavby á 500mm. Prostupy kotevních prvků zatěsněny proti vodě. Dodávka a montáž včetně všech potřebných kotvících a spojovacích prvků. Včetně mřížky proti nečistotám v ústí svodu."</t>
  </si>
  <si>
    <t>765332651R00</t>
  </si>
  <si>
    <t>Mřížka proti hmyzu ozn.K.20</t>
  </si>
  <si>
    <t>mřížka proti hmyzu po obvodu střechy v místě návaznosti fasády na krytinu</t>
  </si>
  <si>
    <t>998764202R00</t>
  </si>
  <si>
    <t xml:space="preserve">Přesun hmot pro klempířské konstr., výšky do 12 m </t>
  </si>
  <si>
    <t>765</t>
  </si>
  <si>
    <t>Krytiny tvrdé</t>
  </si>
  <si>
    <t>765311261</t>
  </si>
  <si>
    <t>Doplnění střešní krytiny na místa poškozená stavbo ozn.U12</t>
  </si>
  <si>
    <t>Doplnění střešní krytiny na místa poškozená stavbou, části střechy protažené nad zateplení,  v místech podtahování klempířských prvků 15% výměry z celkové plochy střechy</t>
  </si>
  <si>
    <t>19,30*(4,60+3,80+2,20)-2,60*2,75</t>
  </si>
  <si>
    <t>9,15*5,90*2</t>
  </si>
  <si>
    <t>305,40*0,15</t>
  </si>
  <si>
    <t>765311913R00</t>
  </si>
  <si>
    <t>Vyspravení krytiny z na sucho, do 10% ozn.U.13</t>
  </si>
  <si>
    <t xml:space="preserve">Výměna vadných střešních tašek včetně výměny případných vadných částí krovu v rozsahu 10 % z celkové výměry střechy. </t>
  </si>
  <si>
    <t>305,40</t>
  </si>
  <si>
    <t>998765202R00</t>
  </si>
  <si>
    <t xml:space="preserve">Přesun hmot pro krytiny tvrdé, výšky do 12 m </t>
  </si>
  <si>
    <t>766</t>
  </si>
  <si>
    <t>Konstrukce truhlářské</t>
  </si>
  <si>
    <t>766624042R</t>
  </si>
  <si>
    <t>Napojení střechy na střešní okno O.14 ozn.U.16</t>
  </si>
  <si>
    <t>Vnitřní parapet k oknu O.09., Atyp, dřevo masiv</t>
  </si>
  <si>
    <t>2,25*2</t>
  </si>
  <si>
    <t>998766202R00</t>
  </si>
  <si>
    <t xml:space="preserve">Přesun hmot pro truhlářské konstr., výšky do 12 m </t>
  </si>
  <si>
    <t>767</t>
  </si>
  <si>
    <t>Konstrukce zámečnické</t>
  </si>
  <si>
    <t>76700Z.01</t>
  </si>
  <si>
    <t>Zábradlí  dl.8600/1050 ozn.Z.01</t>
  </si>
  <si>
    <t>Zábradlí, kombinace nosné konstrukce a madla z ocelové pásoviny 50/15mm a ocelové plné tyčoviny svislé zábradelní výplně á 130mm, spojování prorážením a zavařením na vnější straně průrazu, pečlivé vybrpouřšení a vatmelení, žárový pozink, základní nátěr a finální nátěr metalický v barvě grigio base, kotveno do stavby, dodávka včetně kotvících prvků šroubových tyčí nerez průměru 25mm, chemických kotev.</t>
  </si>
  <si>
    <t>76700Z.02</t>
  </si>
  <si>
    <t>Nerez ocel svařenec ozn.Z.02</t>
  </si>
  <si>
    <t>L-profil 190 x 190 mm z pásoviny tl. 5mm, šířky 40 mm asymetricky na jedné</t>
  </si>
  <si>
    <t>L-profil 200 x 200 mm z pásoviny tl. 5mm, šířky 40 mm asymetricky na jedné</t>
  </si>
  <si>
    <t>straně vyztužený trojúhelníkem nerez plech tl. 5 mm.</t>
  </si>
  <si>
    <t>Kotvení oken O.03 až O.07 (všechny ty atypické historické</t>
  </si>
  <si>
    <t>repliky), které jsou slícované s vnější stranou fasády. Okno je kotveno do parapetu i nadpraží, prvky Z.02 a Z.03 rozmístěny po 0,5m.</t>
  </si>
  <si>
    <t>Z.02 je pro okna O.03 a O.04, které jsou na východní fasádě, kde vyrovnáváme odskok od hlavní hmoty. Z.03 pro ten zbytek</t>
  </si>
  <si>
    <t>76700Z.03</t>
  </si>
  <si>
    <t>Dtto. Z.02 ozn.Z.03</t>
  </si>
  <si>
    <t>rozměrech 140 x 140 mm</t>
  </si>
  <si>
    <t>rozměrech 150 x 150 mm</t>
  </si>
  <si>
    <t>998767202R00</t>
  </si>
  <si>
    <t xml:space="preserve">Přesun hmot pro zámečnické konstr., výšky do 12 m </t>
  </si>
  <si>
    <t>771</t>
  </si>
  <si>
    <t>Podlahy z dlaždic a obklady</t>
  </si>
  <si>
    <t>771570012RAB</t>
  </si>
  <si>
    <t>Podlaha vstupu policie ozn.</t>
  </si>
  <si>
    <t>podlaha vstupu policie</t>
  </si>
  <si>
    <t>1- keramická dlažba, čtvercový formát, protiskluzná úprava, tl. 10 mm</t>
  </si>
  <si>
    <t>2- lepidlo 5 mm</t>
  </si>
  <si>
    <t>3- samonivelační stěrka, tloušťka zvolena po ubourání podlahy tak, aby úroveň podlahy navazovala na okolní místnosti, odhad 5 mm</t>
  </si>
  <si>
    <t>skladba: TŘÍDA REAKCE NA OHEŇ: B, index šíření plamene = 0</t>
  </si>
  <si>
    <t>998771202R00</t>
  </si>
  <si>
    <t xml:space="preserve">Přesun hmot pro podlahy z dlaždic, výšky do 12 m </t>
  </si>
  <si>
    <t>776</t>
  </si>
  <si>
    <t>Podlahy povlakové</t>
  </si>
  <si>
    <t>776520010RAB</t>
  </si>
  <si>
    <t>Podlaha chodby ve 2.NP ozn.S.17</t>
  </si>
  <si>
    <t>1- homogenní vinylová krytina tl. 2 mm</t>
  </si>
  <si>
    <t>2- lepidlo</t>
  </si>
  <si>
    <t>2- samonivelační stěrka, tloušťka zvolena po ubourání podlahy tak, aby úroveň podlahy navazovala na okolní místnosti, odhad 5 mm</t>
  </si>
  <si>
    <t>3- penetrační nátěr</t>
  </si>
  <si>
    <t>4- stávající nosná konstrukce</t>
  </si>
  <si>
    <t>Pozn.: stav stávající podlahy je neznámý. Po zjištění situace bude upravena skladba tak, aby navazovala na podlahu v okolních místnostech</t>
  </si>
  <si>
    <t>Součástí dodávky je i potažení vyrovnávacího schodiště v chodbě včetně řešení hran schodišťových stupňů</t>
  </si>
  <si>
    <t>998776202R00</t>
  </si>
  <si>
    <t xml:space="preserve">Přesun hmot pro podlahy povlakové, výšky do 12 m </t>
  </si>
  <si>
    <t>783</t>
  </si>
  <si>
    <t>Nátěry</t>
  </si>
  <si>
    <t>783782205R00</t>
  </si>
  <si>
    <t>Ošetření dřevěnné konstrukce krovu včetně pobití ozn.N1</t>
  </si>
  <si>
    <t>Popis: Ošetření proti škůdcům fungicidní insekticidní nátěr pro hubení a preventivní ochranu, včetně přípravy podkladu hoblováním do hloubky 3mm"</t>
  </si>
  <si>
    <t>19,30*(4,60+3,80+2,20)</t>
  </si>
  <si>
    <t>D96</t>
  </si>
  <si>
    <t>Přesuny suti a vybouraných hmot</t>
  </si>
  <si>
    <t>979990162R00</t>
  </si>
  <si>
    <t xml:space="preserve">Poplatek za skládku suti - dřevo+sklo </t>
  </si>
  <si>
    <t>979011111R00</t>
  </si>
  <si>
    <t xml:space="preserve">Svislá doprava suti a vybour. hmot za 2.NP a 1.PP </t>
  </si>
  <si>
    <t>979081111R00</t>
  </si>
  <si>
    <t xml:space="preserve">Odvoz suti a vybour. hmot na skládku do 1 km </t>
  </si>
  <si>
    <t>979081121R00</t>
  </si>
  <si>
    <t>Příplatek k odvozu za každý další 1 km 9km</t>
  </si>
  <si>
    <t>979082111R00</t>
  </si>
  <si>
    <t xml:space="preserve">Vnitrostaveništní doprava suti do 10 m </t>
  </si>
  <si>
    <t>979082121R00</t>
  </si>
  <si>
    <t>Příplatek k vnitrost. dopravě suti za dalších 5 m (10m)</t>
  </si>
  <si>
    <t>979999998R00</t>
  </si>
  <si>
    <t xml:space="preserve">Poplatek za skládku suti 5% příměsí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</si>
</sst>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0.0"/>
    <numFmt numFmtId="166" formatCode="#,##0&quot; Kč&quot;"/>
  </numFmts>
  <fonts count="24" x14ac:knownFonts="1">
    <font>
      <sz val="10"/>
      <name val="Arial"/>
      <family val="2"/>
      <charset val="238"/>
    </font>
    <font>
      <sz val="10"/>
      <name val="Arial CE"/>
      <family val="2"/>
      <charset val="238"/>
    </font>
    <font>
      <b/>
      <sz val="14"/>
      <name val="Arial"/>
      <family val="2"/>
      <charset val="238"/>
    </font>
    <font>
      <b/>
      <sz val="10"/>
      <name val="Arial"/>
      <family val="2"/>
      <charset val="238"/>
    </font>
    <font>
      <sz val="9"/>
      <name val="Arial"/>
      <family val="2"/>
      <charset val="238"/>
    </font>
    <font>
      <b/>
      <sz val="9"/>
      <name val="Arial"/>
      <family val="2"/>
      <charset val="238"/>
    </font>
    <font>
      <b/>
      <sz val="12"/>
      <name val="Arial"/>
      <family val="2"/>
      <charset val="238"/>
    </font>
    <font>
      <b/>
      <sz val="12"/>
      <name val="Arial CE"/>
      <family val="2"/>
      <charset val="238"/>
    </font>
    <font>
      <sz val="8"/>
      <name val="Arial CE"/>
      <family val="2"/>
      <charset val="238"/>
    </font>
    <font>
      <b/>
      <sz val="10"/>
      <name val="Arial CE"/>
      <family val="2"/>
      <charset val="238"/>
    </font>
    <font>
      <sz val="9"/>
      <name val="Arial CE"/>
      <family val="2"/>
      <charset val="238"/>
    </font>
    <font>
      <b/>
      <u/>
      <sz val="12"/>
      <name val="Arial"/>
      <family val="2"/>
      <charset val="238"/>
    </font>
    <font>
      <b/>
      <u/>
      <sz val="10"/>
      <name val="Arial"/>
      <family val="2"/>
      <charset val="238"/>
    </font>
    <font>
      <u/>
      <sz val="10"/>
      <name val="Arial"/>
      <family val="2"/>
      <charset val="238"/>
    </font>
    <font>
      <sz val="10"/>
      <color indexed="9"/>
      <name val="Arial CE"/>
      <family val="2"/>
      <charset val="238"/>
    </font>
    <font>
      <sz val="8"/>
      <name val="Arial"/>
      <family val="2"/>
      <charset val="238"/>
    </font>
    <font>
      <b/>
      <sz val="8"/>
      <color indexed="17"/>
      <name val="Arial Narrow"/>
      <family val="2"/>
      <charset val="238"/>
    </font>
    <font>
      <sz val="8"/>
      <color indexed="9"/>
      <name val="Arial"/>
      <family val="2"/>
      <charset val="238"/>
    </font>
    <font>
      <sz val="8"/>
      <color indexed="17"/>
      <name val="Arial"/>
      <family val="2"/>
      <charset val="238"/>
    </font>
    <font>
      <sz val="8"/>
      <color indexed="12"/>
      <name val="Arial"/>
      <family val="2"/>
      <charset val="238"/>
    </font>
    <font>
      <b/>
      <i/>
      <sz val="10"/>
      <name val="Arial"/>
      <family val="2"/>
      <charset val="238"/>
    </font>
    <font>
      <b/>
      <sz val="8"/>
      <color indexed="57"/>
      <name val="Arial Narrow"/>
      <family val="2"/>
      <charset val="238"/>
    </font>
    <font>
      <i/>
      <sz val="8"/>
      <name val="Arial CE"/>
      <family val="2"/>
      <charset val="238"/>
    </font>
    <font>
      <i/>
      <sz val="9"/>
      <name val="Arial CE"/>
      <family val="2"/>
      <charset val="238"/>
    </font>
  </fonts>
  <fills count="5">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indexed="43"/>
        <bgColor indexed="26"/>
      </patternFill>
    </fill>
  </fills>
  <borders count="55">
    <border>
      <left/>
      <right/>
      <top/>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bottom/>
      <diagonal/>
    </border>
    <border>
      <left/>
      <right style="thin">
        <color indexed="8"/>
      </right>
      <top/>
      <bottom/>
      <diagonal/>
    </border>
    <border>
      <left style="medium">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bottom/>
      <diagonal/>
    </border>
    <border>
      <left/>
      <right/>
      <top/>
      <bottom style="thin">
        <color indexed="8"/>
      </bottom>
      <diagonal/>
    </border>
    <border>
      <left style="medium">
        <color indexed="8"/>
      </left>
      <right style="thin">
        <color indexed="8"/>
      </right>
      <top/>
      <bottom style="thin">
        <color indexed="8"/>
      </bottom>
      <diagonal/>
    </border>
    <border>
      <left style="medium">
        <color indexed="8"/>
      </left>
      <right/>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bottom/>
      <diagonal/>
    </border>
    <border>
      <left/>
      <right style="medium">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diagonal/>
    </border>
    <border>
      <left style="medium">
        <color indexed="8"/>
      </left>
      <right/>
      <top style="thin">
        <color indexed="8"/>
      </top>
      <bottom/>
      <diagonal/>
    </border>
    <border>
      <left/>
      <right/>
      <top style="double">
        <color indexed="8"/>
      </top>
      <bottom/>
      <diagonal/>
    </border>
    <border>
      <left style="thin">
        <color indexed="8"/>
      </left>
      <right/>
      <top style="double">
        <color indexed="8"/>
      </top>
      <bottom/>
      <diagonal/>
    </border>
    <border>
      <left/>
      <right style="double">
        <color indexed="8"/>
      </right>
      <top style="double">
        <color indexed="8"/>
      </top>
      <bottom/>
      <diagonal/>
    </border>
    <border>
      <left/>
      <right/>
      <top/>
      <bottom style="double">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diagonal/>
    </border>
    <border>
      <left style="thin">
        <color indexed="8"/>
      </left>
      <right style="medium">
        <color indexed="8"/>
      </right>
      <top/>
      <bottom/>
      <diagonal/>
    </border>
    <border>
      <left style="medium">
        <color indexed="8"/>
      </left>
      <right style="thin">
        <color indexed="8"/>
      </right>
      <top style="medium">
        <color indexed="8"/>
      </top>
      <bottom style="thin">
        <color indexed="8"/>
      </bottom>
      <diagonal/>
    </border>
    <border>
      <left/>
      <right style="medium">
        <color indexed="8"/>
      </right>
      <top style="thin">
        <color indexed="8"/>
      </top>
      <bottom style="medium">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top/>
      <bottom style="medium">
        <color indexed="8"/>
      </bottom>
      <diagonal/>
    </border>
    <border>
      <left style="medium">
        <color indexed="8"/>
      </left>
      <right style="medium">
        <color indexed="8"/>
      </right>
      <top style="thin">
        <color indexed="8"/>
      </top>
      <bottom/>
      <diagonal/>
    </border>
    <border>
      <left style="medium">
        <color indexed="8"/>
      </left>
      <right style="thin">
        <color indexed="8"/>
      </right>
      <top style="thin">
        <color indexed="8"/>
      </top>
      <bottom style="medium">
        <color indexed="8"/>
      </bottom>
      <diagonal/>
    </border>
    <border>
      <left style="double">
        <color indexed="8"/>
      </left>
      <right style="thin">
        <color indexed="8"/>
      </right>
      <top style="double">
        <color indexed="8"/>
      </top>
      <bottom/>
      <diagonal/>
    </border>
    <border>
      <left style="double">
        <color indexed="8"/>
      </left>
      <right style="thin">
        <color indexed="8"/>
      </right>
      <top/>
      <bottom style="double">
        <color indexed="8"/>
      </bottom>
      <diagonal/>
    </border>
    <border>
      <left style="thin">
        <color indexed="8"/>
      </left>
      <right style="double">
        <color indexed="8"/>
      </right>
      <top/>
      <bottom style="double">
        <color indexed="8"/>
      </bottom>
      <diagonal/>
    </border>
  </borders>
  <cellStyleXfs count="3">
    <xf numFmtId="0" fontId="0" fillId="0" borderId="0"/>
    <xf numFmtId="0" fontId="1" fillId="0" borderId="0"/>
    <xf numFmtId="0" fontId="1" fillId="0" borderId="0"/>
  </cellStyleXfs>
  <cellXfs count="243">
    <xf numFmtId="0" fontId="0" fillId="0" borderId="0" xfId="0"/>
    <xf numFmtId="0" fontId="1" fillId="0" borderId="0" xfId="1"/>
    <xf numFmtId="0" fontId="3" fillId="2" borderId="1" xfId="1" applyFont="1" applyFill="1" applyBorder="1" applyAlignment="1">
      <alignment horizontal="left"/>
    </xf>
    <xf numFmtId="0" fontId="4" fillId="2" borderId="2" xfId="1" applyFont="1" applyFill="1" applyBorder="1" applyAlignment="1">
      <alignment horizontal="center"/>
    </xf>
    <xf numFmtId="49" fontId="5" fillId="2" borderId="3" xfId="1" applyNumberFormat="1" applyFont="1" applyFill="1" applyBorder="1" applyAlignment="1">
      <alignment horizontal="left"/>
    </xf>
    <xf numFmtId="49" fontId="4" fillId="2" borderId="2" xfId="1" applyNumberFormat="1" applyFont="1" applyFill="1" applyBorder="1" applyAlignment="1">
      <alignment horizontal="center"/>
    </xf>
    <xf numFmtId="0" fontId="4" fillId="0" borderId="4" xfId="1" applyFont="1" applyBorder="1"/>
    <xf numFmtId="49" fontId="4" fillId="0" borderId="5" xfId="1" applyNumberFormat="1" applyFont="1" applyBorder="1" applyAlignment="1">
      <alignment horizontal="left"/>
    </xf>
    <xf numFmtId="0" fontId="0" fillId="0" borderId="6" xfId="1" applyFont="1" applyBorder="1"/>
    <xf numFmtId="0" fontId="4" fillId="0" borderId="7" xfId="1" applyFont="1" applyBorder="1"/>
    <xf numFmtId="49" fontId="4" fillId="0" borderId="8" xfId="1" applyNumberFormat="1" applyFont="1" applyBorder="1"/>
    <xf numFmtId="49" fontId="4" fillId="0" borderId="7" xfId="1" applyNumberFormat="1" applyFont="1" applyBorder="1"/>
    <xf numFmtId="0" fontId="4" fillId="0" borderId="9" xfId="1" applyFont="1" applyBorder="1"/>
    <xf numFmtId="0" fontId="4" fillId="0" borderId="10" xfId="1" applyFont="1" applyBorder="1" applyAlignment="1">
      <alignment horizontal="left"/>
    </xf>
    <xf numFmtId="0" fontId="3" fillId="0" borderId="6" xfId="1" applyFont="1" applyBorder="1"/>
    <xf numFmtId="49" fontId="4" fillId="0" borderId="10" xfId="1" applyNumberFormat="1" applyFont="1" applyBorder="1" applyAlignment="1">
      <alignment horizontal="left"/>
    </xf>
    <xf numFmtId="49" fontId="3" fillId="2" borderId="6" xfId="1" applyNumberFormat="1" applyFont="1" applyFill="1" applyBorder="1"/>
    <xf numFmtId="49" fontId="0" fillId="2" borderId="7" xfId="1" applyNumberFormat="1" applyFont="1" applyFill="1" applyBorder="1"/>
    <xf numFmtId="49" fontId="3" fillId="2" borderId="8" xfId="1" applyNumberFormat="1" applyFont="1" applyFill="1" applyBorder="1"/>
    <xf numFmtId="49" fontId="0" fillId="2" borderId="8" xfId="1" applyNumberFormat="1" applyFont="1" applyFill="1" applyBorder="1"/>
    <xf numFmtId="0" fontId="4" fillId="0" borderId="9" xfId="1" applyFont="1" applyFill="1" applyBorder="1"/>
    <xf numFmtId="3" fontId="4" fillId="0" borderId="10" xfId="1" applyNumberFormat="1" applyFont="1" applyBorder="1" applyAlignment="1">
      <alignment horizontal="left"/>
    </xf>
    <xf numFmtId="0" fontId="1" fillId="0" borderId="0" xfId="1" applyFill="1"/>
    <xf numFmtId="49" fontId="3" fillId="2" borderId="11" xfId="1" applyNumberFormat="1" applyFont="1" applyFill="1" applyBorder="1"/>
    <xf numFmtId="49" fontId="0" fillId="2" borderId="12" xfId="1" applyNumberFormat="1" applyFont="1" applyFill="1" applyBorder="1"/>
    <xf numFmtId="49" fontId="3" fillId="2" borderId="0" xfId="1" applyNumberFormat="1" applyFont="1" applyFill="1" applyBorder="1"/>
    <xf numFmtId="49" fontId="0" fillId="2" borderId="0" xfId="1" applyNumberFormat="1" applyFont="1" applyFill="1" applyBorder="1"/>
    <xf numFmtId="49" fontId="4" fillId="0" borderId="9" xfId="1" applyNumberFormat="1" applyFont="1" applyBorder="1" applyAlignment="1">
      <alignment horizontal="left"/>
    </xf>
    <xf numFmtId="0" fontId="4" fillId="0" borderId="13" xfId="1" applyFont="1" applyBorder="1"/>
    <xf numFmtId="0" fontId="4" fillId="0" borderId="9" xfId="1" applyNumberFormat="1" applyFont="1" applyBorder="1"/>
    <xf numFmtId="0" fontId="4" fillId="0" borderId="14" xfId="1" applyNumberFormat="1" applyFont="1" applyBorder="1" applyAlignment="1">
      <alignment horizontal="left"/>
    </xf>
    <xf numFmtId="0" fontId="1" fillId="0" borderId="0" xfId="1" applyNumberFormat="1" applyBorder="1"/>
    <xf numFmtId="0" fontId="1" fillId="0" borderId="0" xfId="1" applyNumberFormat="1"/>
    <xf numFmtId="0" fontId="4" fillId="0" borderId="14" xfId="1" applyFont="1" applyBorder="1" applyAlignment="1">
      <alignment horizontal="left"/>
    </xf>
    <xf numFmtId="0" fontId="1" fillId="0" borderId="0" xfId="1" applyBorder="1"/>
    <xf numFmtId="0" fontId="4" fillId="0" borderId="9" xfId="1" applyFont="1" applyFill="1" applyBorder="1" applyAlignment="1"/>
    <xf numFmtId="0" fontId="4" fillId="0" borderId="14" xfId="1" applyFont="1" applyFill="1" applyBorder="1" applyAlignment="1"/>
    <xf numFmtId="0" fontId="1" fillId="0" borderId="0" xfId="1" applyFont="1" applyFill="1" applyBorder="1" applyAlignment="1"/>
    <xf numFmtId="0" fontId="4" fillId="0" borderId="9" xfId="1" applyFont="1" applyBorder="1" applyAlignment="1"/>
    <xf numFmtId="0" fontId="4" fillId="0" borderId="14" xfId="1" applyFont="1" applyBorder="1" applyAlignment="1"/>
    <xf numFmtId="3" fontId="1" fillId="0" borderId="0" xfId="1" applyNumberFormat="1"/>
    <xf numFmtId="0" fontId="4" fillId="0" borderId="6" xfId="1" applyFont="1" applyBorder="1"/>
    <xf numFmtId="0" fontId="4" fillId="0" borderId="4" xfId="1" applyFont="1" applyBorder="1" applyAlignment="1">
      <alignment horizontal="left"/>
    </xf>
    <xf numFmtId="0" fontId="4" fillId="0" borderId="15" xfId="1" applyFont="1" applyBorder="1" applyAlignment="1">
      <alignment horizontal="left"/>
    </xf>
    <xf numFmtId="0" fontId="3" fillId="2" borderId="16" xfId="1" applyFont="1" applyFill="1" applyBorder="1" applyAlignment="1">
      <alignment horizontal="left"/>
    </xf>
    <xf numFmtId="0" fontId="0" fillId="2" borderId="17" xfId="1" applyFont="1" applyFill="1" applyBorder="1" applyAlignment="1">
      <alignment horizontal="left"/>
    </xf>
    <xf numFmtId="0" fontId="0" fillId="2" borderId="18" xfId="1" applyFont="1" applyFill="1" applyBorder="1" applyAlignment="1">
      <alignment horizontal="center"/>
    </xf>
    <xf numFmtId="0" fontId="3" fillId="2" borderId="18" xfId="1" applyFont="1" applyFill="1" applyBorder="1" applyAlignment="1">
      <alignment horizontal="center"/>
    </xf>
    <xf numFmtId="0" fontId="0" fillId="0" borderId="19" xfId="1" applyFont="1" applyBorder="1"/>
    <xf numFmtId="0" fontId="0" fillId="0" borderId="20" xfId="1" applyFont="1" applyBorder="1"/>
    <xf numFmtId="3" fontId="0" fillId="0" borderId="5" xfId="1" applyNumberFormat="1" applyFont="1" applyBorder="1"/>
    <xf numFmtId="0" fontId="0" fillId="0" borderId="1" xfId="1" applyFont="1" applyBorder="1"/>
    <xf numFmtId="3" fontId="0" fillId="0" borderId="3" xfId="1" applyNumberFormat="1" applyFont="1" applyBorder="1"/>
    <xf numFmtId="0" fontId="0" fillId="0" borderId="2" xfId="1" applyFont="1" applyBorder="1"/>
    <xf numFmtId="0" fontId="0" fillId="0" borderId="8" xfId="1" applyFont="1" applyBorder="1"/>
    <xf numFmtId="3" fontId="0" fillId="0" borderId="10" xfId="1" applyNumberFormat="1" applyFont="1" applyBorder="1"/>
    <xf numFmtId="3" fontId="0" fillId="0" borderId="8" xfId="1" applyNumberFormat="1" applyFont="1" applyBorder="1"/>
    <xf numFmtId="0" fontId="0" fillId="0" borderId="7" xfId="1" applyFont="1" applyBorder="1"/>
    <xf numFmtId="0" fontId="0" fillId="0" borderId="21" xfId="1" applyFont="1" applyBorder="1"/>
    <xf numFmtId="0" fontId="0" fillId="0" borderId="20" xfId="1" applyFont="1" applyBorder="1" applyAlignment="1">
      <alignment shrinkToFit="1"/>
    </xf>
    <xf numFmtId="0" fontId="0" fillId="0" borderId="22" xfId="1" applyFont="1" applyBorder="1"/>
    <xf numFmtId="0" fontId="0" fillId="0" borderId="11" xfId="1" applyFont="1" applyBorder="1"/>
    <xf numFmtId="0" fontId="0" fillId="0" borderId="0" xfId="1" applyFont="1" applyBorder="1"/>
    <xf numFmtId="3" fontId="0" fillId="0" borderId="23" xfId="1" applyNumberFormat="1" applyFont="1" applyBorder="1"/>
    <xf numFmtId="0" fontId="0" fillId="0" borderId="24" xfId="1" applyFont="1" applyBorder="1"/>
    <xf numFmtId="3" fontId="0" fillId="0" borderId="25" xfId="1" applyNumberFormat="1" applyFont="1" applyBorder="1"/>
    <xf numFmtId="0" fontId="0" fillId="0" borderId="26" xfId="1" applyFont="1" applyBorder="1"/>
    <xf numFmtId="0" fontId="3" fillId="2" borderId="1" xfId="1" applyFont="1" applyFill="1" applyBorder="1"/>
    <xf numFmtId="0" fontId="3" fillId="2" borderId="3" xfId="1" applyFont="1" applyFill="1" applyBorder="1"/>
    <xf numFmtId="0" fontId="3" fillId="2" borderId="2" xfId="1" applyFont="1" applyFill="1" applyBorder="1"/>
    <xf numFmtId="0" fontId="3" fillId="2" borderId="27" xfId="1" applyFont="1" applyFill="1" applyBorder="1"/>
    <xf numFmtId="0" fontId="3" fillId="2" borderId="28" xfId="1" applyFont="1" applyFill="1" applyBorder="1"/>
    <xf numFmtId="0" fontId="0" fillId="0" borderId="12" xfId="1" applyFont="1" applyBorder="1"/>
    <xf numFmtId="0" fontId="0" fillId="0" borderId="0" xfId="1" applyFont="1"/>
    <xf numFmtId="0" fontId="0" fillId="0" borderId="29" xfId="1" applyFont="1" applyBorder="1"/>
    <xf numFmtId="0" fontId="0" fillId="0" borderId="30" xfId="1" applyFont="1" applyBorder="1"/>
    <xf numFmtId="0" fontId="0" fillId="0" borderId="0" xfId="1" applyFont="1" applyBorder="1" applyAlignment="1">
      <alignment horizontal="right"/>
    </xf>
    <xf numFmtId="164" fontId="0" fillId="0" borderId="0" xfId="1" applyNumberFormat="1" applyFont="1" applyBorder="1"/>
    <xf numFmtId="0" fontId="0" fillId="0" borderId="0" xfId="1" applyFont="1" applyFill="1" applyBorder="1"/>
    <xf numFmtId="0" fontId="0" fillId="0" borderId="31" xfId="1" applyFont="1" applyBorder="1"/>
    <xf numFmtId="0" fontId="0" fillId="0" borderId="32" xfId="1" applyFont="1" applyBorder="1"/>
    <xf numFmtId="165" fontId="0" fillId="0" borderId="7" xfId="1" applyNumberFormat="1" applyFont="1" applyBorder="1" applyAlignment="1">
      <alignment horizontal="right"/>
    </xf>
    <xf numFmtId="0" fontId="0" fillId="0" borderId="33" xfId="1" applyFont="1" applyBorder="1"/>
    <xf numFmtId="165" fontId="0" fillId="0" borderId="34" xfId="1" applyNumberFormat="1" applyFont="1" applyBorder="1" applyAlignment="1">
      <alignment horizontal="right"/>
    </xf>
    <xf numFmtId="0" fontId="0" fillId="0" borderId="34" xfId="1" applyFont="1" applyBorder="1"/>
    <xf numFmtId="0" fontId="0" fillId="0" borderId="35" xfId="1" applyFont="1" applyBorder="1"/>
    <xf numFmtId="0" fontId="6" fillId="2" borderId="24" xfId="1" applyFont="1" applyFill="1" applyBorder="1"/>
    <xf numFmtId="0" fontId="6" fillId="2" borderId="25" xfId="1" applyFont="1" applyFill="1" applyBorder="1"/>
    <xf numFmtId="0" fontId="6" fillId="2" borderId="26" xfId="1" applyFont="1" applyFill="1" applyBorder="1"/>
    <xf numFmtId="0" fontId="7" fillId="0" borderId="0" xfId="1" applyFont="1"/>
    <xf numFmtId="0" fontId="1" fillId="0" borderId="0" xfId="1" applyFont="1" applyAlignment="1"/>
    <xf numFmtId="0" fontId="1" fillId="0" borderId="0" xfId="1" applyAlignment="1">
      <alignment vertical="top" wrapText="1"/>
    </xf>
    <xf numFmtId="49" fontId="3" fillId="0" borderId="36" xfId="2" applyNumberFormat="1" applyFont="1" applyBorder="1"/>
    <xf numFmtId="49" fontId="0" fillId="0" borderId="36" xfId="2" applyNumberFormat="1" applyFont="1" applyBorder="1"/>
    <xf numFmtId="49" fontId="0" fillId="0" borderId="36" xfId="2" applyNumberFormat="1" applyFont="1" applyBorder="1" applyAlignment="1">
      <alignment horizontal="right"/>
    </xf>
    <xf numFmtId="0" fontId="0" fillId="0" borderId="37" xfId="2" applyFont="1" applyBorder="1"/>
    <xf numFmtId="49" fontId="0" fillId="0" borderId="36" xfId="1" applyNumberFormat="1" applyFont="1" applyBorder="1" applyAlignment="1">
      <alignment horizontal="left"/>
    </xf>
    <xf numFmtId="0" fontId="0" fillId="0" borderId="38" xfId="1" applyNumberFormat="1" applyFont="1" applyBorder="1"/>
    <xf numFmtId="49" fontId="3" fillId="0" borderId="39" xfId="2" applyNumberFormat="1" applyFont="1" applyBorder="1"/>
    <xf numFmtId="49" fontId="0" fillId="0" borderId="39" xfId="2" applyNumberFormat="1" applyFont="1" applyBorder="1"/>
    <xf numFmtId="49" fontId="0" fillId="0" borderId="39" xfId="2" applyNumberFormat="1" applyFont="1" applyBorder="1" applyAlignment="1">
      <alignment horizontal="right"/>
    </xf>
    <xf numFmtId="49" fontId="3" fillId="2" borderId="16" xfId="1" applyNumberFormat="1" applyFont="1" applyFill="1" applyBorder="1" applyAlignment="1">
      <alignment horizontal="center"/>
    </xf>
    <xf numFmtId="0" fontId="3" fillId="2" borderId="17" xfId="1" applyFont="1" applyFill="1" applyBorder="1" applyAlignment="1">
      <alignment horizontal="center"/>
    </xf>
    <xf numFmtId="0" fontId="3" fillId="2" borderId="40" xfId="1" applyFont="1" applyFill="1" applyBorder="1" applyAlignment="1">
      <alignment horizontal="center"/>
    </xf>
    <xf numFmtId="0" fontId="3" fillId="2" borderId="41" xfId="1" applyFont="1" applyFill="1" applyBorder="1" applyAlignment="1">
      <alignment horizontal="center"/>
    </xf>
    <xf numFmtId="0" fontId="3" fillId="2" borderId="42" xfId="1" applyFont="1" applyFill="1" applyBorder="1" applyAlignment="1">
      <alignment horizontal="center"/>
    </xf>
    <xf numFmtId="49" fontId="4" fillId="0" borderId="11" xfId="1" applyNumberFormat="1" applyFont="1" applyBorder="1"/>
    <xf numFmtId="0" fontId="4" fillId="0" borderId="0" xfId="1" applyFont="1" applyBorder="1"/>
    <xf numFmtId="3" fontId="0" fillId="0" borderId="30" xfId="1" applyNumberFormat="1" applyFont="1" applyBorder="1"/>
    <xf numFmtId="3" fontId="0" fillId="0" borderId="12" xfId="1" applyNumberFormat="1" applyFont="1" applyBorder="1"/>
    <xf numFmtId="3" fontId="0" fillId="0" borderId="43" xfId="1" applyNumberFormat="1" applyFont="1" applyBorder="1"/>
    <xf numFmtId="3" fontId="0" fillId="0" borderId="44" xfId="1" applyNumberFormat="1" applyFont="1" applyBorder="1"/>
    <xf numFmtId="0" fontId="3" fillId="2" borderId="16" xfId="1" applyFont="1" applyFill="1" applyBorder="1"/>
    <xf numFmtId="0" fontId="3" fillId="2" borderId="17" xfId="1" applyFont="1" applyFill="1" applyBorder="1"/>
    <xf numFmtId="3" fontId="3" fillId="2" borderId="18" xfId="1" applyNumberFormat="1" applyFont="1" applyFill="1" applyBorder="1"/>
    <xf numFmtId="3" fontId="3" fillId="2" borderId="40" xfId="1" applyNumberFormat="1" applyFont="1" applyFill="1" applyBorder="1"/>
    <xf numFmtId="3" fontId="3" fillId="2" borderId="41" xfId="1" applyNumberFormat="1" applyFont="1" applyFill="1" applyBorder="1"/>
    <xf numFmtId="3" fontId="3" fillId="2" borderId="42" xfId="1" applyNumberFormat="1" applyFont="1" applyFill="1" applyBorder="1"/>
    <xf numFmtId="0" fontId="9" fillId="0" borderId="0" xfId="1" applyFont="1"/>
    <xf numFmtId="0" fontId="0" fillId="2" borderId="28" xfId="1" applyFont="1" applyFill="1" applyBorder="1"/>
    <xf numFmtId="0" fontId="3" fillId="2" borderId="45" xfId="1" applyFont="1" applyFill="1" applyBorder="1" applyAlignment="1">
      <alignment horizontal="right"/>
    </xf>
    <xf numFmtId="0" fontId="3" fillId="2" borderId="3" xfId="1" applyFont="1" applyFill="1" applyBorder="1" applyAlignment="1">
      <alignment horizontal="right"/>
    </xf>
    <xf numFmtId="0" fontId="3" fillId="2" borderId="2" xfId="1" applyFont="1" applyFill="1" applyBorder="1" applyAlignment="1">
      <alignment horizontal="center"/>
    </xf>
    <xf numFmtId="4" fontId="5" fillId="2" borderId="3" xfId="1" applyNumberFormat="1" applyFont="1" applyFill="1" applyBorder="1" applyAlignment="1">
      <alignment horizontal="right"/>
    </xf>
    <xf numFmtId="4" fontId="5" fillId="2" borderId="28" xfId="1" applyNumberFormat="1" applyFont="1" applyFill="1" applyBorder="1" applyAlignment="1">
      <alignment horizontal="right"/>
    </xf>
    <xf numFmtId="0" fontId="0" fillId="0" borderId="15" xfId="1" applyFont="1" applyBorder="1"/>
    <xf numFmtId="3" fontId="0" fillId="0" borderId="21" xfId="1" applyNumberFormat="1" applyFont="1" applyBorder="1" applyAlignment="1">
      <alignment horizontal="right"/>
    </xf>
    <xf numFmtId="165" fontId="0" fillId="0" borderId="9" xfId="1" applyNumberFormat="1" applyFont="1" applyBorder="1" applyAlignment="1">
      <alignment horizontal="right"/>
    </xf>
    <xf numFmtId="3" fontId="0" fillId="0" borderId="31" xfId="1" applyNumberFormat="1" applyFont="1" applyBorder="1" applyAlignment="1">
      <alignment horizontal="right"/>
    </xf>
    <xf numFmtId="4" fontId="0" fillId="0" borderId="20" xfId="1" applyNumberFormat="1" applyFont="1" applyBorder="1" applyAlignment="1">
      <alignment horizontal="right"/>
    </xf>
    <xf numFmtId="3" fontId="0" fillId="0" borderId="15" xfId="1" applyNumberFormat="1" applyFont="1" applyBorder="1" applyAlignment="1">
      <alignment horizontal="right"/>
    </xf>
    <xf numFmtId="0" fontId="0" fillId="0" borderId="14" xfId="1" applyFont="1" applyBorder="1"/>
    <xf numFmtId="3" fontId="0" fillId="0" borderId="13" xfId="1" applyNumberFormat="1" applyFont="1" applyBorder="1" applyAlignment="1">
      <alignment horizontal="right"/>
    </xf>
    <xf numFmtId="3" fontId="0" fillId="0" borderId="7" xfId="1" applyNumberFormat="1" applyFont="1" applyBorder="1" applyAlignment="1">
      <alignment horizontal="right"/>
    </xf>
    <xf numFmtId="4" fontId="0" fillId="0" borderId="8" xfId="1" applyNumberFormat="1" applyFont="1" applyBorder="1" applyAlignment="1">
      <alignment horizontal="right"/>
    </xf>
    <xf numFmtId="3" fontId="0" fillId="0" borderId="14" xfId="1" applyNumberFormat="1" applyFont="1" applyBorder="1" applyAlignment="1">
      <alignment horizontal="right"/>
    </xf>
    <xf numFmtId="0" fontId="0" fillId="2" borderId="24" xfId="1" applyFont="1" applyFill="1" applyBorder="1"/>
    <xf numFmtId="0" fontId="3" fillId="2" borderId="25" xfId="1" applyFont="1" applyFill="1" applyBorder="1"/>
    <xf numFmtId="0" fontId="0" fillId="2" borderId="25" xfId="1" applyFont="1" applyFill="1" applyBorder="1"/>
    <xf numFmtId="4" fontId="0" fillId="2" borderId="46" xfId="1" applyNumberFormat="1" applyFont="1" applyFill="1" applyBorder="1"/>
    <xf numFmtId="4" fontId="0" fillId="2" borderId="24" xfId="1" applyNumberFormat="1" applyFont="1" applyFill="1" applyBorder="1"/>
    <xf numFmtId="4" fontId="0" fillId="2" borderId="25" xfId="1" applyNumberFormat="1" applyFont="1" applyFill="1" applyBorder="1"/>
    <xf numFmtId="3" fontId="10" fillId="0" borderId="0" xfId="1" applyNumberFormat="1" applyFont="1"/>
    <xf numFmtId="4" fontId="10" fillId="0" borderId="0" xfId="1" applyNumberFormat="1" applyFont="1"/>
    <xf numFmtId="4" fontId="1" fillId="0" borderId="0" xfId="1" applyNumberFormat="1"/>
    <xf numFmtId="0" fontId="1" fillId="0" borderId="0" xfId="2"/>
    <xf numFmtId="0" fontId="1" fillId="0" borderId="0" xfId="2" applyAlignment="1">
      <alignment horizontal="right"/>
    </xf>
    <xf numFmtId="0" fontId="0" fillId="0" borderId="0" xfId="2" applyFont="1"/>
    <xf numFmtId="0" fontId="12" fillId="0" borderId="0" xfId="2" applyFont="1" applyAlignment="1">
      <alignment horizontal="center"/>
    </xf>
    <xf numFmtId="0" fontId="13" fillId="0" borderId="0" xfId="2" applyFont="1" applyAlignment="1">
      <alignment horizontal="center"/>
    </xf>
    <xf numFmtId="0" fontId="13" fillId="0" borderId="0" xfId="2" applyFont="1" applyAlignment="1">
      <alignment horizontal="right"/>
    </xf>
    <xf numFmtId="0" fontId="0" fillId="0" borderId="36" xfId="2" applyFont="1" applyBorder="1"/>
    <xf numFmtId="0" fontId="4" fillId="0" borderId="37" xfId="2" applyFont="1" applyBorder="1" applyAlignment="1">
      <alignment horizontal="right"/>
    </xf>
    <xf numFmtId="49" fontId="0" fillId="0" borderId="36" xfId="2" applyNumberFormat="1" applyFont="1" applyBorder="1" applyAlignment="1">
      <alignment horizontal="left"/>
    </xf>
    <xf numFmtId="0" fontId="0" fillId="0" borderId="38" xfId="2" applyFont="1" applyBorder="1"/>
    <xf numFmtId="0" fontId="0" fillId="0" borderId="39" xfId="2" applyFont="1" applyBorder="1"/>
    <xf numFmtId="0" fontId="4" fillId="0" borderId="0" xfId="2" applyFont="1"/>
    <xf numFmtId="0" fontId="0" fillId="0" borderId="0" xfId="2" applyFont="1" applyAlignment="1">
      <alignment horizontal="right"/>
    </xf>
    <xf numFmtId="0" fontId="0" fillId="0" borderId="0" xfId="2" applyFont="1" applyAlignment="1"/>
    <xf numFmtId="49" fontId="4" fillId="2" borderId="9" xfId="2" applyNumberFormat="1" applyFont="1" applyFill="1" applyBorder="1"/>
    <xf numFmtId="0" fontId="4" fillId="2" borderId="7" xfId="2" applyFont="1" applyFill="1" applyBorder="1" applyAlignment="1">
      <alignment horizontal="center"/>
    </xf>
    <xf numFmtId="0" fontId="4" fillId="2" borderId="9" xfId="2" applyFont="1" applyFill="1" applyBorder="1" applyAlignment="1">
      <alignment horizontal="center"/>
    </xf>
    <xf numFmtId="0" fontId="4" fillId="2" borderId="7" xfId="2" applyNumberFormat="1" applyFont="1" applyFill="1" applyBorder="1" applyAlignment="1">
      <alignment horizontal="center"/>
    </xf>
    <xf numFmtId="0" fontId="3" fillId="0" borderId="43" xfId="2" applyFont="1" applyBorder="1" applyAlignment="1">
      <alignment horizontal="center"/>
    </xf>
    <xf numFmtId="49" fontId="3" fillId="0" borderId="43" xfId="2" applyNumberFormat="1" applyFont="1" applyBorder="1" applyAlignment="1">
      <alignment horizontal="left"/>
    </xf>
    <xf numFmtId="0" fontId="3" fillId="0" borderId="47" xfId="2" applyFont="1" applyBorder="1"/>
    <xf numFmtId="0" fontId="0" fillId="0" borderId="8" xfId="2" applyFont="1" applyBorder="1" applyAlignment="1">
      <alignment horizontal="center"/>
    </xf>
    <xf numFmtId="0" fontId="0" fillId="0" borderId="8" xfId="2" applyNumberFormat="1" applyFont="1" applyBorder="1" applyAlignment="1">
      <alignment horizontal="right"/>
    </xf>
    <xf numFmtId="0" fontId="0" fillId="0" borderId="7" xfId="2" applyNumberFormat="1" applyFont="1" applyBorder="1"/>
    <xf numFmtId="0" fontId="1" fillId="0" borderId="0" xfId="2" applyNumberFormat="1"/>
    <xf numFmtId="0" fontId="14" fillId="0" borderId="0" xfId="2" applyFont="1"/>
    <xf numFmtId="0" fontId="15" fillId="0" borderId="48" xfId="2" applyFont="1" applyBorder="1" applyAlignment="1">
      <alignment horizontal="center" vertical="top"/>
    </xf>
    <xf numFmtId="49" fontId="15" fillId="0" borderId="48" xfId="2" applyNumberFormat="1" applyFont="1" applyBorder="1" applyAlignment="1">
      <alignment horizontal="left" vertical="top"/>
    </xf>
    <xf numFmtId="0" fontId="15" fillId="0" borderId="48" xfId="2" applyFont="1" applyBorder="1" applyAlignment="1">
      <alignment vertical="top" wrapText="1"/>
    </xf>
    <xf numFmtId="49" fontId="15" fillId="0" borderId="48" xfId="2" applyNumberFormat="1" applyFont="1" applyBorder="1" applyAlignment="1">
      <alignment horizontal="center" shrinkToFit="1"/>
    </xf>
    <xf numFmtId="4" fontId="15" fillId="0" borderId="48" xfId="2" applyNumberFormat="1" applyFont="1" applyBorder="1" applyAlignment="1">
      <alignment horizontal="right"/>
    </xf>
    <xf numFmtId="4" fontId="15" fillId="0" borderId="48" xfId="2" applyNumberFormat="1" applyFont="1" applyBorder="1"/>
    <xf numFmtId="0" fontId="4" fillId="0" borderId="43" xfId="2" applyFont="1" applyBorder="1" applyAlignment="1">
      <alignment horizontal="center"/>
    </xf>
    <xf numFmtId="49" fontId="4" fillId="0" borderId="43" xfId="2" applyNumberFormat="1" applyFont="1" applyBorder="1" applyAlignment="1">
      <alignment horizontal="left"/>
    </xf>
    <xf numFmtId="0" fontId="17" fillId="0" borderId="0" xfId="2" applyFont="1" applyAlignment="1">
      <alignment wrapText="1"/>
    </xf>
    <xf numFmtId="49" fontId="4" fillId="0" borderId="43" xfId="2" applyNumberFormat="1" applyFont="1" applyBorder="1" applyAlignment="1">
      <alignment horizontal="right"/>
    </xf>
    <xf numFmtId="4" fontId="19" fillId="3" borderId="48" xfId="2" applyNumberFormat="1" applyFont="1" applyFill="1" applyBorder="1" applyAlignment="1">
      <alignment horizontal="right" wrapText="1"/>
    </xf>
    <xf numFmtId="0" fontId="19" fillId="3" borderId="29" xfId="2" applyFont="1" applyFill="1" applyBorder="1" applyAlignment="1">
      <alignment horizontal="left" wrapText="1"/>
    </xf>
    <xf numFmtId="0" fontId="19" fillId="0" borderId="12" xfId="1" applyFont="1" applyBorder="1" applyAlignment="1">
      <alignment horizontal="right"/>
    </xf>
    <xf numFmtId="0" fontId="0" fillId="2" borderId="9" xfId="2" applyFont="1" applyFill="1" applyBorder="1" applyAlignment="1">
      <alignment horizontal="center"/>
    </xf>
    <xf numFmtId="49" fontId="20" fillId="2" borderId="9" xfId="2" applyNumberFormat="1" applyFont="1" applyFill="1" applyBorder="1" applyAlignment="1">
      <alignment horizontal="left"/>
    </xf>
    <xf numFmtId="0" fontId="20" fillId="2" borderId="47" xfId="2" applyFont="1" applyFill="1" applyBorder="1"/>
    <xf numFmtId="0" fontId="0" fillId="2" borderId="8" xfId="2" applyFont="1" applyFill="1" applyBorder="1" applyAlignment="1">
      <alignment horizontal="center"/>
    </xf>
    <xf numFmtId="4" fontId="0" fillId="2" borderId="8" xfId="2" applyNumberFormat="1" applyFont="1" applyFill="1" applyBorder="1" applyAlignment="1">
      <alignment horizontal="right"/>
    </xf>
    <xf numFmtId="4" fontId="0" fillId="2" borderId="7" xfId="2" applyNumberFormat="1" applyFont="1" applyFill="1" applyBorder="1" applyAlignment="1">
      <alignment horizontal="right"/>
    </xf>
    <xf numFmtId="4" fontId="3" fillId="2" borderId="9" xfId="2" applyNumberFormat="1" applyFont="1" applyFill="1" applyBorder="1"/>
    <xf numFmtId="3" fontId="1" fillId="0" borderId="0" xfId="2" applyNumberFormat="1"/>
    <xf numFmtId="0" fontId="15" fillId="0" borderId="9" xfId="2" applyFont="1" applyBorder="1" applyAlignment="1">
      <alignment horizontal="center" vertical="top"/>
    </xf>
    <xf numFmtId="49" fontId="15" fillId="0" borderId="9" xfId="2" applyNumberFormat="1" applyFont="1" applyBorder="1" applyAlignment="1">
      <alignment horizontal="left" vertical="top"/>
    </xf>
    <xf numFmtId="0" fontId="15" fillId="0" borderId="9" xfId="2" applyFont="1" applyBorder="1" applyAlignment="1">
      <alignment vertical="top" wrapText="1"/>
    </xf>
    <xf numFmtId="49" fontId="15" fillId="0" borderId="9" xfId="2" applyNumberFormat="1" applyFont="1" applyBorder="1" applyAlignment="1">
      <alignment horizontal="center" shrinkToFit="1"/>
    </xf>
    <xf numFmtId="4" fontId="15" fillId="0" borderId="9" xfId="2" applyNumberFormat="1" applyFont="1" applyBorder="1" applyAlignment="1">
      <alignment horizontal="right"/>
    </xf>
    <xf numFmtId="4" fontId="15" fillId="0" borderId="9" xfId="2" applyNumberFormat="1" applyFont="1" applyBorder="1"/>
    <xf numFmtId="4" fontId="18" fillId="3" borderId="9" xfId="2" applyNumberFormat="1" applyFont="1" applyFill="1" applyBorder="1" applyAlignment="1">
      <alignment horizontal="right" wrapText="1"/>
    </xf>
    <xf numFmtId="4" fontId="18" fillId="3" borderId="48" xfId="2" applyNumberFormat="1" applyFont="1" applyFill="1" applyBorder="1" applyAlignment="1">
      <alignment horizontal="right" wrapText="1"/>
    </xf>
    <xf numFmtId="4" fontId="19" fillId="3" borderId="9" xfId="2" applyNumberFormat="1" applyFont="1" applyFill="1" applyBorder="1" applyAlignment="1">
      <alignment horizontal="right" wrapText="1"/>
    </xf>
    <xf numFmtId="0" fontId="15" fillId="4" borderId="48" xfId="2" applyFont="1" applyFill="1" applyBorder="1" applyAlignment="1">
      <alignment vertical="top" wrapText="1"/>
    </xf>
    <xf numFmtId="49" fontId="15" fillId="0" borderId="48" xfId="2" applyNumberFormat="1" applyFont="1" applyFill="1" applyBorder="1" applyAlignment="1">
      <alignment horizontal="center" shrinkToFit="1"/>
    </xf>
    <xf numFmtId="4" fontId="15" fillId="0" borderId="48" xfId="2" applyNumberFormat="1" applyFont="1" applyFill="1" applyBorder="1" applyAlignment="1">
      <alignment horizontal="right"/>
    </xf>
    <xf numFmtId="4" fontId="15" fillId="0" borderId="48" xfId="2" applyNumberFormat="1" applyFont="1" applyFill="1" applyBorder="1"/>
    <xf numFmtId="3" fontId="17" fillId="0" borderId="0" xfId="2" applyNumberFormat="1" applyFont="1" applyAlignment="1">
      <alignment wrapText="1"/>
    </xf>
    <xf numFmtId="0" fontId="1" fillId="0" borderId="0" xfId="2" applyFill="1"/>
    <xf numFmtId="0" fontId="1" fillId="0" borderId="0" xfId="2" applyBorder="1"/>
    <xf numFmtId="0" fontId="22" fillId="0" borderId="0" xfId="2" applyFont="1" applyAlignment="1"/>
    <xf numFmtId="0" fontId="23" fillId="0" borderId="0" xfId="2" applyFont="1" applyBorder="1"/>
    <xf numFmtId="3" fontId="23" fillId="0" borderId="0" xfId="2" applyNumberFormat="1" applyFont="1" applyBorder="1" applyAlignment="1">
      <alignment horizontal="right"/>
    </xf>
    <xf numFmtId="4" fontId="23" fillId="0" borderId="0" xfId="2" applyNumberFormat="1" applyFont="1" applyBorder="1"/>
    <xf numFmtId="0" fontId="22" fillId="0" borderId="0" xfId="2" applyFont="1" applyBorder="1" applyAlignment="1"/>
    <xf numFmtId="0" fontId="1" fillId="0" borderId="0" xfId="2" applyBorder="1" applyAlignment="1">
      <alignment horizontal="right"/>
    </xf>
    <xf numFmtId="0" fontId="2" fillId="0" borderId="49" xfId="1" applyFont="1" applyBorder="1" applyAlignment="1">
      <alignment horizontal="center" vertical="top"/>
    </xf>
    <xf numFmtId="0" fontId="4" fillId="0" borderId="47" xfId="1" applyFont="1" applyBorder="1" applyAlignment="1">
      <alignment horizontal="left"/>
    </xf>
    <xf numFmtId="0" fontId="4" fillId="0" borderId="9" xfId="1" applyFont="1" applyBorder="1" applyAlignment="1">
      <alignment horizontal="left"/>
    </xf>
    <xf numFmtId="0" fontId="4" fillId="0" borderId="9" xfId="1" applyFont="1" applyBorder="1" applyAlignment="1">
      <alignment horizontal="center"/>
    </xf>
    <xf numFmtId="0" fontId="2" fillId="0" borderId="50" xfId="1" applyFont="1" applyBorder="1" applyAlignment="1">
      <alignment horizontal="center" vertical="center"/>
    </xf>
    <xf numFmtId="0" fontId="3" fillId="2" borderId="18" xfId="1" applyFont="1" applyFill="1" applyBorder="1" applyAlignment="1">
      <alignment horizontal="center"/>
    </xf>
    <xf numFmtId="0" fontId="0" fillId="0" borderId="51" xfId="1" applyFont="1" applyBorder="1" applyAlignment="1">
      <alignment horizontal="center" shrinkToFit="1"/>
    </xf>
    <xf numFmtId="166" fontId="0" fillId="0" borderId="10" xfId="1" applyNumberFormat="1" applyFont="1" applyBorder="1" applyAlignment="1">
      <alignment horizontal="right" indent="2"/>
    </xf>
    <xf numFmtId="166" fontId="6" fillId="2" borderId="23" xfId="1" applyNumberFormat="1" applyFont="1" applyFill="1" applyBorder="1" applyAlignment="1">
      <alignment horizontal="right" indent="2"/>
    </xf>
    <xf numFmtId="0" fontId="8" fillId="0" borderId="0" xfId="1" applyFont="1" applyBorder="1" applyAlignment="1">
      <alignment horizontal="left" vertical="top" wrapText="1"/>
    </xf>
    <xf numFmtId="0" fontId="1" fillId="0" borderId="0" xfId="1" applyBorder="1" applyAlignment="1">
      <alignment horizontal="left" wrapText="1"/>
    </xf>
    <xf numFmtId="0" fontId="0" fillId="0" borderId="52" xfId="2" applyFont="1" applyBorder="1" applyAlignment="1">
      <alignment horizontal="center"/>
    </xf>
    <xf numFmtId="0" fontId="0" fillId="0" borderId="53" xfId="2" applyFont="1" applyBorder="1" applyAlignment="1">
      <alignment horizontal="center"/>
    </xf>
    <xf numFmtId="0" fontId="0" fillId="0" borderId="54" xfId="2" applyFont="1" applyBorder="1" applyAlignment="1">
      <alignment horizontal="left"/>
    </xf>
    <xf numFmtId="49" fontId="2" fillId="0" borderId="0" xfId="1" applyNumberFormat="1" applyFont="1" applyBorder="1" applyAlignment="1">
      <alignment horizontal="center"/>
    </xf>
    <xf numFmtId="0" fontId="2" fillId="0" borderId="0" xfId="1" applyFont="1" applyBorder="1" applyAlignment="1">
      <alignment horizontal="center"/>
    </xf>
    <xf numFmtId="3" fontId="3" fillId="2" borderId="46" xfId="1" applyNumberFormat="1" applyFont="1" applyFill="1" applyBorder="1" applyAlignment="1">
      <alignment horizontal="right"/>
    </xf>
    <xf numFmtId="0" fontId="11" fillId="0" borderId="0" xfId="2" applyFont="1" applyBorder="1" applyAlignment="1">
      <alignment horizontal="center"/>
    </xf>
    <xf numFmtId="49" fontId="0" fillId="0" borderId="53" xfId="2" applyNumberFormat="1" applyFont="1" applyBorder="1" applyAlignment="1">
      <alignment horizontal="center"/>
    </xf>
    <xf numFmtId="0" fontId="0" fillId="0" borderId="54" xfId="2" applyFont="1" applyBorder="1" applyAlignment="1">
      <alignment horizontal="center" shrinkToFit="1"/>
    </xf>
    <xf numFmtId="0" fontId="16" fillId="4" borderId="43" xfId="2" applyNumberFormat="1" applyFont="1" applyFill="1" applyBorder="1" applyAlignment="1">
      <alignment horizontal="left" wrapText="1" indent="1"/>
    </xf>
    <xf numFmtId="0" fontId="18" fillId="3" borderId="43" xfId="2" applyNumberFormat="1" applyFont="1" applyFill="1" applyBorder="1" applyAlignment="1">
      <alignment horizontal="left" wrapText="1" indent="1"/>
    </xf>
    <xf numFmtId="0" fontId="18" fillId="4" borderId="43" xfId="2" applyNumberFormat="1" applyFont="1" applyFill="1" applyBorder="1" applyAlignment="1">
      <alignment horizontal="left" wrapText="1" indent="1"/>
    </xf>
    <xf numFmtId="49" fontId="19" fillId="3" borderId="48" xfId="2" applyNumberFormat="1" applyFont="1" applyFill="1" applyBorder="1" applyAlignment="1">
      <alignment horizontal="left" wrapText="1"/>
    </xf>
    <xf numFmtId="49" fontId="18" fillId="3" borderId="9" xfId="2" applyNumberFormat="1" applyFont="1" applyFill="1" applyBorder="1" applyAlignment="1">
      <alignment horizontal="left" wrapText="1"/>
    </xf>
    <xf numFmtId="49" fontId="18" fillId="3" borderId="48" xfId="2" applyNumberFormat="1" applyFont="1" applyFill="1" applyBorder="1" applyAlignment="1">
      <alignment horizontal="left" wrapText="1"/>
    </xf>
    <xf numFmtId="49" fontId="19" fillId="3" borderId="9" xfId="2" applyNumberFormat="1" applyFont="1" applyFill="1" applyBorder="1" applyAlignment="1">
      <alignment horizontal="left" wrapText="1"/>
    </xf>
    <xf numFmtId="0" fontId="21" fillId="4" borderId="43" xfId="2" applyNumberFormat="1" applyFont="1" applyFill="1" applyBorder="1" applyAlignment="1">
      <alignment horizontal="left" wrapText="1" indent="1"/>
    </xf>
    <xf numFmtId="0" fontId="18" fillId="0" borderId="43" xfId="2" applyNumberFormat="1" applyFont="1" applyFill="1" applyBorder="1" applyAlignment="1">
      <alignment horizontal="left" wrapText="1" indent="1"/>
    </xf>
  </cellXfs>
  <cellStyles count="3">
    <cellStyle name="Excel Built-in Normal" xfId="1"/>
    <cellStyle name="Normální" xfId="0" builtinId="0"/>
    <cellStyle name="normální_POL.XLS"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579D1C"/>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5"/>
  <sheetViews>
    <sheetView workbookViewId="0">
      <selection activeCell="G35" sqref="G35"/>
    </sheetView>
  </sheetViews>
  <sheetFormatPr defaultColWidth="8.7109375" defaultRowHeight="12.75" x14ac:dyDescent="0.2"/>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8.7109375" style="1"/>
  </cols>
  <sheetData>
    <row r="1" spans="1:57" ht="24.75" customHeight="1" x14ac:dyDescent="0.2">
      <c r="A1" s="214" t="s">
        <v>0</v>
      </c>
      <c r="B1" s="214"/>
      <c r="C1" s="214"/>
      <c r="D1" s="214"/>
      <c r="E1" s="214"/>
      <c r="F1" s="214"/>
      <c r="G1" s="214"/>
    </row>
    <row r="2" spans="1:57" ht="12.75" customHeight="1" x14ac:dyDescent="0.2">
      <c r="A2" s="2" t="s">
        <v>1</v>
      </c>
      <c r="B2" s="3"/>
      <c r="C2" s="4">
        <f>Rekapitulace!H1</f>
        <v>0</v>
      </c>
      <c r="D2" s="4" t="str">
        <f>Rekapitulace!G2</f>
        <v>Zateplení fasády, výměna oken</v>
      </c>
      <c r="E2" s="5"/>
      <c r="F2" s="6" t="s">
        <v>2</v>
      </c>
      <c r="G2" s="7"/>
    </row>
    <row r="3" spans="1:57" ht="3" hidden="1" customHeight="1" x14ac:dyDescent="0.2">
      <c r="A3" s="8"/>
      <c r="B3" s="9"/>
      <c r="C3" s="10"/>
      <c r="D3" s="10"/>
      <c r="E3" s="11"/>
      <c r="F3" s="12"/>
      <c r="G3" s="13"/>
    </row>
    <row r="4" spans="1:57" ht="12" customHeight="1" x14ac:dyDescent="0.2">
      <c r="A4" s="14" t="s">
        <v>3</v>
      </c>
      <c r="B4" s="9"/>
      <c r="C4" s="10" t="s">
        <v>4</v>
      </c>
      <c r="D4" s="10"/>
      <c r="E4" s="11"/>
      <c r="F4" s="12" t="s">
        <v>5</v>
      </c>
      <c r="G4" s="15"/>
    </row>
    <row r="5" spans="1:57" ht="12.95" customHeight="1" x14ac:dyDescent="0.2">
      <c r="A5" s="16" t="s">
        <v>6</v>
      </c>
      <c r="B5" s="17"/>
      <c r="C5" s="18" t="s">
        <v>7</v>
      </c>
      <c r="D5" s="19"/>
      <c r="E5" s="17"/>
      <c r="F5" s="12" t="s">
        <v>8</v>
      </c>
      <c r="G5" s="13"/>
    </row>
    <row r="6" spans="1:57" ht="12.95" customHeight="1" x14ac:dyDescent="0.2">
      <c r="A6" s="14" t="s">
        <v>9</v>
      </c>
      <c r="B6" s="9"/>
      <c r="C6" s="10" t="s">
        <v>10</v>
      </c>
      <c r="D6" s="10"/>
      <c r="E6" s="11"/>
      <c r="F6" s="20" t="s">
        <v>11</v>
      </c>
      <c r="G6" s="21">
        <v>0</v>
      </c>
      <c r="O6" s="22"/>
    </row>
    <row r="7" spans="1:57" ht="12.95" customHeight="1" x14ac:dyDescent="0.2">
      <c r="A7" s="23" t="s">
        <v>12</v>
      </c>
      <c r="B7" s="24"/>
      <c r="C7" s="25" t="s">
        <v>13</v>
      </c>
      <c r="D7" s="26"/>
      <c r="E7" s="26"/>
      <c r="F7" s="27" t="s">
        <v>14</v>
      </c>
      <c r="G7" s="21">
        <f>IF(PocetMJ=0,0,ROUND((F30+F32)/PocetMJ,1))</f>
        <v>0</v>
      </c>
    </row>
    <row r="8" spans="1:57" x14ac:dyDescent="0.2">
      <c r="A8" s="28" t="s">
        <v>15</v>
      </c>
      <c r="B8" s="12"/>
      <c r="C8" s="215"/>
      <c r="D8" s="215"/>
      <c r="E8" s="215"/>
      <c r="F8" s="29" t="s">
        <v>16</v>
      </c>
      <c r="G8" s="30"/>
      <c r="H8" s="31"/>
      <c r="I8" s="32"/>
    </row>
    <row r="9" spans="1:57" x14ac:dyDescent="0.2">
      <c r="A9" s="28" t="s">
        <v>17</v>
      </c>
      <c r="B9" s="12"/>
      <c r="C9" s="215">
        <f>Projektant</f>
        <v>0</v>
      </c>
      <c r="D9" s="215"/>
      <c r="E9" s="215"/>
      <c r="F9" s="12"/>
      <c r="G9" s="33"/>
      <c r="H9" s="34"/>
    </row>
    <row r="10" spans="1:57" x14ac:dyDescent="0.2">
      <c r="A10" s="28" t="s">
        <v>18</v>
      </c>
      <c r="B10" s="12"/>
      <c r="C10" s="216"/>
      <c r="D10" s="216"/>
      <c r="E10" s="216"/>
      <c r="F10" s="35"/>
      <c r="G10" s="36"/>
      <c r="H10" s="37"/>
    </row>
    <row r="11" spans="1:57" ht="13.5" customHeight="1" x14ac:dyDescent="0.2">
      <c r="A11" s="28" t="s">
        <v>19</v>
      </c>
      <c r="B11" s="12"/>
      <c r="C11" s="216"/>
      <c r="D11" s="216"/>
      <c r="E11" s="216"/>
      <c r="F11" s="38" t="s">
        <v>20</v>
      </c>
      <c r="G11" s="39" t="s">
        <v>12</v>
      </c>
      <c r="H11" s="34"/>
      <c r="BA11" s="40"/>
      <c r="BB11" s="40"/>
      <c r="BC11" s="40"/>
      <c r="BD11" s="40"/>
      <c r="BE11" s="40"/>
    </row>
    <row r="12" spans="1:57" ht="12.75" customHeight="1" x14ac:dyDescent="0.2">
      <c r="A12" s="41" t="s">
        <v>21</v>
      </c>
      <c r="B12" s="9"/>
      <c r="C12" s="217"/>
      <c r="D12" s="217"/>
      <c r="E12" s="217"/>
      <c r="F12" s="42" t="s">
        <v>22</v>
      </c>
      <c r="G12" s="43"/>
      <c r="H12" s="34"/>
    </row>
    <row r="13" spans="1:57" ht="28.5" customHeight="1" x14ac:dyDescent="0.2">
      <c r="A13" s="218" t="s">
        <v>23</v>
      </c>
      <c r="B13" s="218"/>
      <c r="C13" s="218"/>
      <c r="D13" s="218"/>
      <c r="E13" s="218"/>
      <c r="F13" s="218"/>
      <c r="G13" s="218"/>
      <c r="H13" s="34"/>
    </row>
    <row r="14" spans="1:57" ht="17.25" customHeight="1" x14ac:dyDescent="0.2">
      <c r="A14" s="44" t="s">
        <v>24</v>
      </c>
      <c r="B14" s="45"/>
      <c r="C14" s="46"/>
      <c r="D14" s="219" t="s">
        <v>25</v>
      </c>
      <c r="E14" s="219"/>
      <c r="F14" s="219"/>
      <c r="G14" s="219"/>
    </row>
    <row r="15" spans="1:57" ht="15.95" customHeight="1" x14ac:dyDescent="0.2">
      <c r="A15" s="48"/>
      <c r="B15" s="49" t="s">
        <v>26</v>
      </c>
      <c r="C15" s="50">
        <f>HSV</f>
        <v>0</v>
      </c>
      <c r="D15" s="51" t="str">
        <f>Rekapitulace!A40</f>
        <v>Zařízení staveniště</v>
      </c>
      <c r="E15" s="52"/>
      <c r="F15" s="53"/>
      <c r="G15" s="50">
        <f>Rekapitulace!I40</f>
        <v>0</v>
      </c>
    </row>
    <row r="16" spans="1:57" ht="15.95" customHeight="1" x14ac:dyDescent="0.2">
      <c r="A16" s="48" t="s">
        <v>27</v>
      </c>
      <c r="B16" s="54" t="s">
        <v>28</v>
      </c>
      <c r="C16" s="55">
        <f>PSV</f>
        <v>0</v>
      </c>
      <c r="D16" s="8" t="str">
        <f>Rekapitulace!A41</f>
        <v>Provoz investora</v>
      </c>
      <c r="E16" s="56"/>
      <c r="F16" s="57"/>
      <c r="G16" s="55">
        <f>Rekapitulace!I41</f>
        <v>0</v>
      </c>
    </row>
    <row r="17" spans="1:7" ht="15.95" customHeight="1" x14ac:dyDescent="0.2">
      <c r="A17" s="48" t="s">
        <v>29</v>
      </c>
      <c r="B17" s="54" t="s">
        <v>30</v>
      </c>
      <c r="C17" s="55">
        <f>Mont</f>
        <v>0</v>
      </c>
      <c r="D17" s="8" t="str">
        <f>Rekapitulace!A42</f>
        <v>Kompletační činnost (IČD)</v>
      </c>
      <c r="E17" s="56"/>
      <c r="F17" s="57"/>
      <c r="G17" s="55">
        <f>Rekapitulace!I42</f>
        <v>0</v>
      </c>
    </row>
    <row r="18" spans="1:7" ht="15.95" customHeight="1" x14ac:dyDescent="0.2">
      <c r="A18" s="58" t="s">
        <v>31</v>
      </c>
      <c r="B18" s="59" t="s">
        <v>32</v>
      </c>
      <c r="C18" s="55">
        <f>Dodavka</f>
        <v>0</v>
      </c>
      <c r="D18" s="8" t="str">
        <f>Rekapitulace!A43</f>
        <v>Rezerva rozpočtu</v>
      </c>
      <c r="E18" s="56"/>
      <c r="F18" s="57"/>
      <c r="G18" s="55">
        <f>Rekapitulace!I43</f>
        <v>0</v>
      </c>
    </row>
    <row r="19" spans="1:7" ht="15.95" customHeight="1" x14ac:dyDescent="0.2">
      <c r="A19" s="60" t="s">
        <v>33</v>
      </c>
      <c r="B19" s="49"/>
      <c r="C19" s="55">
        <f>SUM(C15:C18)</f>
        <v>0</v>
      </c>
      <c r="D19" s="8"/>
      <c r="E19" s="56"/>
      <c r="F19" s="57"/>
      <c r="G19" s="55"/>
    </row>
    <row r="20" spans="1:7" ht="15.95" customHeight="1" x14ac:dyDescent="0.2">
      <c r="A20" s="8"/>
      <c r="B20" s="54"/>
      <c r="C20" s="55"/>
      <c r="D20" s="8"/>
      <c r="E20" s="56"/>
      <c r="F20" s="57"/>
      <c r="G20" s="55"/>
    </row>
    <row r="21" spans="1:7" ht="15.95" customHeight="1" x14ac:dyDescent="0.2">
      <c r="A21" s="8" t="s">
        <v>34</v>
      </c>
      <c r="B21" s="54"/>
      <c r="C21" s="55">
        <f>HZS</f>
        <v>0</v>
      </c>
      <c r="D21" s="8"/>
      <c r="E21" s="56"/>
      <c r="F21" s="57"/>
      <c r="G21" s="55"/>
    </row>
    <row r="22" spans="1:7" ht="15.95" customHeight="1" x14ac:dyDescent="0.2">
      <c r="A22" s="61" t="s">
        <v>35</v>
      </c>
      <c r="B22" s="62"/>
      <c r="C22" s="55">
        <f>C19+C21</f>
        <v>0</v>
      </c>
      <c r="D22" s="8" t="s">
        <v>36</v>
      </c>
      <c r="E22" s="56"/>
      <c r="F22" s="57"/>
      <c r="G22" s="55">
        <f>G23-SUM(G15:G21)</f>
        <v>0</v>
      </c>
    </row>
    <row r="23" spans="1:7" ht="15.95" customHeight="1" x14ac:dyDescent="0.2">
      <c r="A23" s="220" t="s">
        <v>37</v>
      </c>
      <c r="B23" s="220"/>
      <c r="C23" s="63">
        <f>C22+G23</f>
        <v>0</v>
      </c>
      <c r="D23" s="64" t="s">
        <v>38</v>
      </c>
      <c r="E23" s="65"/>
      <c r="F23" s="66"/>
      <c r="G23" s="55">
        <f>VRN</f>
        <v>0</v>
      </c>
    </row>
    <row r="24" spans="1:7" x14ac:dyDescent="0.2">
      <c r="A24" s="67" t="s">
        <v>39</v>
      </c>
      <c r="B24" s="68"/>
      <c r="C24" s="69"/>
      <c r="D24" s="68" t="s">
        <v>40</v>
      </c>
      <c r="E24" s="68"/>
      <c r="F24" s="70" t="s">
        <v>41</v>
      </c>
      <c r="G24" s="71"/>
    </row>
    <row r="25" spans="1:7" x14ac:dyDescent="0.2">
      <c r="A25" s="61" t="s">
        <v>42</v>
      </c>
      <c r="B25" s="62"/>
      <c r="C25" s="72"/>
      <c r="D25" s="62" t="s">
        <v>42</v>
      </c>
      <c r="E25" s="73"/>
      <c r="F25" s="74" t="s">
        <v>42</v>
      </c>
      <c r="G25" s="75"/>
    </row>
    <row r="26" spans="1:7" ht="37.5" customHeight="1" x14ac:dyDescent="0.2">
      <c r="A26" s="61" t="s">
        <v>43</v>
      </c>
      <c r="B26" s="76"/>
      <c r="C26" s="72"/>
      <c r="D26" s="62" t="s">
        <v>43</v>
      </c>
      <c r="E26" s="73"/>
      <c r="F26" s="74" t="s">
        <v>43</v>
      </c>
      <c r="G26" s="75"/>
    </row>
    <row r="27" spans="1:7" x14ac:dyDescent="0.2">
      <c r="A27" s="61"/>
      <c r="B27" s="77"/>
      <c r="C27" s="72"/>
      <c r="D27" s="62"/>
      <c r="E27" s="73"/>
      <c r="F27" s="74"/>
      <c r="G27" s="75"/>
    </row>
    <row r="28" spans="1:7" x14ac:dyDescent="0.2">
      <c r="A28" s="61" t="s">
        <v>44</v>
      </c>
      <c r="B28" s="62"/>
      <c r="C28" s="72"/>
      <c r="D28" s="74" t="s">
        <v>45</v>
      </c>
      <c r="E28" s="72"/>
      <c r="F28" s="78" t="s">
        <v>45</v>
      </c>
      <c r="G28" s="75"/>
    </row>
    <row r="29" spans="1:7" ht="69" customHeight="1" x14ac:dyDescent="0.2">
      <c r="A29" s="61"/>
      <c r="B29" s="62"/>
      <c r="C29" s="79"/>
      <c r="D29" s="80"/>
      <c r="E29" s="79"/>
      <c r="F29" s="62"/>
      <c r="G29" s="75"/>
    </row>
    <row r="30" spans="1:7" x14ac:dyDescent="0.2">
      <c r="A30" s="8" t="s">
        <v>46</v>
      </c>
      <c r="B30" s="54"/>
      <c r="C30" s="81">
        <v>21</v>
      </c>
      <c r="D30" s="54" t="s">
        <v>47</v>
      </c>
      <c r="E30" s="57"/>
      <c r="F30" s="221">
        <f>C23-F32</f>
        <v>0</v>
      </c>
      <c r="G30" s="221"/>
    </row>
    <row r="31" spans="1:7" x14ac:dyDescent="0.2">
      <c r="A31" s="8" t="s">
        <v>48</v>
      </c>
      <c r="B31" s="54"/>
      <c r="C31" s="81">
        <f>SazbaDPH1</f>
        <v>21</v>
      </c>
      <c r="D31" s="54" t="s">
        <v>49</v>
      </c>
      <c r="E31" s="57"/>
      <c r="F31" s="221">
        <f>ROUND(PRODUCT(F30,C31/100),0)</f>
        <v>0</v>
      </c>
      <c r="G31" s="221"/>
    </row>
    <row r="32" spans="1:7" x14ac:dyDescent="0.2">
      <c r="A32" s="8" t="s">
        <v>46</v>
      </c>
      <c r="B32" s="82"/>
      <c r="C32" s="83">
        <v>0</v>
      </c>
      <c r="D32" s="54" t="s">
        <v>49</v>
      </c>
      <c r="E32" s="84"/>
      <c r="F32" s="221">
        <v>0</v>
      </c>
      <c r="G32" s="221"/>
    </row>
    <row r="33" spans="1:8" x14ac:dyDescent="0.2">
      <c r="A33" s="85" t="s">
        <v>48</v>
      </c>
      <c r="B33" s="54"/>
      <c r="C33" s="81">
        <f>SazbaDPH2</f>
        <v>0</v>
      </c>
      <c r="D33" s="82" t="s">
        <v>49</v>
      </c>
      <c r="E33" s="57"/>
      <c r="F33" s="221">
        <f>ROUND(PRODUCT(F32,C33/100),0)</f>
        <v>0</v>
      </c>
      <c r="G33" s="221"/>
    </row>
    <row r="34" spans="1:8" s="89" customFormat="1" ht="19.5" customHeight="1" x14ac:dyDescent="0.25">
      <c r="A34" s="86" t="s">
        <v>50</v>
      </c>
      <c r="B34" s="87"/>
      <c r="C34" s="87"/>
      <c r="D34" s="87"/>
      <c r="E34" s="88"/>
      <c r="F34" s="222">
        <f>ROUND(SUM(F30:F33),0)</f>
        <v>0</v>
      </c>
      <c r="G34" s="222"/>
    </row>
    <row r="36" spans="1:8" x14ac:dyDescent="0.2">
      <c r="A36" s="90" t="s">
        <v>51</v>
      </c>
      <c r="B36" s="90"/>
      <c r="C36" s="90"/>
      <c r="D36" s="90"/>
      <c r="E36" s="90"/>
      <c r="F36" s="90"/>
      <c r="G36" s="90"/>
      <c r="H36" s="1" t="s">
        <v>52</v>
      </c>
    </row>
    <row r="37" spans="1:8" ht="14.25" customHeight="1" x14ac:dyDescent="0.2">
      <c r="A37" s="90"/>
      <c r="B37" s="223"/>
      <c r="C37" s="223"/>
      <c r="D37" s="223"/>
      <c r="E37" s="223"/>
      <c r="F37" s="223"/>
      <c r="G37" s="223"/>
      <c r="H37" s="1" t="s">
        <v>52</v>
      </c>
    </row>
    <row r="38" spans="1:8" ht="12.75" customHeight="1" x14ac:dyDescent="0.2">
      <c r="A38" s="91"/>
      <c r="B38" s="223"/>
      <c r="C38" s="223"/>
      <c r="D38" s="223"/>
      <c r="E38" s="223"/>
      <c r="F38" s="223"/>
      <c r="G38" s="223"/>
      <c r="H38" s="1" t="s">
        <v>52</v>
      </c>
    </row>
    <row r="39" spans="1:8" x14ac:dyDescent="0.2">
      <c r="A39" s="91"/>
      <c r="B39" s="223"/>
      <c r="C39" s="223"/>
      <c r="D39" s="223"/>
      <c r="E39" s="223"/>
      <c r="F39" s="223"/>
      <c r="G39" s="223"/>
      <c r="H39" s="1" t="s">
        <v>52</v>
      </c>
    </row>
    <row r="40" spans="1:8" x14ac:dyDescent="0.2">
      <c r="A40" s="91"/>
      <c r="B40" s="223"/>
      <c r="C40" s="223"/>
      <c r="D40" s="223"/>
      <c r="E40" s="223"/>
      <c r="F40" s="223"/>
      <c r="G40" s="223"/>
      <c r="H40" s="1" t="s">
        <v>52</v>
      </c>
    </row>
    <row r="41" spans="1:8" x14ac:dyDescent="0.2">
      <c r="A41" s="91"/>
      <c r="B41" s="223"/>
      <c r="C41" s="223"/>
      <c r="D41" s="223"/>
      <c r="E41" s="223"/>
      <c r="F41" s="223"/>
      <c r="G41" s="223"/>
      <c r="H41" s="1" t="s">
        <v>52</v>
      </c>
    </row>
    <row r="42" spans="1:8" x14ac:dyDescent="0.2">
      <c r="A42" s="91"/>
      <c r="B42" s="223"/>
      <c r="C42" s="223"/>
      <c r="D42" s="223"/>
      <c r="E42" s="223"/>
      <c r="F42" s="223"/>
      <c r="G42" s="223"/>
      <c r="H42" s="1" t="s">
        <v>52</v>
      </c>
    </row>
    <row r="43" spans="1:8" x14ac:dyDescent="0.2">
      <c r="A43" s="91"/>
      <c r="B43" s="223"/>
      <c r="C43" s="223"/>
      <c r="D43" s="223"/>
      <c r="E43" s="223"/>
      <c r="F43" s="223"/>
      <c r="G43" s="223"/>
      <c r="H43" s="1" t="s">
        <v>52</v>
      </c>
    </row>
    <row r="44" spans="1:8" x14ac:dyDescent="0.2">
      <c r="A44" s="91"/>
      <c r="B44" s="223"/>
      <c r="C44" s="223"/>
      <c r="D44" s="223"/>
      <c r="E44" s="223"/>
      <c r="F44" s="223"/>
      <c r="G44" s="223"/>
      <c r="H44" s="1" t="s">
        <v>52</v>
      </c>
    </row>
    <row r="45" spans="1:8" ht="0.75" customHeight="1" x14ac:dyDescent="0.2">
      <c r="A45" s="91"/>
      <c r="B45" s="223"/>
      <c r="C45" s="223"/>
      <c r="D45" s="223"/>
      <c r="E45" s="223"/>
      <c r="F45" s="223"/>
      <c r="G45" s="223"/>
      <c r="H45" s="1" t="s">
        <v>52</v>
      </c>
    </row>
    <row r="46" spans="1:8" ht="12.75" customHeight="1" x14ac:dyDescent="0.2">
      <c r="B46" s="224"/>
      <c r="C46" s="224"/>
      <c r="D46" s="224"/>
      <c r="E46" s="224"/>
      <c r="F46" s="224"/>
      <c r="G46" s="224"/>
    </row>
    <row r="47" spans="1:8" ht="12.75" customHeight="1" x14ac:dyDescent="0.2">
      <c r="B47" s="224"/>
      <c r="C47" s="224"/>
      <c r="D47" s="224"/>
      <c r="E47" s="224"/>
      <c r="F47" s="224"/>
      <c r="G47" s="224"/>
    </row>
    <row r="48" spans="1:8" ht="12.75" customHeight="1" x14ac:dyDescent="0.2">
      <c r="B48" s="224"/>
      <c r="C48" s="224"/>
      <c r="D48" s="224"/>
      <c r="E48" s="224"/>
      <c r="F48" s="224"/>
      <c r="G48" s="224"/>
    </row>
    <row r="49" spans="2:7" ht="12.75" customHeight="1" x14ac:dyDescent="0.2">
      <c r="B49" s="224"/>
      <c r="C49" s="224"/>
      <c r="D49" s="224"/>
      <c r="E49" s="224"/>
      <c r="F49" s="224"/>
      <c r="G49" s="224"/>
    </row>
    <row r="50" spans="2:7" ht="12.75" customHeight="1" x14ac:dyDescent="0.2">
      <c r="B50" s="224"/>
      <c r="C50" s="224"/>
      <c r="D50" s="224"/>
      <c r="E50" s="224"/>
      <c r="F50" s="224"/>
      <c r="G50" s="224"/>
    </row>
    <row r="51" spans="2:7" ht="12.75" customHeight="1" x14ac:dyDescent="0.2">
      <c r="B51" s="224"/>
      <c r="C51" s="224"/>
      <c r="D51" s="224"/>
      <c r="E51" s="224"/>
      <c r="F51" s="224"/>
      <c r="G51" s="224"/>
    </row>
    <row r="52" spans="2:7" ht="12.75" customHeight="1" x14ac:dyDescent="0.2">
      <c r="B52" s="224"/>
      <c r="C52" s="224"/>
      <c r="D52" s="224"/>
      <c r="E52" s="224"/>
      <c r="F52" s="224"/>
      <c r="G52" s="224"/>
    </row>
    <row r="53" spans="2:7" ht="12.75" customHeight="1" x14ac:dyDescent="0.2">
      <c r="B53" s="224"/>
      <c r="C53" s="224"/>
      <c r="D53" s="224"/>
      <c r="E53" s="224"/>
      <c r="F53" s="224"/>
      <c r="G53" s="224"/>
    </row>
    <row r="54" spans="2:7" ht="12.75" customHeight="1" x14ac:dyDescent="0.2">
      <c r="B54" s="224"/>
      <c r="C54" s="224"/>
      <c r="D54" s="224"/>
      <c r="E54" s="224"/>
      <c r="F54" s="224"/>
      <c r="G54" s="224"/>
    </row>
    <row r="55" spans="2:7" ht="12.75" customHeight="1" x14ac:dyDescent="0.2">
      <c r="B55" s="224"/>
      <c r="C55" s="224"/>
      <c r="D55" s="224"/>
      <c r="E55" s="224"/>
      <c r="F55" s="224"/>
      <c r="G55" s="224"/>
    </row>
  </sheetData>
  <sheetProtection selectLockedCells="1" selectUnlockedCells="1"/>
  <mergeCells count="25">
    <mergeCell ref="B46:G46"/>
    <mergeCell ref="B47:G47"/>
    <mergeCell ref="B48:G48"/>
    <mergeCell ref="B55:G55"/>
    <mergeCell ref="B49:G49"/>
    <mergeCell ref="B50:G50"/>
    <mergeCell ref="B51:G51"/>
    <mergeCell ref="B52:G52"/>
    <mergeCell ref="B53:G53"/>
    <mergeCell ref="B54:G54"/>
    <mergeCell ref="F31:G31"/>
    <mergeCell ref="F32:G32"/>
    <mergeCell ref="F33:G33"/>
    <mergeCell ref="F34:G34"/>
    <mergeCell ref="B37:G45"/>
    <mergeCell ref="C12:E12"/>
    <mergeCell ref="A13:G13"/>
    <mergeCell ref="D14:G14"/>
    <mergeCell ref="A23:B23"/>
    <mergeCell ref="F30:G30"/>
    <mergeCell ref="A1:G1"/>
    <mergeCell ref="C8:E8"/>
    <mergeCell ref="C9:E9"/>
    <mergeCell ref="C10:E10"/>
    <mergeCell ref="C11:E11"/>
  </mergeCells>
  <pageMargins left="0.59027777777777779" right="0.39374999999999999" top="0.59027777777777779" bottom="0.98402777777777772" header="0.51180555555555551" footer="0.51180555555555551"/>
  <pageSetup paperSize="9" firstPageNumber="0" orientation="portrait" horizontalDpi="300" verticalDpi="300"/>
  <headerFooter alignWithMargins="0">
    <oddFooter>&amp;L&amp;"Arial CE,Běžné"&amp;9Zpracováno programem BUILDpower,  © RTS, a.s.&amp;RStrana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95"/>
  <sheetViews>
    <sheetView topLeftCell="A5" workbookViewId="0">
      <selection activeCell="D52" sqref="D52"/>
    </sheetView>
  </sheetViews>
  <sheetFormatPr defaultColWidth="8.7109375" defaultRowHeight="12.75" x14ac:dyDescent="0.2"/>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8.7109375" style="1"/>
  </cols>
  <sheetData>
    <row r="1" spans="1:9" x14ac:dyDescent="0.2">
      <c r="A1" s="225" t="s">
        <v>53</v>
      </c>
      <c r="B1" s="225"/>
      <c r="C1" s="92" t="str">
        <f>CONCATENATE(cislostavby," ",nazevstavby)</f>
        <v>2014/027 Zateplení Líbeznice</v>
      </c>
      <c r="D1" s="93"/>
      <c r="E1" s="94"/>
      <c r="F1" s="93"/>
      <c r="G1" s="95" t="s">
        <v>54</v>
      </c>
      <c r="H1" s="96"/>
      <c r="I1" s="97"/>
    </row>
    <row r="2" spans="1:9" x14ac:dyDescent="0.2">
      <c r="A2" s="226" t="s">
        <v>55</v>
      </c>
      <c r="B2" s="226"/>
      <c r="C2" s="98" t="str">
        <f>CONCATENATE(cisloobjektu," ",nazevobjektu)</f>
        <v>03 Radnice</v>
      </c>
      <c r="D2" s="99"/>
      <c r="E2" s="100"/>
      <c r="F2" s="99"/>
      <c r="G2" s="227" t="s">
        <v>56</v>
      </c>
      <c r="H2" s="227"/>
      <c r="I2" s="227"/>
    </row>
    <row r="3" spans="1:9" x14ac:dyDescent="0.2">
      <c r="A3" s="73"/>
      <c r="B3" s="73"/>
      <c r="C3" s="73"/>
      <c r="D3" s="73"/>
      <c r="E3" s="73"/>
      <c r="F3" s="62"/>
      <c r="G3" s="73"/>
      <c r="H3" s="73"/>
      <c r="I3" s="73"/>
    </row>
    <row r="4" spans="1:9" ht="19.5" customHeight="1" x14ac:dyDescent="0.25">
      <c r="A4" s="228" t="s">
        <v>57</v>
      </c>
      <c r="B4" s="228"/>
      <c r="C4" s="228"/>
      <c r="D4" s="228"/>
      <c r="E4" s="228"/>
      <c r="F4" s="228"/>
      <c r="G4" s="228"/>
      <c r="H4" s="228"/>
      <c r="I4" s="228"/>
    </row>
    <row r="5" spans="1:9" x14ac:dyDescent="0.2">
      <c r="A5" s="73"/>
      <c r="B5" s="73"/>
      <c r="C5" s="73"/>
      <c r="D5" s="73"/>
      <c r="E5" s="73"/>
      <c r="F5" s="73"/>
      <c r="G5" s="73"/>
      <c r="H5" s="73"/>
      <c r="I5" s="73"/>
    </row>
    <row r="6" spans="1:9" s="34" customFormat="1" x14ac:dyDescent="0.2">
      <c r="A6" s="101"/>
      <c r="B6" s="102" t="s">
        <v>58</v>
      </c>
      <c r="C6" s="102"/>
      <c r="D6" s="47"/>
      <c r="E6" s="103" t="s">
        <v>59</v>
      </c>
      <c r="F6" s="104" t="s">
        <v>60</v>
      </c>
      <c r="G6" s="104" t="s">
        <v>61</v>
      </c>
      <c r="H6" s="104" t="s">
        <v>62</v>
      </c>
      <c r="I6" s="105" t="s">
        <v>34</v>
      </c>
    </row>
    <row r="7" spans="1:9" s="34" customFormat="1" x14ac:dyDescent="0.2">
      <c r="A7" s="106" t="str">
        <f>Položky!B7</f>
        <v>1</v>
      </c>
      <c r="B7" s="107" t="str">
        <f>Položky!C7</f>
        <v>Zemní práce</v>
      </c>
      <c r="C7" s="62"/>
      <c r="D7" s="108"/>
      <c r="E7" s="109">
        <f>Položky!BA23</f>
        <v>0</v>
      </c>
      <c r="F7" s="110">
        <f>Položky!BB23</f>
        <v>0</v>
      </c>
      <c r="G7" s="110">
        <f>Položky!BC23</f>
        <v>0</v>
      </c>
      <c r="H7" s="110">
        <f>Položky!BD23</f>
        <v>0</v>
      </c>
      <c r="I7" s="111">
        <f>Položky!BE23</f>
        <v>0</v>
      </c>
    </row>
    <row r="8" spans="1:9" s="34" customFormat="1" x14ac:dyDescent="0.2">
      <c r="A8" s="106" t="str">
        <f>Položky!B24</f>
        <v>2</v>
      </c>
      <c r="B8" s="107" t="str">
        <f>Položky!C24</f>
        <v>Základy a zvláštní zakládání</v>
      </c>
      <c r="C8" s="62"/>
      <c r="D8" s="108"/>
      <c r="E8" s="109">
        <f>Položky!BA49</f>
        <v>0</v>
      </c>
      <c r="F8" s="110">
        <f>Položky!BB49</f>
        <v>0</v>
      </c>
      <c r="G8" s="110">
        <f>Položky!BC49</f>
        <v>0</v>
      </c>
      <c r="H8" s="110">
        <f>Položky!BD49</f>
        <v>0</v>
      </c>
      <c r="I8" s="111">
        <f>Položky!BE49</f>
        <v>0</v>
      </c>
    </row>
    <row r="9" spans="1:9" s="34" customFormat="1" x14ac:dyDescent="0.2">
      <c r="A9" s="106" t="str">
        <f>Položky!B50</f>
        <v>3</v>
      </c>
      <c r="B9" s="107" t="str">
        <f>Položky!C50</f>
        <v>Svislé a kompletní konstrukce</v>
      </c>
      <c r="C9" s="62"/>
      <c r="D9" s="108"/>
      <c r="E9" s="109">
        <f>Položky!BA131</f>
        <v>0</v>
      </c>
      <c r="F9" s="110">
        <f>Položky!BB131</f>
        <v>0</v>
      </c>
      <c r="G9" s="110">
        <f>Položky!BC131</f>
        <v>0</v>
      </c>
      <c r="H9" s="110">
        <f>Položky!BD131</f>
        <v>0</v>
      </c>
      <c r="I9" s="111">
        <f>Položky!BE131</f>
        <v>0</v>
      </c>
    </row>
    <row r="10" spans="1:9" s="34" customFormat="1" x14ac:dyDescent="0.2">
      <c r="A10" s="106" t="str">
        <f>Položky!B132</f>
        <v>4</v>
      </c>
      <c r="B10" s="107" t="str">
        <f>Položky!C132</f>
        <v>Vodorovné konstrukce</v>
      </c>
      <c r="C10" s="62"/>
      <c r="D10" s="108"/>
      <c r="E10" s="109">
        <f>Položky!BA165</f>
        <v>0</v>
      </c>
      <c r="F10" s="110">
        <f>Položky!BB165</f>
        <v>0</v>
      </c>
      <c r="G10" s="110">
        <f>Položky!BC165</f>
        <v>0</v>
      </c>
      <c r="H10" s="110">
        <f>Položky!BD165</f>
        <v>0</v>
      </c>
      <c r="I10" s="111">
        <f>Položky!BE165</f>
        <v>0</v>
      </c>
    </row>
    <row r="11" spans="1:9" s="34" customFormat="1" x14ac:dyDescent="0.2">
      <c r="A11" s="106" t="str">
        <f>Položky!B166</f>
        <v>5</v>
      </c>
      <c r="B11" s="107" t="str">
        <f>Položky!C166</f>
        <v>Komunikace</v>
      </c>
      <c r="C11" s="62"/>
      <c r="D11" s="108"/>
      <c r="E11" s="109">
        <f>Položky!BA170</f>
        <v>0</v>
      </c>
      <c r="F11" s="110">
        <f>Položky!BB170</f>
        <v>0</v>
      </c>
      <c r="G11" s="110">
        <f>Položky!BC170</f>
        <v>0</v>
      </c>
      <c r="H11" s="110">
        <f>Položky!BD170</f>
        <v>0</v>
      </c>
      <c r="I11" s="111">
        <f>Položky!BE170</f>
        <v>0</v>
      </c>
    </row>
    <row r="12" spans="1:9" s="34" customFormat="1" x14ac:dyDescent="0.2">
      <c r="A12" s="106" t="str">
        <f>Položky!B171</f>
        <v>61</v>
      </c>
      <c r="B12" s="107" t="str">
        <f>Položky!C171</f>
        <v>Upravy povrchů vnitřní</v>
      </c>
      <c r="C12" s="62"/>
      <c r="D12" s="108"/>
      <c r="E12" s="109">
        <f>Položky!BA192</f>
        <v>0</v>
      </c>
      <c r="F12" s="110">
        <f>Položky!BB192</f>
        <v>0</v>
      </c>
      <c r="G12" s="110">
        <f>Položky!BC192</f>
        <v>0</v>
      </c>
      <c r="H12" s="110">
        <f>Položky!BD192</f>
        <v>0</v>
      </c>
      <c r="I12" s="111">
        <f>Položky!BE192</f>
        <v>0</v>
      </c>
    </row>
    <row r="13" spans="1:9" s="34" customFormat="1" x14ac:dyDescent="0.2">
      <c r="A13" s="106" t="str">
        <f>Položky!B193</f>
        <v>62</v>
      </c>
      <c r="B13" s="107" t="str">
        <f>Položky!C193</f>
        <v>Úpravy povrchů vnější</v>
      </c>
      <c r="C13" s="62"/>
      <c r="D13" s="108"/>
      <c r="E13" s="109">
        <f>Položky!BA329</f>
        <v>0</v>
      </c>
      <c r="F13" s="110">
        <f>Položky!BB329</f>
        <v>0</v>
      </c>
      <c r="G13" s="110">
        <f>Položky!BC329</f>
        <v>0</v>
      </c>
      <c r="H13" s="110">
        <f>Položky!BD329</f>
        <v>0</v>
      </c>
      <c r="I13" s="111">
        <f>Položky!BE329</f>
        <v>0</v>
      </c>
    </row>
    <row r="14" spans="1:9" s="34" customFormat="1" x14ac:dyDescent="0.2">
      <c r="A14" s="106" t="str">
        <f>Položky!B330</f>
        <v>63</v>
      </c>
      <c r="B14" s="107" t="str">
        <f>Položky!C330</f>
        <v>Podlahy a podlahové konstrukce</v>
      </c>
      <c r="C14" s="62"/>
      <c r="D14" s="108"/>
      <c r="E14" s="109">
        <f>Položky!BA357</f>
        <v>0</v>
      </c>
      <c r="F14" s="110">
        <f>Položky!BB357</f>
        <v>0</v>
      </c>
      <c r="G14" s="110">
        <f>Položky!BC357</f>
        <v>0</v>
      </c>
      <c r="H14" s="110">
        <f>Položky!BD357</f>
        <v>0</v>
      </c>
      <c r="I14" s="111">
        <f>Položky!BE357</f>
        <v>0</v>
      </c>
    </row>
    <row r="15" spans="1:9" s="34" customFormat="1" x14ac:dyDescent="0.2">
      <c r="A15" s="106" t="str">
        <f>Položky!B358</f>
        <v>64</v>
      </c>
      <c r="B15" s="107" t="str">
        <f>Položky!C358</f>
        <v>Výplně otvorů</v>
      </c>
      <c r="C15" s="62"/>
      <c r="D15" s="108"/>
      <c r="E15" s="109">
        <f>Položky!BA576</f>
        <v>0</v>
      </c>
      <c r="F15" s="110">
        <f>Položky!BB576</f>
        <v>0</v>
      </c>
      <c r="G15" s="110">
        <f>Položky!BC576</f>
        <v>0</v>
      </c>
      <c r="H15" s="110">
        <f>Položky!BD576</f>
        <v>0</v>
      </c>
      <c r="I15" s="111">
        <f>Položky!BE576</f>
        <v>0</v>
      </c>
    </row>
    <row r="16" spans="1:9" s="34" customFormat="1" x14ac:dyDescent="0.2">
      <c r="A16" s="106" t="str">
        <f>Položky!B577</f>
        <v>94</v>
      </c>
      <c r="B16" s="107" t="str">
        <f>Položky!C577</f>
        <v>Lešení a stavební výtahy</v>
      </c>
      <c r="C16" s="62"/>
      <c r="D16" s="108"/>
      <c r="E16" s="109">
        <f>Položky!BA592</f>
        <v>0</v>
      </c>
      <c r="F16" s="110">
        <f>Položky!BB592</f>
        <v>0</v>
      </c>
      <c r="G16" s="110">
        <f>Položky!BC592</f>
        <v>0</v>
      </c>
      <c r="H16" s="110">
        <f>Položky!BD592</f>
        <v>0</v>
      </c>
      <c r="I16" s="111">
        <f>Položky!BE592</f>
        <v>0</v>
      </c>
    </row>
    <row r="17" spans="1:9" s="34" customFormat="1" x14ac:dyDescent="0.2">
      <c r="A17" s="106" t="str">
        <f>Položky!B593</f>
        <v>95</v>
      </c>
      <c r="B17" s="107" t="str">
        <f>Položky!C593</f>
        <v>Dokončovací konstrukce na pozemních stavbách</v>
      </c>
      <c r="C17" s="62"/>
      <c r="D17" s="108"/>
      <c r="E17" s="109">
        <f>Položky!BA661</f>
        <v>0</v>
      </c>
      <c r="F17" s="110">
        <f>Položky!BB661</f>
        <v>0</v>
      </c>
      <c r="G17" s="110">
        <f>Položky!BC661</f>
        <v>0</v>
      </c>
      <c r="H17" s="110">
        <f>Položky!BD661</f>
        <v>0</v>
      </c>
      <c r="I17" s="111">
        <f>Položky!BE661</f>
        <v>0</v>
      </c>
    </row>
    <row r="18" spans="1:9" s="34" customFormat="1" x14ac:dyDescent="0.2">
      <c r="A18" s="106" t="str">
        <f>Položky!B662</f>
        <v>96</v>
      </c>
      <c r="B18" s="107" t="str">
        <f>Položky!C662</f>
        <v>Bourání konstrukcí</v>
      </c>
      <c r="C18" s="62"/>
      <c r="D18" s="108"/>
      <c r="E18" s="109">
        <f>Položky!BA783</f>
        <v>0</v>
      </c>
      <c r="F18" s="110">
        <f>Položky!BB783</f>
        <v>0</v>
      </c>
      <c r="G18" s="110">
        <f>Položky!BC783</f>
        <v>0</v>
      </c>
      <c r="H18" s="110">
        <f>Položky!BD783</f>
        <v>0</v>
      </c>
      <c r="I18" s="111">
        <f>Položky!BE783</f>
        <v>0</v>
      </c>
    </row>
    <row r="19" spans="1:9" s="34" customFormat="1" x14ac:dyDescent="0.2">
      <c r="A19" s="106" t="str">
        <f>Položky!B784</f>
        <v>97</v>
      </c>
      <c r="B19" s="107" t="str">
        <f>Položky!C784</f>
        <v>neobsazeno</v>
      </c>
      <c r="C19" s="62"/>
      <c r="D19" s="108"/>
      <c r="E19" s="109">
        <f>Položky!BA814</f>
        <v>0</v>
      </c>
      <c r="F19" s="110">
        <f>Položky!BB814</f>
        <v>0</v>
      </c>
      <c r="G19" s="110">
        <f>Položky!BC814</f>
        <v>0</v>
      </c>
      <c r="H19" s="110">
        <f>Položky!BD814</f>
        <v>0</v>
      </c>
      <c r="I19" s="111">
        <f>Položky!BE814</f>
        <v>0</v>
      </c>
    </row>
    <row r="20" spans="1:9" s="34" customFormat="1" x14ac:dyDescent="0.2">
      <c r="A20" s="106" t="str">
        <f>Položky!B815</f>
        <v>99</v>
      </c>
      <c r="B20" s="107" t="str">
        <f>Položky!C815</f>
        <v>Staveništní přesun hmot</v>
      </c>
      <c r="C20" s="62"/>
      <c r="D20" s="108"/>
      <c r="E20" s="109">
        <f>Položky!BA817</f>
        <v>0</v>
      </c>
      <c r="F20" s="110">
        <f>Položky!BB817</f>
        <v>0</v>
      </c>
      <c r="G20" s="110">
        <f>Položky!BC817</f>
        <v>0</v>
      </c>
      <c r="H20" s="110">
        <f>Položky!BD817</f>
        <v>0</v>
      </c>
      <c r="I20" s="111">
        <f>Položky!BE817</f>
        <v>0</v>
      </c>
    </row>
    <row r="21" spans="1:9" s="34" customFormat="1" x14ac:dyDescent="0.2">
      <c r="A21" s="106" t="str">
        <f>Položky!B818</f>
        <v>711</v>
      </c>
      <c r="B21" s="107" t="str">
        <f>Položky!C818</f>
        <v>Izolace proti vodě</v>
      </c>
      <c r="C21" s="62"/>
      <c r="D21" s="108"/>
      <c r="E21" s="109">
        <f>Položky!BA821</f>
        <v>0</v>
      </c>
      <c r="F21" s="110">
        <f>Položky!BB821</f>
        <v>0</v>
      </c>
      <c r="G21" s="110">
        <f>Položky!BC821</f>
        <v>0</v>
      </c>
      <c r="H21" s="110">
        <f>Položky!BD821</f>
        <v>0</v>
      </c>
      <c r="I21" s="111">
        <f>Položky!BE821</f>
        <v>0</v>
      </c>
    </row>
    <row r="22" spans="1:9" s="34" customFormat="1" x14ac:dyDescent="0.2">
      <c r="A22" s="106" t="str">
        <f>Položky!B822</f>
        <v>712</v>
      </c>
      <c r="B22" s="107" t="str">
        <f>Položky!C822</f>
        <v>Živičné krytiny</v>
      </c>
      <c r="C22" s="62"/>
      <c r="D22" s="108"/>
      <c r="E22" s="109">
        <f>Položky!BA825</f>
        <v>0</v>
      </c>
      <c r="F22" s="110">
        <f>Položky!BB825</f>
        <v>0</v>
      </c>
      <c r="G22" s="110">
        <f>Položky!BC825</f>
        <v>0</v>
      </c>
      <c r="H22" s="110">
        <f>Položky!BD825</f>
        <v>0</v>
      </c>
      <c r="I22" s="111">
        <f>Položky!BE825</f>
        <v>0</v>
      </c>
    </row>
    <row r="23" spans="1:9" s="34" customFormat="1" x14ac:dyDescent="0.2">
      <c r="A23" s="106" t="str">
        <f>Položky!B826</f>
        <v>713</v>
      </c>
      <c r="B23" s="107" t="str">
        <f>Položky!C826</f>
        <v>Izolace tepelné</v>
      </c>
      <c r="C23" s="62"/>
      <c r="D23" s="108"/>
      <c r="E23" s="109">
        <f>Položky!BA859</f>
        <v>0</v>
      </c>
      <c r="F23" s="110">
        <f>Položky!BB859</f>
        <v>0</v>
      </c>
      <c r="G23" s="110">
        <f>Položky!BC859</f>
        <v>0</v>
      </c>
      <c r="H23" s="110">
        <f>Položky!BD859</f>
        <v>0</v>
      </c>
      <c r="I23" s="111">
        <f>Položky!BE859</f>
        <v>0</v>
      </c>
    </row>
    <row r="24" spans="1:9" s="34" customFormat="1" x14ac:dyDescent="0.2">
      <c r="A24" s="106" t="str">
        <f>Položky!B860</f>
        <v>735</v>
      </c>
      <c r="B24" s="107" t="str">
        <f>Položky!C860</f>
        <v>neobsazeno</v>
      </c>
      <c r="C24" s="62"/>
      <c r="D24" s="108"/>
      <c r="E24" s="109">
        <f>Položky!BA867</f>
        <v>0</v>
      </c>
      <c r="F24" s="110">
        <f>Položky!BB867</f>
        <v>0</v>
      </c>
      <c r="G24" s="110">
        <f>Položky!BC867</f>
        <v>0</v>
      </c>
      <c r="H24" s="110">
        <f>Položky!BD867</f>
        <v>0</v>
      </c>
      <c r="I24" s="111">
        <f>Položky!BE867</f>
        <v>0</v>
      </c>
    </row>
    <row r="25" spans="1:9" s="34" customFormat="1" x14ac:dyDescent="0.2">
      <c r="A25" s="106" t="str">
        <f>Položky!B868</f>
        <v>740</v>
      </c>
      <c r="B25" s="107" t="str">
        <f>Položky!C868</f>
        <v>Elektroinstalace</v>
      </c>
      <c r="C25" s="62"/>
      <c r="D25" s="108"/>
      <c r="E25" s="109">
        <f>Položky!BA889</f>
        <v>0</v>
      </c>
      <c r="F25" s="110">
        <f>Položky!BB889</f>
        <v>0</v>
      </c>
      <c r="G25" s="110">
        <f>Položky!BC889</f>
        <v>0</v>
      </c>
      <c r="H25" s="110">
        <f>Položky!BD889</f>
        <v>0</v>
      </c>
      <c r="I25" s="111">
        <f>Položky!BE889</f>
        <v>0</v>
      </c>
    </row>
    <row r="26" spans="1:9" s="34" customFormat="1" x14ac:dyDescent="0.2">
      <c r="A26" s="106" t="str">
        <f>Položky!B890</f>
        <v>762</v>
      </c>
      <c r="B26" s="107" t="str">
        <f>Položky!C890</f>
        <v>Konstrukce tesařské</v>
      </c>
      <c r="C26" s="62"/>
      <c r="D26" s="108"/>
      <c r="E26" s="109">
        <f>Položky!BA927</f>
        <v>0</v>
      </c>
      <c r="F26" s="110">
        <f>Položky!BB927</f>
        <v>0</v>
      </c>
      <c r="G26" s="110">
        <f>Položky!BC927</f>
        <v>0</v>
      </c>
      <c r="H26" s="110">
        <f>Položky!BD927</f>
        <v>0</v>
      </c>
      <c r="I26" s="111">
        <f>Položky!BE927</f>
        <v>0</v>
      </c>
    </row>
    <row r="27" spans="1:9" s="34" customFormat="1" x14ac:dyDescent="0.2">
      <c r="A27" s="106" t="str">
        <f>Položky!B928</f>
        <v>764</v>
      </c>
      <c r="B27" s="107" t="str">
        <f>Položky!C928</f>
        <v>Konstrukce klempířské</v>
      </c>
      <c r="C27" s="62"/>
      <c r="D27" s="108"/>
      <c r="E27" s="109">
        <f>Položky!BA1005</f>
        <v>0</v>
      </c>
      <c r="F27" s="110">
        <f>Položky!BB1005</f>
        <v>0</v>
      </c>
      <c r="G27" s="110">
        <f>Položky!BC1005</f>
        <v>0</v>
      </c>
      <c r="H27" s="110">
        <f>Položky!BD1005</f>
        <v>0</v>
      </c>
      <c r="I27" s="111">
        <f>Položky!BE1005</f>
        <v>0</v>
      </c>
    </row>
    <row r="28" spans="1:9" s="34" customFormat="1" x14ac:dyDescent="0.2">
      <c r="A28" s="106" t="str">
        <f>Položky!B1006</f>
        <v>765</v>
      </c>
      <c r="B28" s="107" t="str">
        <f>Položky!C1006</f>
        <v>Krytiny tvrdé</v>
      </c>
      <c r="C28" s="62"/>
      <c r="D28" s="108"/>
      <c r="E28" s="109">
        <f>Položky!BA1022</f>
        <v>0</v>
      </c>
      <c r="F28" s="110">
        <f>Položky!BB1022</f>
        <v>0</v>
      </c>
      <c r="G28" s="110">
        <f>Položky!BC1022</f>
        <v>0</v>
      </c>
      <c r="H28" s="110">
        <f>Položky!BD1022</f>
        <v>0</v>
      </c>
      <c r="I28" s="111">
        <f>Položky!BE1022</f>
        <v>0</v>
      </c>
    </row>
    <row r="29" spans="1:9" s="34" customFormat="1" x14ac:dyDescent="0.2">
      <c r="A29" s="106" t="str">
        <f>Položky!B1023</f>
        <v>766</v>
      </c>
      <c r="B29" s="107" t="str">
        <f>Položky!C1023</f>
        <v>Konstrukce truhlářské</v>
      </c>
      <c r="C29" s="62"/>
      <c r="D29" s="108"/>
      <c r="E29" s="109">
        <f>Položky!BA1029</f>
        <v>0</v>
      </c>
      <c r="F29" s="110">
        <f>Položky!BB1029</f>
        <v>0</v>
      </c>
      <c r="G29" s="110">
        <f>Položky!BC1029</f>
        <v>0</v>
      </c>
      <c r="H29" s="110">
        <f>Položky!BD1029</f>
        <v>0</v>
      </c>
      <c r="I29" s="111">
        <f>Položky!BE1029</f>
        <v>0</v>
      </c>
    </row>
    <row r="30" spans="1:9" s="34" customFormat="1" x14ac:dyDescent="0.2">
      <c r="A30" s="106" t="str">
        <f>Položky!B1030</f>
        <v>767</v>
      </c>
      <c r="B30" s="107" t="str">
        <f>Položky!C1030</f>
        <v>Konstrukce zámečnické</v>
      </c>
      <c r="C30" s="62"/>
      <c r="D30" s="108"/>
      <c r="E30" s="109">
        <f>Položky!BA1042</f>
        <v>0</v>
      </c>
      <c r="F30" s="110">
        <f>Položky!BB1042</f>
        <v>0</v>
      </c>
      <c r="G30" s="110">
        <f>Položky!BC1042</f>
        <v>0</v>
      </c>
      <c r="H30" s="110">
        <f>Položky!BD1042</f>
        <v>0</v>
      </c>
      <c r="I30" s="111">
        <f>Položky!BE1042</f>
        <v>0</v>
      </c>
    </row>
    <row r="31" spans="1:9" s="34" customFormat="1" x14ac:dyDescent="0.2">
      <c r="A31" s="106" t="str">
        <f>Položky!B1043</f>
        <v>771</v>
      </c>
      <c r="B31" s="107" t="str">
        <f>Položky!C1043</f>
        <v>Podlahy z dlaždic a obklady</v>
      </c>
      <c r="C31" s="62"/>
      <c r="D31" s="108"/>
      <c r="E31" s="109">
        <f>Položky!BA1052</f>
        <v>0</v>
      </c>
      <c r="F31" s="110">
        <f>Položky!BB1052</f>
        <v>0</v>
      </c>
      <c r="G31" s="110">
        <f>Položky!BC1052</f>
        <v>0</v>
      </c>
      <c r="H31" s="110">
        <f>Položky!BD1052</f>
        <v>0</v>
      </c>
      <c r="I31" s="111">
        <f>Položky!BE1052</f>
        <v>0</v>
      </c>
    </row>
    <row r="32" spans="1:9" s="34" customFormat="1" x14ac:dyDescent="0.2">
      <c r="A32" s="106" t="str">
        <f>Položky!B1053</f>
        <v>776</v>
      </c>
      <c r="B32" s="107" t="str">
        <f>Položky!C1053</f>
        <v>Podlahy povlakové</v>
      </c>
      <c r="C32" s="62"/>
      <c r="D32" s="108"/>
      <c r="E32" s="109">
        <f>Položky!BA1065</f>
        <v>0</v>
      </c>
      <c r="F32" s="110">
        <f>Položky!BB1065</f>
        <v>0</v>
      </c>
      <c r="G32" s="110">
        <f>Položky!BC1065</f>
        <v>0</v>
      </c>
      <c r="H32" s="110">
        <f>Položky!BD1065</f>
        <v>0</v>
      </c>
      <c r="I32" s="111">
        <f>Položky!BE1065</f>
        <v>0</v>
      </c>
    </row>
    <row r="33" spans="1:57" s="34" customFormat="1" x14ac:dyDescent="0.2">
      <c r="A33" s="106" t="str">
        <f>Položky!B1066</f>
        <v>783</v>
      </c>
      <c r="B33" s="107" t="str">
        <f>Položky!C1066</f>
        <v>Nátěry</v>
      </c>
      <c r="C33" s="62"/>
      <c r="D33" s="108"/>
      <c r="E33" s="109">
        <f>Položky!BA1071</f>
        <v>0</v>
      </c>
      <c r="F33" s="110">
        <f>Položky!BB1071</f>
        <v>0</v>
      </c>
      <c r="G33" s="110">
        <f>Položky!BC1071</f>
        <v>0</v>
      </c>
      <c r="H33" s="110">
        <f>Položky!BD1071</f>
        <v>0</v>
      </c>
      <c r="I33" s="111">
        <f>Položky!BE1071</f>
        <v>0</v>
      </c>
    </row>
    <row r="34" spans="1:57" s="34" customFormat="1" x14ac:dyDescent="0.2">
      <c r="A34" s="106" t="str">
        <f>Položky!B1072</f>
        <v>D96</v>
      </c>
      <c r="B34" s="107" t="str">
        <f>Položky!C1072</f>
        <v>Přesuny suti a vybouraných hmot</v>
      </c>
      <c r="C34" s="62"/>
      <c r="D34" s="108"/>
      <c r="E34" s="109">
        <f>Položky!BA1080</f>
        <v>0</v>
      </c>
      <c r="F34" s="110">
        <f>Položky!BB1080</f>
        <v>0</v>
      </c>
      <c r="G34" s="110">
        <f>Položky!BC1080</f>
        <v>0</v>
      </c>
      <c r="H34" s="110">
        <f>Položky!BD1080</f>
        <v>0</v>
      </c>
      <c r="I34" s="111">
        <f>Položky!BE1080</f>
        <v>0</v>
      </c>
    </row>
    <row r="35" spans="1:57" s="118" customFormat="1" x14ac:dyDescent="0.2">
      <c r="A35" s="112"/>
      <c r="B35" s="113" t="s">
        <v>63</v>
      </c>
      <c r="C35" s="113"/>
      <c r="D35" s="114"/>
      <c r="E35" s="115">
        <f>SUM(E7:E34)</f>
        <v>0</v>
      </c>
      <c r="F35" s="116">
        <f>SUM(F7:F34)</f>
        <v>0</v>
      </c>
      <c r="G35" s="116">
        <f>SUM(G7:G34)</f>
        <v>0</v>
      </c>
      <c r="H35" s="116">
        <f>SUM(H7:H34)</f>
        <v>0</v>
      </c>
      <c r="I35" s="117">
        <f>SUM(I7:I34)</f>
        <v>0</v>
      </c>
    </row>
    <row r="36" spans="1:57" x14ac:dyDescent="0.2">
      <c r="A36" s="62"/>
      <c r="B36" s="62"/>
      <c r="C36" s="62"/>
      <c r="D36" s="62"/>
      <c r="E36" s="62"/>
      <c r="F36" s="62"/>
      <c r="G36" s="62"/>
      <c r="H36" s="62"/>
      <c r="I36" s="62"/>
    </row>
    <row r="37" spans="1:57" ht="19.5" customHeight="1" x14ac:dyDescent="0.25">
      <c r="A37" s="229" t="s">
        <v>64</v>
      </c>
      <c r="B37" s="229"/>
      <c r="C37" s="229"/>
      <c r="D37" s="229"/>
      <c r="E37" s="229"/>
      <c r="F37" s="229"/>
      <c r="G37" s="229"/>
      <c r="H37" s="229"/>
      <c r="I37" s="229"/>
      <c r="BA37" s="40"/>
      <c r="BB37" s="40"/>
      <c r="BC37" s="40"/>
      <c r="BD37" s="40"/>
      <c r="BE37" s="40"/>
    </row>
    <row r="38" spans="1:57" x14ac:dyDescent="0.2">
      <c r="A38" s="73"/>
      <c r="B38" s="73"/>
      <c r="C38" s="73"/>
      <c r="D38" s="73"/>
      <c r="E38" s="73"/>
      <c r="F38" s="73"/>
      <c r="G38" s="73"/>
      <c r="H38" s="73"/>
      <c r="I38" s="73"/>
    </row>
    <row r="39" spans="1:57" x14ac:dyDescent="0.2">
      <c r="A39" s="67" t="s">
        <v>65</v>
      </c>
      <c r="B39" s="68"/>
      <c r="C39" s="68"/>
      <c r="D39" s="119"/>
      <c r="E39" s="120" t="s">
        <v>66</v>
      </c>
      <c r="F39" s="121" t="s">
        <v>67</v>
      </c>
      <c r="G39" s="122" t="s">
        <v>68</v>
      </c>
      <c r="H39" s="123"/>
      <c r="I39" s="124" t="s">
        <v>66</v>
      </c>
    </row>
    <row r="40" spans="1:57" x14ac:dyDescent="0.2">
      <c r="A40" s="60" t="s">
        <v>69</v>
      </c>
      <c r="B40" s="49"/>
      <c r="C40" s="49"/>
      <c r="D40" s="125"/>
      <c r="E40" s="126">
        <v>0</v>
      </c>
      <c r="F40" s="127">
        <v>0.8</v>
      </c>
      <c r="G40" s="128">
        <f>CHOOSE(BA40+1,HSV+PSV,HSV+PSV+Mont,HSV+PSV+Dodavka+Mont,HSV,PSV,Mont,Dodavka,Mont+Dodavka,0)</f>
        <v>0</v>
      </c>
      <c r="H40" s="129"/>
      <c r="I40" s="130">
        <f>E40+F40*G40/100</f>
        <v>0</v>
      </c>
      <c r="BA40" s="1">
        <v>1</v>
      </c>
    </row>
    <row r="41" spans="1:57" x14ac:dyDescent="0.2">
      <c r="A41" s="8" t="s">
        <v>70</v>
      </c>
      <c r="B41" s="54"/>
      <c r="C41" s="54"/>
      <c r="D41" s="131"/>
      <c r="E41" s="132">
        <v>0</v>
      </c>
      <c r="F41" s="127">
        <v>0</v>
      </c>
      <c r="G41" s="133">
        <f>CHOOSE(BA41+1,HSV+PSV,HSV+PSV+Mont,HSV+PSV+Dodavka+Mont,HSV,PSV,Mont,Dodavka,Mont+Dodavka,0)</f>
        <v>0</v>
      </c>
      <c r="H41" s="134"/>
      <c r="I41" s="135">
        <f>E41+F41*G41/100</f>
        <v>0</v>
      </c>
      <c r="BA41" s="1">
        <v>1</v>
      </c>
    </row>
    <row r="42" spans="1:57" x14ac:dyDescent="0.2">
      <c r="A42" s="8" t="s">
        <v>71</v>
      </c>
      <c r="B42" s="54"/>
      <c r="C42" s="54"/>
      <c r="D42" s="131"/>
      <c r="E42" s="132">
        <v>0</v>
      </c>
      <c r="F42" s="127">
        <v>0</v>
      </c>
      <c r="G42" s="133">
        <f>CHOOSE(BA42+1,HSV+PSV,HSV+PSV+Mont,HSV+PSV+Dodavka+Mont,HSV,PSV,Mont,Dodavka,Mont+Dodavka,0)</f>
        <v>0</v>
      </c>
      <c r="H42" s="134"/>
      <c r="I42" s="135">
        <f>E42+F42*G42/100</f>
        <v>0</v>
      </c>
      <c r="BA42" s="1">
        <v>2</v>
      </c>
    </row>
    <row r="43" spans="1:57" x14ac:dyDescent="0.2">
      <c r="A43" s="8" t="s">
        <v>72</v>
      </c>
      <c r="B43" s="54"/>
      <c r="C43" s="54"/>
      <c r="D43" s="131"/>
      <c r="E43" s="132">
        <v>0</v>
      </c>
      <c r="F43" s="127">
        <v>0</v>
      </c>
      <c r="G43" s="133">
        <f>CHOOSE(BA43+1,HSV+PSV,HSV+PSV+Mont,HSV+PSV+Dodavka+Mont,HSV,PSV,Mont,Dodavka,Mont+Dodavka,0)</f>
        <v>0</v>
      </c>
      <c r="H43" s="134"/>
      <c r="I43" s="135">
        <f>E43+F43*G43/100</f>
        <v>0</v>
      </c>
      <c r="BA43" s="1">
        <v>2</v>
      </c>
    </row>
    <row r="44" spans="1:57" x14ac:dyDescent="0.2">
      <c r="A44" s="136"/>
      <c r="B44" s="137" t="s">
        <v>73</v>
      </c>
      <c r="C44" s="138"/>
      <c r="D44" s="139"/>
      <c r="E44" s="140"/>
      <c r="F44" s="141"/>
      <c r="G44" s="141"/>
      <c r="H44" s="230">
        <f>SUM(I40:I43)</f>
        <v>0</v>
      </c>
      <c r="I44" s="230"/>
    </row>
    <row r="46" spans="1:57" x14ac:dyDescent="0.2">
      <c r="B46" s="118"/>
      <c r="F46" s="142"/>
      <c r="G46" s="143"/>
      <c r="H46" s="143"/>
      <c r="I46" s="144"/>
    </row>
    <row r="47" spans="1:57" x14ac:dyDescent="0.2">
      <c r="F47" s="142"/>
      <c r="G47" s="143"/>
      <c r="H47" s="143"/>
      <c r="I47" s="144"/>
    </row>
    <row r="48" spans="1:57" x14ac:dyDescent="0.2">
      <c r="F48" s="142"/>
      <c r="G48" s="143"/>
      <c r="H48" s="143"/>
      <c r="I48" s="144"/>
    </row>
    <row r="49" spans="6:9" x14ac:dyDescent="0.2">
      <c r="F49" s="142"/>
      <c r="G49" s="143"/>
      <c r="H49" s="143"/>
      <c r="I49" s="144"/>
    </row>
    <row r="50" spans="6:9" x14ac:dyDescent="0.2">
      <c r="F50" s="142"/>
      <c r="G50" s="143"/>
      <c r="H50" s="143"/>
      <c r="I50" s="144"/>
    </row>
    <row r="51" spans="6:9" x14ac:dyDescent="0.2">
      <c r="F51" s="142"/>
      <c r="G51" s="143"/>
      <c r="H51" s="143"/>
      <c r="I51" s="144"/>
    </row>
    <row r="52" spans="6:9" x14ac:dyDescent="0.2">
      <c r="F52" s="142"/>
      <c r="G52" s="143"/>
      <c r="H52" s="143"/>
      <c r="I52" s="144"/>
    </row>
    <row r="53" spans="6:9" x14ac:dyDescent="0.2">
      <c r="F53" s="142"/>
      <c r="G53" s="143"/>
      <c r="H53" s="143"/>
      <c r="I53" s="144"/>
    </row>
    <row r="54" spans="6:9" x14ac:dyDescent="0.2">
      <c r="F54" s="142"/>
      <c r="G54" s="143"/>
      <c r="H54" s="143"/>
      <c r="I54" s="144"/>
    </row>
    <row r="55" spans="6:9" x14ac:dyDescent="0.2">
      <c r="F55" s="142"/>
      <c r="G55" s="143"/>
      <c r="H55" s="143"/>
      <c r="I55" s="144"/>
    </row>
    <row r="56" spans="6:9" x14ac:dyDescent="0.2">
      <c r="F56" s="142"/>
      <c r="G56" s="143"/>
      <c r="H56" s="143"/>
      <c r="I56" s="144"/>
    </row>
    <row r="57" spans="6:9" x14ac:dyDescent="0.2">
      <c r="F57" s="142"/>
      <c r="G57" s="143"/>
      <c r="H57" s="143"/>
      <c r="I57" s="144"/>
    </row>
    <row r="58" spans="6:9" x14ac:dyDescent="0.2">
      <c r="F58" s="142"/>
      <c r="G58" s="143"/>
      <c r="H58" s="143"/>
      <c r="I58" s="144"/>
    </row>
    <row r="59" spans="6:9" x14ac:dyDescent="0.2">
      <c r="F59" s="142"/>
      <c r="G59" s="143"/>
      <c r="H59" s="143"/>
      <c r="I59" s="144"/>
    </row>
    <row r="60" spans="6:9" x14ac:dyDescent="0.2">
      <c r="F60" s="142"/>
      <c r="G60" s="143"/>
      <c r="H60" s="143"/>
      <c r="I60" s="144"/>
    </row>
    <row r="61" spans="6:9" x14ac:dyDescent="0.2">
      <c r="F61" s="142"/>
      <c r="G61" s="143"/>
      <c r="H61" s="143"/>
      <c r="I61" s="144"/>
    </row>
    <row r="62" spans="6:9" x14ac:dyDescent="0.2">
      <c r="F62" s="142"/>
      <c r="G62" s="143"/>
      <c r="H62" s="143"/>
      <c r="I62" s="144"/>
    </row>
    <row r="63" spans="6:9" x14ac:dyDescent="0.2">
      <c r="F63" s="142"/>
      <c r="G63" s="143"/>
      <c r="H63" s="143"/>
      <c r="I63" s="144"/>
    </row>
    <row r="64" spans="6:9" x14ac:dyDescent="0.2">
      <c r="F64" s="142"/>
      <c r="G64" s="143"/>
      <c r="H64" s="143"/>
      <c r="I64" s="144"/>
    </row>
    <row r="65" spans="6:9" x14ac:dyDescent="0.2">
      <c r="F65" s="142"/>
      <c r="G65" s="143"/>
      <c r="H65" s="143"/>
      <c r="I65" s="144"/>
    </row>
    <row r="66" spans="6:9" x14ac:dyDescent="0.2">
      <c r="F66" s="142"/>
      <c r="G66" s="143"/>
      <c r="H66" s="143"/>
      <c r="I66" s="144"/>
    </row>
    <row r="67" spans="6:9" x14ac:dyDescent="0.2">
      <c r="F67" s="142"/>
      <c r="G67" s="143"/>
      <c r="H67" s="143"/>
      <c r="I67" s="144"/>
    </row>
    <row r="68" spans="6:9" x14ac:dyDescent="0.2">
      <c r="F68" s="142"/>
      <c r="G68" s="143"/>
      <c r="H68" s="143"/>
      <c r="I68" s="144"/>
    </row>
    <row r="69" spans="6:9" x14ac:dyDescent="0.2">
      <c r="F69" s="142"/>
      <c r="G69" s="143"/>
      <c r="H69" s="143"/>
      <c r="I69" s="144"/>
    </row>
    <row r="70" spans="6:9" x14ac:dyDescent="0.2">
      <c r="F70" s="142"/>
      <c r="G70" s="143"/>
      <c r="H70" s="143"/>
      <c r="I70" s="144"/>
    </row>
    <row r="71" spans="6:9" x14ac:dyDescent="0.2">
      <c r="F71" s="142"/>
      <c r="G71" s="143"/>
      <c r="H71" s="143"/>
      <c r="I71" s="144"/>
    </row>
    <row r="72" spans="6:9" x14ac:dyDescent="0.2">
      <c r="F72" s="142"/>
      <c r="G72" s="143"/>
      <c r="H72" s="143"/>
      <c r="I72" s="144"/>
    </row>
    <row r="73" spans="6:9" x14ac:dyDescent="0.2">
      <c r="F73" s="142"/>
      <c r="G73" s="143"/>
      <c r="H73" s="143"/>
      <c r="I73" s="144"/>
    </row>
    <row r="74" spans="6:9" x14ac:dyDescent="0.2">
      <c r="F74" s="142"/>
      <c r="G74" s="143"/>
      <c r="H74" s="143"/>
      <c r="I74" s="144"/>
    </row>
    <row r="75" spans="6:9" x14ac:dyDescent="0.2">
      <c r="F75" s="142"/>
      <c r="G75" s="143"/>
      <c r="H75" s="143"/>
      <c r="I75" s="144"/>
    </row>
    <row r="76" spans="6:9" x14ac:dyDescent="0.2">
      <c r="F76" s="142"/>
      <c r="G76" s="143"/>
      <c r="H76" s="143"/>
      <c r="I76" s="144"/>
    </row>
    <row r="77" spans="6:9" x14ac:dyDescent="0.2">
      <c r="F77" s="142"/>
      <c r="G77" s="143"/>
      <c r="H77" s="143"/>
      <c r="I77" s="144"/>
    </row>
    <row r="78" spans="6:9" x14ac:dyDescent="0.2">
      <c r="F78" s="142"/>
      <c r="G78" s="143"/>
      <c r="H78" s="143"/>
      <c r="I78" s="144"/>
    </row>
    <row r="79" spans="6:9" x14ac:dyDescent="0.2">
      <c r="F79" s="142"/>
      <c r="G79" s="143"/>
      <c r="H79" s="143"/>
      <c r="I79" s="144"/>
    </row>
    <row r="80" spans="6:9" x14ac:dyDescent="0.2">
      <c r="F80" s="142"/>
      <c r="G80" s="143"/>
      <c r="H80" s="143"/>
      <c r="I80" s="144"/>
    </row>
    <row r="81" spans="6:9" x14ac:dyDescent="0.2">
      <c r="F81" s="142"/>
      <c r="G81" s="143"/>
      <c r="H81" s="143"/>
      <c r="I81" s="144"/>
    </row>
    <row r="82" spans="6:9" x14ac:dyDescent="0.2">
      <c r="F82" s="142"/>
      <c r="G82" s="143"/>
      <c r="H82" s="143"/>
      <c r="I82" s="144"/>
    </row>
    <row r="83" spans="6:9" x14ac:dyDescent="0.2">
      <c r="F83" s="142"/>
      <c r="G83" s="143"/>
      <c r="H83" s="143"/>
      <c r="I83" s="144"/>
    </row>
    <row r="84" spans="6:9" x14ac:dyDescent="0.2">
      <c r="F84" s="142"/>
      <c r="G84" s="143"/>
      <c r="H84" s="143"/>
      <c r="I84" s="144"/>
    </row>
    <row r="85" spans="6:9" x14ac:dyDescent="0.2">
      <c r="F85" s="142"/>
      <c r="G85" s="143"/>
      <c r="H85" s="143"/>
      <c r="I85" s="144"/>
    </row>
    <row r="86" spans="6:9" x14ac:dyDescent="0.2">
      <c r="F86" s="142"/>
      <c r="G86" s="143"/>
      <c r="H86" s="143"/>
      <c r="I86" s="144"/>
    </row>
    <row r="87" spans="6:9" x14ac:dyDescent="0.2">
      <c r="F87" s="142"/>
      <c r="G87" s="143"/>
      <c r="H87" s="143"/>
      <c r="I87" s="144"/>
    </row>
    <row r="88" spans="6:9" x14ac:dyDescent="0.2">
      <c r="F88" s="142"/>
      <c r="G88" s="143"/>
      <c r="H88" s="143"/>
      <c r="I88" s="144"/>
    </row>
    <row r="89" spans="6:9" x14ac:dyDescent="0.2">
      <c r="F89" s="142"/>
      <c r="G89" s="143"/>
      <c r="H89" s="143"/>
      <c r="I89" s="144"/>
    </row>
    <row r="90" spans="6:9" x14ac:dyDescent="0.2">
      <c r="F90" s="142"/>
      <c r="G90" s="143"/>
      <c r="H90" s="143"/>
      <c r="I90" s="144"/>
    </row>
    <row r="91" spans="6:9" x14ac:dyDescent="0.2">
      <c r="F91" s="142"/>
      <c r="G91" s="143"/>
      <c r="H91" s="143"/>
      <c r="I91" s="144"/>
    </row>
    <row r="92" spans="6:9" x14ac:dyDescent="0.2">
      <c r="F92" s="142"/>
      <c r="G92" s="143"/>
      <c r="H92" s="143"/>
      <c r="I92" s="144"/>
    </row>
    <row r="93" spans="6:9" x14ac:dyDescent="0.2">
      <c r="F93" s="142"/>
      <c r="G93" s="143"/>
      <c r="H93" s="143"/>
      <c r="I93" s="144"/>
    </row>
    <row r="94" spans="6:9" x14ac:dyDescent="0.2">
      <c r="F94" s="142"/>
      <c r="G94" s="143"/>
      <c r="H94" s="143"/>
      <c r="I94" s="144"/>
    </row>
    <row r="95" spans="6:9" x14ac:dyDescent="0.2">
      <c r="F95" s="142"/>
      <c r="G95" s="143"/>
      <c r="H95" s="143"/>
      <c r="I95" s="144"/>
    </row>
  </sheetData>
  <sheetProtection selectLockedCells="1" selectUnlockedCells="1"/>
  <mergeCells count="6">
    <mergeCell ref="H44:I44"/>
    <mergeCell ref="A1:B1"/>
    <mergeCell ref="A2:B2"/>
    <mergeCell ref="G2:I2"/>
    <mergeCell ref="A4:I4"/>
    <mergeCell ref="A37:I37"/>
  </mergeCells>
  <pageMargins left="0.59027777777777779" right="0.39374999999999999" top="0.59027777777777779" bottom="0.98402777777777772" header="0.51180555555555551" footer="0.51180555555555551"/>
  <pageSetup paperSize="9" firstPageNumber="0" orientation="portrait" horizontalDpi="300" verticalDpi="300"/>
  <headerFooter alignWithMargins="0">
    <oddFooter>&amp;L&amp;"Arial CE,Běžné"&amp;9Zpracováno programem BUILDpower,  © RTS, a.s.&amp;RStrana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1153"/>
  <sheetViews>
    <sheetView tabSelected="1" topLeftCell="A607" workbookViewId="0">
      <selection activeCell="K649" sqref="K649"/>
    </sheetView>
  </sheetViews>
  <sheetFormatPr defaultRowHeight="12.75" x14ac:dyDescent="0.2"/>
  <cols>
    <col min="1" max="1" width="4.42578125" style="145" customWidth="1"/>
    <col min="2" max="2" width="11.5703125" style="145" customWidth="1"/>
    <col min="3" max="3" width="40.42578125" style="145" customWidth="1"/>
    <col min="4" max="4" width="5.5703125" style="145" customWidth="1"/>
    <col min="5" max="5" width="8.5703125" style="146" customWidth="1"/>
    <col min="6" max="6" width="9.85546875" style="145" customWidth="1"/>
    <col min="7" max="7" width="13.85546875" style="145" customWidth="1"/>
    <col min="8" max="11" width="9.140625" style="145"/>
    <col min="12" max="12" width="75.5703125" style="145" customWidth="1"/>
    <col min="13" max="13" width="45.28515625" style="145" customWidth="1"/>
    <col min="14" max="16384" width="9.140625" style="145"/>
  </cols>
  <sheetData>
    <row r="1" spans="1:104" ht="15.75" x14ac:dyDescent="0.25">
      <c r="A1" s="231" t="s">
        <v>74</v>
      </c>
      <c r="B1" s="231"/>
      <c r="C1" s="231"/>
      <c r="D1" s="231"/>
      <c r="E1" s="231"/>
      <c r="F1" s="231"/>
      <c r="G1" s="231"/>
    </row>
    <row r="2" spans="1:104" x14ac:dyDescent="0.2">
      <c r="A2" s="147"/>
      <c r="B2" s="148"/>
      <c r="C2" s="149"/>
      <c r="D2" s="149"/>
      <c r="E2" s="150"/>
      <c r="F2" s="149"/>
      <c r="G2" s="149"/>
    </row>
    <row r="3" spans="1:104" x14ac:dyDescent="0.2">
      <c r="A3" s="225" t="s">
        <v>53</v>
      </c>
      <c r="B3" s="225"/>
      <c r="C3" s="92" t="str">
        <f>CONCATENATE(cislostavby," ",nazevstavby)</f>
        <v>2014/027 Zateplení Líbeznice</v>
      </c>
      <c r="D3" s="151"/>
      <c r="E3" s="152" t="s">
        <v>75</v>
      </c>
      <c r="F3" s="153">
        <f>Rekapitulace!H1</f>
        <v>0</v>
      </c>
      <c r="G3" s="154"/>
    </row>
    <row r="4" spans="1:104" x14ac:dyDescent="0.2">
      <c r="A4" s="232" t="s">
        <v>55</v>
      </c>
      <c r="B4" s="232"/>
      <c r="C4" s="98" t="str">
        <f>CONCATENATE(cisloobjektu," ",nazevobjektu)</f>
        <v>03 Radnice</v>
      </c>
      <c r="D4" s="155"/>
      <c r="E4" s="233" t="str">
        <f>Rekapitulace!G2</f>
        <v>Zateplení fasády, výměna oken</v>
      </c>
      <c r="F4" s="233"/>
      <c r="G4" s="233"/>
    </row>
    <row r="5" spans="1:104" x14ac:dyDescent="0.2">
      <c r="A5" s="156"/>
      <c r="B5" s="147"/>
      <c r="C5" s="147"/>
      <c r="D5" s="147"/>
      <c r="E5" s="157"/>
      <c r="F5" s="147"/>
      <c r="G5" s="158"/>
    </row>
    <row r="6" spans="1:104" x14ac:dyDescent="0.2">
      <c r="A6" s="159" t="s">
        <v>76</v>
      </c>
      <c r="B6" s="160" t="s">
        <v>77</v>
      </c>
      <c r="C6" s="161" t="s">
        <v>78</v>
      </c>
      <c r="D6" s="161" t="s">
        <v>79</v>
      </c>
      <c r="E6" s="162" t="s">
        <v>80</v>
      </c>
      <c r="F6" s="160" t="s">
        <v>81</v>
      </c>
      <c r="G6" s="161" t="s">
        <v>82</v>
      </c>
    </row>
    <row r="7" spans="1:104" x14ac:dyDescent="0.2">
      <c r="A7" s="163" t="s">
        <v>83</v>
      </c>
      <c r="B7" s="164" t="s">
        <v>84</v>
      </c>
      <c r="C7" s="165" t="s">
        <v>85</v>
      </c>
      <c r="D7" s="166"/>
      <c r="E7" s="167"/>
      <c r="F7" s="167"/>
      <c r="G7" s="168"/>
      <c r="H7" s="169"/>
      <c r="I7" s="169"/>
      <c r="O7" s="170">
        <v>1</v>
      </c>
    </row>
    <row r="8" spans="1:104" ht="22.5" x14ac:dyDescent="0.2">
      <c r="A8" s="171">
        <v>1</v>
      </c>
      <c r="B8" s="172" t="s">
        <v>86</v>
      </c>
      <c r="C8" s="173" t="s">
        <v>87</v>
      </c>
      <c r="D8" s="174" t="s">
        <v>88</v>
      </c>
      <c r="E8" s="175">
        <v>20</v>
      </c>
      <c r="F8" s="175">
        <v>0</v>
      </c>
      <c r="G8" s="176">
        <f>E8*F8</f>
        <v>0</v>
      </c>
      <c r="O8" s="170">
        <v>2</v>
      </c>
      <c r="AA8" s="145">
        <v>1</v>
      </c>
      <c r="AB8" s="145">
        <v>1</v>
      </c>
      <c r="AC8" s="145">
        <v>1</v>
      </c>
      <c r="AZ8" s="145">
        <v>1</v>
      </c>
      <c r="BA8" s="145">
        <f>IF(AZ8=1,G8,0)</f>
        <v>0</v>
      </c>
      <c r="BB8" s="145">
        <f>IF(AZ8=2,G8,0)</f>
        <v>0</v>
      </c>
      <c r="BC8" s="145">
        <f>IF(AZ8=3,G8,0)</f>
        <v>0</v>
      </c>
      <c r="BD8" s="145">
        <f>IF(AZ8=4,G8,0)</f>
        <v>0</v>
      </c>
      <c r="BE8" s="145">
        <f>IF(AZ8=5,G8,0)</f>
        <v>0</v>
      </c>
      <c r="CA8" s="170">
        <v>1</v>
      </c>
      <c r="CB8" s="170">
        <v>1</v>
      </c>
      <c r="CZ8" s="145">
        <v>0</v>
      </c>
    </row>
    <row r="9" spans="1:104" ht="12.75" customHeight="1" x14ac:dyDescent="0.25">
      <c r="A9" s="177"/>
      <c r="B9" s="178"/>
      <c r="C9" s="234" t="s">
        <v>89</v>
      </c>
      <c r="D9" s="234"/>
      <c r="E9" s="234"/>
      <c r="F9" s="234"/>
      <c r="G9" s="234"/>
      <c r="L9" s="179" t="s">
        <v>90</v>
      </c>
      <c r="O9" s="170">
        <v>3</v>
      </c>
    </row>
    <row r="10" spans="1:104" ht="12.75" customHeight="1" x14ac:dyDescent="0.25">
      <c r="A10" s="177"/>
      <c r="B10" s="178"/>
      <c r="C10" s="234"/>
      <c r="D10" s="234"/>
      <c r="E10" s="234"/>
      <c r="F10" s="234"/>
      <c r="G10" s="234"/>
      <c r="L10" s="179" t="s">
        <v>91</v>
      </c>
      <c r="O10" s="170">
        <v>3</v>
      </c>
    </row>
    <row r="11" spans="1:104" ht="12.75" customHeight="1" x14ac:dyDescent="0.2">
      <c r="A11" s="177"/>
      <c r="B11" s="178"/>
      <c r="C11" s="235"/>
      <c r="D11" s="235"/>
      <c r="E11" s="235"/>
      <c r="F11" s="235"/>
      <c r="G11" s="235"/>
      <c r="L11" s="179" t="s">
        <v>92</v>
      </c>
      <c r="O11" s="170">
        <v>3</v>
      </c>
    </row>
    <row r="12" spans="1:104" ht="22.5" x14ac:dyDescent="0.2">
      <c r="A12" s="171">
        <v>2</v>
      </c>
      <c r="B12" s="172" t="s">
        <v>93</v>
      </c>
      <c r="C12" s="173" t="s">
        <v>94</v>
      </c>
      <c r="D12" s="174" t="s">
        <v>95</v>
      </c>
      <c r="E12" s="175">
        <v>40.463999999999999</v>
      </c>
      <c r="F12" s="175">
        <v>0</v>
      </c>
      <c r="G12" s="176">
        <f>E12*F12</f>
        <v>0</v>
      </c>
      <c r="O12" s="170">
        <v>2</v>
      </c>
      <c r="AA12" s="145">
        <v>1</v>
      </c>
      <c r="AB12" s="145">
        <v>0</v>
      </c>
      <c r="AC12" s="145">
        <v>0</v>
      </c>
      <c r="AZ12" s="145">
        <v>1</v>
      </c>
      <c r="BA12" s="145">
        <f>IF(AZ12=1,G12,0)</f>
        <v>0</v>
      </c>
      <c r="BB12" s="145">
        <f>IF(AZ12=2,G12,0)</f>
        <v>0</v>
      </c>
      <c r="BC12" s="145">
        <f>IF(AZ12=3,G12,0)</f>
        <v>0</v>
      </c>
      <c r="BD12" s="145">
        <f>IF(AZ12=4,G12,0)</f>
        <v>0</v>
      </c>
      <c r="BE12" s="145">
        <f>IF(AZ12=5,G12,0)</f>
        <v>0</v>
      </c>
      <c r="CA12" s="170">
        <v>1</v>
      </c>
      <c r="CB12" s="170">
        <v>0</v>
      </c>
      <c r="CZ12" s="145">
        <v>0</v>
      </c>
    </row>
    <row r="13" spans="1:104" ht="12.75" customHeight="1" x14ac:dyDescent="0.2">
      <c r="A13" s="177"/>
      <c r="B13" s="178"/>
      <c r="C13" s="235" t="s">
        <v>96</v>
      </c>
      <c r="D13" s="235"/>
      <c r="E13" s="235"/>
      <c r="F13" s="235"/>
      <c r="G13" s="235"/>
      <c r="L13" s="179" t="s">
        <v>96</v>
      </c>
      <c r="O13" s="170">
        <v>3</v>
      </c>
    </row>
    <row r="14" spans="1:104" ht="12.75" customHeight="1" x14ac:dyDescent="0.2">
      <c r="A14" s="177"/>
      <c r="B14" s="178"/>
      <c r="C14" s="236" t="s">
        <v>97</v>
      </c>
      <c r="D14" s="236"/>
      <c r="E14" s="236"/>
      <c r="F14" s="236"/>
      <c r="G14" s="236"/>
      <c r="L14" s="179" t="s">
        <v>90</v>
      </c>
      <c r="O14" s="170">
        <v>3</v>
      </c>
    </row>
    <row r="15" spans="1:104" ht="12.75" customHeight="1" x14ac:dyDescent="0.2">
      <c r="A15" s="177"/>
      <c r="B15" s="178"/>
      <c r="C15" s="236" t="s">
        <v>98</v>
      </c>
      <c r="D15" s="236"/>
      <c r="E15" s="236"/>
      <c r="F15" s="236"/>
      <c r="G15" s="236"/>
      <c r="L15" s="179" t="s">
        <v>91</v>
      </c>
      <c r="O15" s="170">
        <v>3</v>
      </c>
    </row>
    <row r="16" spans="1:104" ht="12.75" customHeight="1" x14ac:dyDescent="0.2">
      <c r="A16" s="177"/>
      <c r="B16" s="178"/>
      <c r="C16" s="236" t="s">
        <v>92</v>
      </c>
      <c r="D16" s="236"/>
      <c r="E16" s="236"/>
      <c r="F16" s="236"/>
      <c r="G16" s="236"/>
      <c r="L16" s="179" t="s">
        <v>92</v>
      </c>
      <c r="O16" s="170">
        <v>3</v>
      </c>
    </row>
    <row r="17" spans="1:104" ht="12.75" customHeight="1" x14ac:dyDescent="0.2">
      <c r="A17" s="177"/>
      <c r="B17" s="178"/>
      <c r="C17" s="235" t="s">
        <v>99</v>
      </c>
      <c r="D17" s="235"/>
      <c r="E17" s="235"/>
      <c r="F17" s="235"/>
      <c r="G17" s="235"/>
      <c r="L17" s="179" t="s">
        <v>99</v>
      </c>
      <c r="O17" s="170">
        <v>3</v>
      </c>
    </row>
    <row r="18" spans="1:104" ht="12.75" customHeight="1" x14ac:dyDescent="0.2">
      <c r="A18" s="177"/>
      <c r="B18" s="178"/>
      <c r="C18" s="236" t="s">
        <v>100</v>
      </c>
      <c r="D18" s="236"/>
      <c r="E18" s="236"/>
      <c r="F18" s="236"/>
      <c r="G18" s="236"/>
      <c r="L18" s="179" t="s">
        <v>101</v>
      </c>
      <c r="O18" s="170">
        <v>3</v>
      </c>
    </row>
    <row r="19" spans="1:104" ht="12.75" customHeight="1" x14ac:dyDescent="0.2">
      <c r="A19" s="177"/>
      <c r="B19" s="178"/>
      <c r="C19" s="236" t="s">
        <v>98</v>
      </c>
      <c r="D19" s="236"/>
      <c r="E19" s="236"/>
      <c r="F19" s="236"/>
      <c r="G19" s="236"/>
      <c r="L19" s="179" t="s">
        <v>98</v>
      </c>
      <c r="O19" s="170">
        <v>3</v>
      </c>
    </row>
    <row r="20" spans="1:104" ht="12.75" customHeight="1" x14ac:dyDescent="0.2">
      <c r="A20" s="177"/>
      <c r="B20" s="178"/>
      <c r="C20" s="236" t="s">
        <v>92</v>
      </c>
      <c r="D20" s="236"/>
      <c r="E20" s="236"/>
      <c r="F20" s="236"/>
      <c r="G20" s="236"/>
      <c r="L20" s="179" t="s">
        <v>92</v>
      </c>
      <c r="O20" s="170">
        <v>3</v>
      </c>
    </row>
    <row r="21" spans="1:104" ht="12.75" customHeight="1" x14ac:dyDescent="0.2">
      <c r="A21" s="177"/>
      <c r="B21" s="180"/>
      <c r="C21" s="237" t="s">
        <v>102</v>
      </c>
      <c r="D21" s="237"/>
      <c r="E21" s="181">
        <v>40.463999999999999</v>
      </c>
      <c r="F21" s="182"/>
      <c r="G21" s="183"/>
      <c r="M21" s="179" t="s">
        <v>102</v>
      </c>
      <c r="O21" s="170"/>
    </row>
    <row r="22" spans="1:104" x14ac:dyDescent="0.2">
      <c r="A22" s="171">
        <v>3</v>
      </c>
      <c r="B22" s="172" t="s">
        <v>103</v>
      </c>
      <c r="C22" s="173" t="s">
        <v>104</v>
      </c>
      <c r="D22" s="174" t="s">
        <v>95</v>
      </c>
      <c r="E22" s="175">
        <v>40.463999999999999</v>
      </c>
      <c r="F22" s="175">
        <v>0</v>
      </c>
      <c r="G22" s="176">
        <f>E22*F22</f>
        <v>0</v>
      </c>
      <c r="O22" s="170">
        <v>2</v>
      </c>
      <c r="AA22" s="145">
        <v>1</v>
      </c>
      <c r="AB22" s="145">
        <v>1</v>
      </c>
      <c r="AC22" s="145">
        <v>1</v>
      </c>
      <c r="AZ22" s="145">
        <v>1</v>
      </c>
      <c r="BA22" s="145">
        <f>IF(AZ22=1,G22,0)</f>
        <v>0</v>
      </c>
      <c r="BB22" s="145">
        <f>IF(AZ22=2,G22,0)</f>
        <v>0</v>
      </c>
      <c r="BC22" s="145">
        <f>IF(AZ22=3,G22,0)</f>
        <v>0</v>
      </c>
      <c r="BD22" s="145">
        <f>IF(AZ22=4,G22,0)</f>
        <v>0</v>
      </c>
      <c r="BE22" s="145">
        <f>IF(AZ22=5,G22,0)</f>
        <v>0</v>
      </c>
      <c r="CA22" s="170">
        <v>1</v>
      </c>
      <c r="CB22" s="170">
        <v>1</v>
      </c>
      <c r="CZ22" s="145">
        <v>0</v>
      </c>
    </row>
    <row r="23" spans="1:104" x14ac:dyDescent="0.2">
      <c r="A23" s="184"/>
      <c r="B23" s="185" t="s">
        <v>105</v>
      </c>
      <c r="C23" s="186" t="str">
        <f>CONCATENATE(B7," ",C7)</f>
        <v>1 Zemní práce</v>
      </c>
      <c r="D23" s="187"/>
      <c r="E23" s="188"/>
      <c r="F23" s="189"/>
      <c r="G23" s="190">
        <f>SUM(G7:G22)</f>
        <v>0</v>
      </c>
      <c r="O23" s="170">
        <v>4</v>
      </c>
      <c r="BA23" s="191">
        <f>SUM(BA7:BA22)</f>
        <v>0</v>
      </c>
      <c r="BB23" s="191">
        <f>SUM(BB7:BB22)</f>
        <v>0</v>
      </c>
      <c r="BC23" s="191">
        <f>SUM(BC7:BC22)</f>
        <v>0</v>
      </c>
      <c r="BD23" s="191">
        <f>SUM(BD7:BD22)</f>
        <v>0</v>
      </c>
      <c r="BE23" s="191">
        <f>SUM(BE7:BE22)</f>
        <v>0</v>
      </c>
    </row>
    <row r="24" spans="1:104" x14ac:dyDescent="0.2">
      <c r="A24" s="163" t="s">
        <v>83</v>
      </c>
      <c r="B24" s="164" t="s">
        <v>106</v>
      </c>
      <c r="C24" s="165" t="s">
        <v>107</v>
      </c>
      <c r="D24" s="166"/>
      <c r="E24" s="167"/>
      <c r="F24" s="167"/>
      <c r="G24" s="168"/>
      <c r="H24" s="169"/>
      <c r="I24" s="169"/>
      <c r="O24" s="170">
        <v>1</v>
      </c>
    </row>
    <row r="25" spans="1:104" x14ac:dyDescent="0.2">
      <c r="A25" s="192">
        <v>4</v>
      </c>
      <c r="B25" s="193" t="s">
        <v>108</v>
      </c>
      <c r="C25" s="194" t="s">
        <v>109</v>
      </c>
      <c r="D25" s="195" t="s">
        <v>88</v>
      </c>
      <c r="E25" s="196">
        <v>67.44</v>
      </c>
      <c r="F25" s="196">
        <v>0</v>
      </c>
      <c r="G25" s="197">
        <f>E25*F25</f>
        <v>0</v>
      </c>
      <c r="O25" s="170">
        <v>2</v>
      </c>
      <c r="AA25" s="145">
        <v>1</v>
      </c>
      <c r="AB25" s="145">
        <v>1</v>
      </c>
      <c r="AC25" s="145">
        <v>1</v>
      </c>
      <c r="AZ25" s="145">
        <v>1</v>
      </c>
      <c r="BA25" s="145">
        <f>IF(AZ25=1,G25,0)</f>
        <v>0</v>
      </c>
      <c r="BB25" s="145">
        <f>IF(AZ25=2,G25,0)</f>
        <v>0</v>
      </c>
      <c r="BC25" s="145">
        <f>IF(AZ25=3,G25,0)</f>
        <v>0</v>
      </c>
      <c r="BD25" s="145">
        <f>IF(AZ25=4,G25,0)</f>
        <v>0</v>
      </c>
      <c r="BE25" s="145">
        <f>IF(AZ25=5,G25,0)</f>
        <v>0</v>
      </c>
      <c r="CA25" s="170">
        <v>1</v>
      </c>
      <c r="CB25" s="170">
        <v>1</v>
      </c>
      <c r="CZ25" s="145">
        <v>0</v>
      </c>
    </row>
    <row r="26" spans="1:104" x14ac:dyDescent="0.2">
      <c r="A26" s="171">
        <v>5</v>
      </c>
      <c r="B26" s="172" t="s">
        <v>110</v>
      </c>
      <c r="C26" s="173" t="s">
        <v>111</v>
      </c>
      <c r="D26" s="174" t="s">
        <v>88</v>
      </c>
      <c r="E26" s="175">
        <v>70</v>
      </c>
      <c r="F26" s="175">
        <v>0</v>
      </c>
      <c r="G26" s="176">
        <f>E26*F26</f>
        <v>0</v>
      </c>
      <c r="O26" s="170">
        <v>2</v>
      </c>
      <c r="AA26" s="145">
        <v>1</v>
      </c>
      <c r="AB26" s="145">
        <v>1</v>
      </c>
      <c r="AC26" s="145">
        <v>1</v>
      </c>
      <c r="AZ26" s="145">
        <v>1</v>
      </c>
      <c r="BA26" s="145">
        <f>IF(AZ26=1,G26,0)</f>
        <v>0</v>
      </c>
      <c r="BB26" s="145">
        <f>IF(AZ26=2,G26,0)</f>
        <v>0</v>
      </c>
      <c r="BC26" s="145">
        <f>IF(AZ26=3,G26,0)</f>
        <v>0</v>
      </c>
      <c r="BD26" s="145">
        <f>IF(AZ26=4,G26,0)</f>
        <v>0</v>
      </c>
      <c r="BE26" s="145">
        <f>IF(AZ26=5,G26,0)</f>
        <v>0</v>
      </c>
      <c r="CA26" s="170">
        <v>1</v>
      </c>
      <c r="CB26" s="170">
        <v>1</v>
      </c>
      <c r="CZ26" s="145">
        <v>1.009E-2</v>
      </c>
    </row>
    <row r="27" spans="1:104" ht="12.75" customHeight="1" x14ac:dyDescent="0.2">
      <c r="A27" s="177"/>
      <c r="B27" s="178"/>
      <c r="C27" s="235" t="s">
        <v>112</v>
      </c>
      <c r="D27" s="235"/>
      <c r="E27" s="235"/>
      <c r="F27" s="235"/>
      <c r="G27" s="235"/>
      <c r="L27" s="179" t="s">
        <v>112</v>
      </c>
      <c r="O27" s="170">
        <v>3</v>
      </c>
    </row>
    <row r="28" spans="1:104" ht="12.75" customHeight="1" x14ac:dyDescent="0.2">
      <c r="A28" s="177"/>
      <c r="B28" s="178"/>
      <c r="C28" s="235" t="s">
        <v>113</v>
      </c>
      <c r="D28" s="235"/>
      <c r="E28" s="235"/>
      <c r="F28" s="235"/>
      <c r="G28" s="235"/>
      <c r="L28" s="179" t="s">
        <v>113</v>
      </c>
      <c r="O28" s="170">
        <v>3</v>
      </c>
    </row>
    <row r="29" spans="1:104" ht="12.75" customHeight="1" x14ac:dyDescent="0.2">
      <c r="A29" s="177"/>
      <c r="B29" s="178"/>
      <c r="C29" s="235" t="s">
        <v>114</v>
      </c>
      <c r="D29" s="235"/>
      <c r="E29" s="235"/>
      <c r="F29" s="235"/>
      <c r="G29" s="235"/>
      <c r="L29" s="179" t="s">
        <v>114</v>
      </c>
      <c r="O29" s="170">
        <v>3</v>
      </c>
    </row>
    <row r="30" spans="1:104" x14ac:dyDescent="0.2">
      <c r="A30" s="177"/>
      <c r="B30" s="180"/>
      <c r="C30" s="238"/>
      <c r="D30" s="238"/>
      <c r="E30" s="198"/>
      <c r="F30" s="182"/>
      <c r="G30" s="183"/>
      <c r="M30" s="179" t="s">
        <v>115</v>
      </c>
      <c r="O30" s="170"/>
    </row>
    <row r="31" spans="1:104" x14ac:dyDescent="0.2">
      <c r="A31" s="177"/>
      <c r="B31" s="180"/>
      <c r="C31" s="238"/>
      <c r="D31" s="238"/>
      <c r="E31" s="198"/>
      <c r="F31" s="182"/>
      <c r="G31" s="183"/>
      <c r="M31" s="179" t="s">
        <v>116</v>
      </c>
      <c r="O31" s="170"/>
    </row>
    <row r="32" spans="1:104" x14ac:dyDescent="0.2">
      <c r="A32" s="177"/>
      <c r="B32" s="180"/>
      <c r="C32" s="238"/>
      <c r="D32" s="238"/>
      <c r="E32" s="198"/>
      <c r="F32" s="182"/>
      <c r="G32" s="183"/>
      <c r="M32" s="179" t="s">
        <v>117</v>
      </c>
      <c r="O32" s="170"/>
    </row>
    <row r="33" spans="1:15" x14ac:dyDescent="0.2">
      <c r="A33" s="177"/>
      <c r="B33" s="180"/>
      <c r="C33" s="238"/>
      <c r="D33" s="238"/>
      <c r="E33" s="198"/>
      <c r="F33" s="182"/>
      <c r="G33" s="183"/>
      <c r="M33" s="179" t="s">
        <v>118</v>
      </c>
      <c r="O33" s="170"/>
    </row>
    <row r="34" spans="1:15" x14ac:dyDescent="0.2">
      <c r="A34" s="177"/>
      <c r="B34" s="180"/>
      <c r="C34" s="238"/>
      <c r="D34" s="238"/>
      <c r="E34" s="198"/>
      <c r="F34" s="182"/>
      <c r="G34" s="183"/>
      <c r="M34" s="179" t="s">
        <v>119</v>
      </c>
      <c r="O34" s="170"/>
    </row>
    <row r="35" spans="1:15" x14ac:dyDescent="0.2">
      <c r="A35" s="177"/>
      <c r="B35" s="180"/>
      <c r="C35" s="238"/>
      <c r="D35" s="238"/>
      <c r="E35" s="198"/>
      <c r="F35" s="182"/>
      <c r="G35" s="183"/>
      <c r="M35" s="179" t="s">
        <v>120</v>
      </c>
      <c r="O35" s="170"/>
    </row>
    <row r="36" spans="1:15" x14ac:dyDescent="0.2">
      <c r="A36" s="177"/>
      <c r="B36" s="180"/>
      <c r="C36" s="238"/>
      <c r="D36" s="238"/>
      <c r="E36" s="198"/>
      <c r="F36" s="182"/>
      <c r="G36" s="183"/>
      <c r="M36" s="179" t="s">
        <v>121</v>
      </c>
      <c r="O36" s="170"/>
    </row>
    <row r="37" spans="1:15" ht="12.75" customHeight="1" x14ac:dyDescent="0.2">
      <c r="A37" s="177"/>
      <c r="B37" s="180"/>
      <c r="C37" s="238"/>
      <c r="D37" s="238"/>
      <c r="E37" s="198"/>
      <c r="F37" s="182"/>
      <c r="G37" s="183"/>
      <c r="M37" s="179" t="s">
        <v>122</v>
      </c>
      <c r="O37" s="170"/>
    </row>
    <row r="38" spans="1:15" ht="12.75" customHeight="1" x14ac:dyDescent="0.2">
      <c r="A38" s="177"/>
      <c r="B38" s="180"/>
      <c r="C38" s="238"/>
      <c r="D38" s="238"/>
      <c r="E38" s="198"/>
      <c r="F38" s="182"/>
      <c r="G38" s="183"/>
      <c r="M38" s="179" t="s">
        <v>123</v>
      </c>
      <c r="O38" s="170"/>
    </row>
    <row r="39" spans="1:15" ht="12.75" customHeight="1" x14ac:dyDescent="0.2">
      <c r="A39" s="177"/>
      <c r="B39" s="180"/>
      <c r="C39" s="238"/>
      <c r="D39" s="238"/>
      <c r="E39" s="198"/>
      <c r="F39" s="182"/>
      <c r="G39" s="183"/>
      <c r="M39" s="179" t="s">
        <v>124</v>
      </c>
      <c r="O39" s="170"/>
    </row>
    <row r="40" spans="1:15" ht="12.75" customHeight="1" x14ac:dyDescent="0.2">
      <c r="A40" s="177"/>
      <c r="B40" s="180"/>
      <c r="C40" s="238"/>
      <c r="D40" s="238"/>
      <c r="E40" s="198"/>
      <c r="F40" s="182"/>
      <c r="G40" s="183"/>
      <c r="M40" s="179" t="s">
        <v>125</v>
      </c>
      <c r="O40" s="170"/>
    </row>
    <row r="41" spans="1:15" ht="12.75" customHeight="1" x14ac:dyDescent="0.2">
      <c r="A41" s="177"/>
      <c r="B41" s="180"/>
      <c r="C41" s="238"/>
      <c r="D41" s="238"/>
      <c r="E41" s="198"/>
      <c r="F41" s="182"/>
      <c r="G41" s="183"/>
      <c r="M41" s="179" t="s">
        <v>126</v>
      </c>
      <c r="O41" s="170"/>
    </row>
    <row r="42" spans="1:15" ht="12.75" customHeight="1" x14ac:dyDescent="0.2">
      <c r="A42" s="177"/>
      <c r="B42" s="180"/>
      <c r="C42" s="238"/>
      <c r="D42" s="238"/>
      <c r="E42" s="198"/>
      <c r="F42" s="182"/>
      <c r="G42" s="183"/>
      <c r="M42" s="179" t="s">
        <v>127</v>
      </c>
      <c r="O42" s="170"/>
    </row>
    <row r="43" spans="1:15" ht="12.75" customHeight="1" x14ac:dyDescent="0.2">
      <c r="A43" s="177"/>
      <c r="B43" s="180"/>
      <c r="C43" s="238"/>
      <c r="D43" s="238"/>
      <c r="E43" s="198"/>
      <c r="F43" s="182"/>
      <c r="G43" s="183"/>
      <c r="M43" s="179" t="s">
        <v>128</v>
      </c>
      <c r="O43" s="170"/>
    </row>
    <row r="44" spans="1:15" ht="12.75" customHeight="1" x14ac:dyDescent="0.2">
      <c r="A44" s="177"/>
      <c r="B44" s="180"/>
      <c r="C44" s="238"/>
      <c r="D44" s="238"/>
      <c r="E44" s="198"/>
      <c r="F44" s="182"/>
      <c r="G44" s="183"/>
      <c r="M44" s="179" t="s">
        <v>129</v>
      </c>
      <c r="O44" s="170"/>
    </row>
    <row r="45" spans="1:15" ht="12.75" customHeight="1" x14ac:dyDescent="0.2">
      <c r="A45" s="177"/>
      <c r="B45" s="180"/>
      <c r="C45" s="239"/>
      <c r="D45" s="239"/>
      <c r="E45" s="199"/>
      <c r="F45" s="182"/>
      <c r="G45" s="183"/>
      <c r="M45" s="179" t="s">
        <v>130</v>
      </c>
      <c r="O45" s="170"/>
    </row>
    <row r="46" spans="1:15" ht="12.75" customHeight="1" x14ac:dyDescent="0.2">
      <c r="A46" s="177"/>
      <c r="B46" s="180"/>
      <c r="C46" s="240"/>
      <c r="D46" s="240"/>
      <c r="E46" s="200"/>
      <c r="F46" s="182"/>
      <c r="G46" s="183"/>
      <c r="M46" s="179" t="s">
        <v>131</v>
      </c>
      <c r="O46" s="170"/>
    </row>
    <row r="47" spans="1:15" ht="12.75" customHeight="1" x14ac:dyDescent="0.2">
      <c r="A47" s="177"/>
      <c r="B47" s="180"/>
      <c r="C47" s="240"/>
      <c r="D47" s="240"/>
      <c r="E47" s="200"/>
      <c r="F47" s="182"/>
      <c r="G47" s="183"/>
      <c r="M47" s="179" t="s">
        <v>132</v>
      </c>
      <c r="O47" s="170"/>
    </row>
    <row r="48" spans="1:15" ht="12.75" customHeight="1" x14ac:dyDescent="0.2">
      <c r="A48" s="177"/>
      <c r="B48" s="180"/>
      <c r="C48" s="237"/>
      <c r="D48" s="237"/>
      <c r="E48" s="181"/>
      <c r="F48" s="182"/>
      <c r="G48" s="183"/>
      <c r="M48" s="179" t="s">
        <v>133</v>
      </c>
      <c r="O48" s="170"/>
    </row>
    <row r="49" spans="1:104" x14ac:dyDescent="0.2">
      <c r="A49" s="184"/>
      <c r="B49" s="185" t="s">
        <v>105</v>
      </c>
      <c r="C49" s="186" t="str">
        <f>CONCATENATE(B24," ",C24)</f>
        <v>2 Základy a zvláštní zakládání</v>
      </c>
      <c r="D49" s="187"/>
      <c r="E49" s="188"/>
      <c r="F49" s="189"/>
      <c r="G49" s="190">
        <f>SUM(G24:G48)</f>
        <v>0</v>
      </c>
      <c r="O49" s="170">
        <v>4</v>
      </c>
      <c r="BA49" s="191">
        <f>SUM(BA24:BA48)</f>
        <v>0</v>
      </c>
      <c r="BB49" s="191">
        <f>SUM(BB24:BB48)</f>
        <v>0</v>
      </c>
      <c r="BC49" s="191">
        <f>SUM(BC24:BC48)</f>
        <v>0</v>
      </c>
      <c r="BD49" s="191">
        <f>SUM(BD24:BD48)</f>
        <v>0</v>
      </c>
      <c r="BE49" s="191">
        <f>SUM(BE24:BE48)</f>
        <v>0</v>
      </c>
    </row>
    <row r="50" spans="1:104" x14ac:dyDescent="0.2">
      <c r="A50" s="163" t="s">
        <v>83</v>
      </c>
      <c r="B50" s="164" t="s">
        <v>134</v>
      </c>
      <c r="C50" s="165" t="s">
        <v>135</v>
      </c>
      <c r="D50" s="166"/>
      <c r="E50" s="167"/>
      <c r="F50" s="167"/>
      <c r="G50" s="168"/>
      <c r="H50" s="169"/>
      <c r="I50" s="169"/>
      <c r="O50" s="170">
        <v>1</v>
      </c>
    </row>
    <row r="51" spans="1:104" x14ac:dyDescent="0.2">
      <c r="A51" s="171">
        <v>6</v>
      </c>
      <c r="B51" s="172" t="s">
        <v>136</v>
      </c>
      <c r="C51" s="173" t="s">
        <v>137</v>
      </c>
      <c r="D51" s="174" t="s">
        <v>95</v>
      </c>
      <c r="E51" s="175">
        <v>8.8607999999999993</v>
      </c>
      <c r="F51" s="175">
        <v>0</v>
      </c>
      <c r="G51" s="176">
        <f>E51*F51</f>
        <v>0</v>
      </c>
      <c r="O51" s="170">
        <v>2</v>
      </c>
      <c r="AA51" s="145">
        <v>1</v>
      </c>
      <c r="AB51" s="145">
        <v>1</v>
      </c>
      <c r="AC51" s="145">
        <v>1</v>
      </c>
      <c r="AZ51" s="145">
        <v>1</v>
      </c>
      <c r="BA51" s="145">
        <f>IF(AZ51=1,G51,0)</f>
        <v>0</v>
      </c>
      <c r="BB51" s="145">
        <f>IF(AZ51=2,G51,0)</f>
        <v>0</v>
      </c>
      <c r="BC51" s="145">
        <f>IF(AZ51=3,G51,0)</f>
        <v>0</v>
      </c>
      <c r="BD51" s="145">
        <f>IF(AZ51=4,G51,0)</f>
        <v>0</v>
      </c>
      <c r="BE51" s="145">
        <f>IF(AZ51=5,G51,0)</f>
        <v>0</v>
      </c>
      <c r="CA51" s="170">
        <v>1</v>
      </c>
      <c r="CB51" s="170">
        <v>1</v>
      </c>
      <c r="CZ51" s="145">
        <v>1.9522400000000002</v>
      </c>
    </row>
    <row r="52" spans="1:104" ht="12.75" customHeight="1" x14ac:dyDescent="0.2">
      <c r="A52" s="177"/>
      <c r="B52" s="180"/>
      <c r="C52" s="240" t="s">
        <v>138</v>
      </c>
      <c r="D52" s="240"/>
      <c r="E52" s="200">
        <v>1.2556</v>
      </c>
      <c r="F52" s="182"/>
      <c r="G52" s="183"/>
      <c r="M52" s="179" t="s">
        <v>138</v>
      </c>
      <c r="O52" s="170"/>
    </row>
    <row r="53" spans="1:104" ht="12.75" customHeight="1" x14ac:dyDescent="0.2">
      <c r="A53" s="177"/>
      <c r="B53" s="180"/>
      <c r="C53" s="240" t="s">
        <v>139</v>
      </c>
      <c r="D53" s="240"/>
      <c r="E53" s="200">
        <v>0.58190000000000008</v>
      </c>
      <c r="F53" s="182"/>
      <c r="G53" s="183"/>
      <c r="M53" s="179" t="s">
        <v>139</v>
      </c>
      <c r="O53" s="170"/>
    </row>
    <row r="54" spans="1:104" ht="12.75" customHeight="1" x14ac:dyDescent="0.2">
      <c r="A54" s="177"/>
      <c r="B54" s="180"/>
      <c r="C54" s="240" t="s">
        <v>140</v>
      </c>
      <c r="D54" s="240"/>
      <c r="E54" s="200">
        <v>0.11370000000000001</v>
      </c>
      <c r="F54" s="182"/>
      <c r="G54" s="183"/>
      <c r="M54" s="179" t="s">
        <v>140</v>
      </c>
      <c r="O54" s="170"/>
    </row>
    <row r="55" spans="1:104" ht="12.75" customHeight="1" x14ac:dyDescent="0.2">
      <c r="A55" s="177"/>
      <c r="B55" s="180"/>
      <c r="C55" s="240" t="s">
        <v>141</v>
      </c>
      <c r="D55" s="240"/>
      <c r="E55" s="200">
        <v>0.66150000000000009</v>
      </c>
      <c r="F55" s="182"/>
      <c r="G55" s="183"/>
      <c r="M55" s="179" t="s">
        <v>141</v>
      </c>
      <c r="O55" s="170"/>
    </row>
    <row r="56" spans="1:104" ht="12.75" customHeight="1" x14ac:dyDescent="0.2">
      <c r="A56" s="177"/>
      <c r="B56" s="180"/>
      <c r="C56" s="240" t="s">
        <v>142</v>
      </c>
      <c r="D56" s="240"/>
      <c r="E56" s="200">
        <v>0.8680000000000001</v>
      </c>
      <c r="F56" s="182"/>
      <c r="G56" s="183"/>
      <c r="M56" s="179" t="s">
        <v>142</v>
      </c>
      <c r="O56" s="170"/>
    </row>
    <row r="57" spans="1:104" ht="12.75" customHeight="1" x14ac:dyDescent="0.2">
      <c r="A57" s="177"/>
      <c r="B57" s="180"/>
      <c r="C57" s="240" t="s">
        <v>143</v>
      </c>
      <c r="D57" s="240"/>
      <c r="E57" s="200">
        <v>0.33600000000000002</v>
      </c>
      <c r="F57" s="182"/>
      <c r="G57" s="183"/>
      <c r="M57" s="179" t="s">
        <v>143</v>
      </c>
      <c r="O57" s="170"/>
    </row>
    <row r="58" spans="1:104" ht="12.75" customHeight="1" x14ac:dyDescent="0.2">
      <c r="A58" s="177"/>
      <c r="B58" s="180"/>
      <c r="C58" s="240" t="s">
        <v>144</v>
      </c>
      <c r="D58" s="240"/>
      <c r="E58" s="200">
        <v>0.21880000000000002</v>
      </c>
      <c r="F58" s="182"/>
      <c r="G58" s="183"/>
      <c r="M58" s="179" t="s">
        <v>144</v>
      </c>
      <c r="O58" s="170"/>
    </row>
    <row r="59" spans="1:104" ht="12.75" customHeight="1" x14ac:dyDescent="0.2">
      <c r="A59" s="177"/>
      <c r="B59" s="180"/>
      <c r="C59" s="240" t="s">
        <v>145</v>
      </c>
      <c r="D59" s="240"/>
      <c r="E59" s="200">
        <v>1.1385000000000001</v>
      </c>
      <c r="F59" s="182"/>
      <c r="G59" s="183"/>
      <c r="M59" s="179" t="s">
        <v>145</v>
      </c>
      <c r="O59" s="170"/>
    </row>
    <row r="60" spans="1:104" ht="12.75" customHeight="1" x14ac:dyDescent="0.2">
      <c r="A60" s="177"/>
      <c r="B60" s="180"/>
      <c r="C60" s="240" t="s">
        <v>146</v>
      </c>
      <c r="D60" s="240"/>
      <c r="E60" s="200">
        <v>1.21</v>
      </c>
      <c r="F60" s="182"/>
      <c r="G60" s="183"/>
      <c r="M60" s="179" t="s">
        <v>146</v>
      </c>
      <c r="O60" s="170"/>
    </row>
    <row r="61" spans="1:104" ht="12.75" customHeight="1" x14ac:dyDescent="0.2">
      <c r="A61" s="177"/>
      <c r="B61" s="180"/>
      <c r="C61" s="240" t="s">
        <v>147</v>
      </c>
      <c r="D61" s="240"/>
      <c r="E61" s="200">
        <v>0.69300000000000006</v>
      </c>
      <c r="F61" s="182"/>
      <c r="G61" s="183"/>
      <c r="M61" s="179" t="s">
        <v>147</v>
      </c>
      <c r="O61" s="170"/>
    </row>
    <row r="62" spans="1:104" ht="12.75" customHeight="1" x14ac:dyDescent="0.2">
      <c r="A62" s="177"/>
      <c r="B62" s="180"/>
      <c r="C62" s="240" t="s">
        <v>148</v>
      </c>
      <c r="D62" s="240"/>
      <c r="E62" s="200">
        <v>0.51030000000000009</v>
      </c>
      <c r="F62" s="182"/>
      <c r="G62" s="183"/>
      <c r="M62" s="179" t="s">
        <v>148</v>
      </c>
      <c r="O62" s="170"/>
    </row>
    <row r="63" spans="1:104" ht="12.75" customHeight="1" x14ac:dyDescent="0.2">
      <c r="A63" s="177"/>
      <c r="B63" s="180"/>
      <c r="C63" s="240" t="s">
        <v>149</v>
      </c>
      <c r="D63" s="240"/>
      <c r="E63" s="200">
        <v>0.53900000000000003</v>
      </c>
      <c r="F63" s="182"/>
      <c r="G63" s="183"/>
      <c r="M63" s="179" t="s">
        <v>149</v>
      </c>
      <c r="O63" s="170"/>
    </row>
    <row r="64" spans="1:104" ht="12.75" customHeight="1" x14ac:dyDescent="0.2">
      <c r="A64" s="177"/>
      <c r="B64" s="180"/>
      <c r="C64" s="240" t="s">
        <v>150</v>
      </c>
      <c r="D64" s="240"/>
      <c r="E64" s="200">
        <v>0.70200000000000007</v>
      </c>
      <c r="F64" s="182"/>
      <c r="G64" s="183"/>
      <c r="M64" s="179" t="s">
        <v>150</v>
      </c>
      <c r="O64" s="170"/>
    </row>
    <row r="65" spans="1:104" ht="12.75" customHeight="1" x14ac:dyDescent="0.2">
      <c r="A65" s="177"/>
      <c r="B65" s="180"/>
      <c r="C65" s="237" t="s">
        <v>151</v>
      </c>
      <c r="D65" s="237"/>
      <c r="E65" s="181">
        <v>3.2500000000000001E-2</v>
      </c>
      <c r="F65" s="182"/>
      <c r="G65" s="183"/>
      <c r="M65" s="179" t="s">
        <v>151</v>
      </c>
      <c r="O65" s="170"/>
    </row>
    <row r="66" spans="1:104" ht="22.5" x14ac:dyDescent="0.2">
      <c r="A66" s="171">
        <v>7</v>
      </c>
      <c r="B66" s="172" t="s">
        <v>152</v>
      </c>
      <c r="C66" s="173" t="s">
        <v>153</v>
      </c>
      <c r="D66" s="174" t="s">
        <v>88</v>
      </c>
      <c r="E66" s="175">
        <v>31.754999999999999</v>
      </c>
      <c r="F66" s="175">
        <v>0</v>
      </c>
      <c r="G66" s="176">
        <f>E66*F66</f>
        <v>0</v>
      </c>
      <c r="O66" s="170">
        <v>2</v>
      </c>
      <c r="AA66" s="145">
        <v>1</v>
      </c>
      <c r="AB66" s="145">
        <v>0</v>
      </c>
      <c r="AC66" s="145">
        <v>0</v>
      </c>
      <c r="AZ66" s="145">
        <v>1</v>
      </c>
      <c r="BA66" s="145">
        <f>IF(AZ66=1,G66,0)</f>
        <v>0</v>
      </c>
      <c r="BB66" s="145">
        <f>IF(AZ66=2,G66,0)</f>
        <v>0</v>
      </c>
      <c r="BC66" s="145">
        <f>IF(AZ66=3,G66,0)</f>
        <v>0</v>
      </c>
      <c r="BD66" s="145">
        <f>IF(AZ66=4,G66,0)</f>
        <v>0</v>
      </c>
      <c r="BE66" s="145">
        <f>IF(AZ66=5,G66,0)</f>
        <v>0</v>
      </c>
      <c r="CA66" s="170">
        <v>1</v>
      </c>
      <c r="CB66" s="170">
        <v>0</v>
      </c>
      <c r="CZ66" s="145">
        <v>0.77122999999999986</v>
      </c>
    </row>
    <row r="67" spans="1:104" ht="12.75" customHeight="1" x14ac:dyDescent="0.2">
      <c r="A67" s="177"/>
      <c r="B67" s="178"/>
      <c r="C67" s="235" t="s">
        <v>154</v>
      </c>
      <c r="D67" s="235"/>
      <c r="E67" s="235"/>
      <c r="F67" s="235"/>
      <c r="G67" s="235"/>
      <c r="L67" s="179" t="s">
        <v>154</v>
      </c>
      <c r="O67" s="170">
        <v>3</v>
      </c>
    </row>
    <row r="68" spans="1:104" ht="12.75" customHeight="1" x14ac:dyDescent="0.2">
      <c r="A68" s="177"/>
      <c r="B68" s="178"/>
      <c r="C68" s="235" t="s">
        <v>155</v>
      </c>
      <c r="D68" s="235"/>
      <c r="E68" s="235"/>
      <c r="F68" s="235"/>
      <c r="G68" s="235"/>
      <c r="L68" s="179" t="s">
        <v>155</v>
      </c>
      <c r="O68" s="170">
        <v>3</v>
      </c>
    </row>
    <row r="69" spans="1:104" ht="12.75" customHeight="1" x14ac:dyDescent="0.2">
      <c r="A69" s="177"/>
      <c r="B69" s="178"/>
      <c r="C69" s="235" t="s">
        <v>156</v>
      </c>
      <c r="D69" s="235"/>
      <c r="E69" s="235"/>
      <c r="F69" s="235"/>
      <c r="G69" s="235"/>
      <c r="L69" s="179" t="s">
        <v>156</v>
      </c>
      <c r="O69" s="170">
        <v>3</v>
      </c>
    </row>
    <row r="70" spans="1:104" ht="12.75" customHeight="1" x14ac:dyDescent="0.2">
      <c r="A70" s="177"/>
      <c r="B70" s="178"/>
      <c r="C70" s="235" t="s">
        <v>157</v>
      </c>
      <c r="D70" s="235"/>
      <c r="E70" s="235"/>
      <c r="F70" s="235"/>
      <c r="G70" s="235"/>
      <c r="L70" s="179" t="s">
        <v>157</v>
      </c>
      <c r="O70" s="170">
        <v>3</v>
      </c>
    </row>
    <row r="71" spans="1:104" ht="12.75" customHeight="1" x14ac:dyDescent="0.2">
      <c r="A71" s="177"/>
      <c r="B71" s="178"/>
      <c r="C71" s="235" t="s">
        <v>158</v>
      </c>
      <c r="D71" s="235"/>
      <c r="E71" s="235"/>
      <c r="F71" s="235"/>
      <c r="G71" s="235"/>
      <c r="L71" s="179" t="s">
        <v>158</v>
      </c>
      <c r="O71" s="170">
        <v>3</v>
      </c>
    </row>
    <row r="72" spans="1:104" ht="12.75" customHeight="1" x14ac:dyDescent="0.2">
      <c r="A72" s="177"/>
      <c r="B72" s="180"/>
      <c r="C72" s="237" t="s">
        <v>159</v>
      </c>
      <c r="D72" s="237"/>
      <c r="E72" s="181">
        <v>31.754999999999999</v>
      </c>
      <c r="F72" s="182"/>
      <c r="G72" s="183"/>
      <c r="M72" s="179" t="s">
        <v>159</v>
      </c>
      <c r="O72" s="170"/>
    </row>
    <row r="73" spans="1:104" x14ac:dyDescent="0.2">
      <c r="A73" s="171">
        <v>8</v>
      </c>
      <c r="B73" s="172" t="s">
        <v>160</v>
      </c>
      <c r="C73" s="173" t="s">
        <v>161</v>
      </c>
      <c r="D73" s="174" t="s">
        <v>88</v>
      </c>
      <c r="E73" s="175">
        <v>18.251000000000001</v>
      </c>
      <c r="F73" s="175">
        <v>0</v>
      </c>
      <c r="G73" s="176">
        <f>E73*F73</f>
        <v>0</v>
      </c>
      <c r="O73" s="170">
        <v>2</v>
      </c>
      <c r="AA73" s="145">
        <v>1</v>
      </c>
      <c r="AB73" s="145">
        <v>0</v>
      </c>
      <c r="AC73" s="145">
        <v>0</v>
      </c>
      <c r="AZ73" s="145">
        <v>1</v>
      </c>
      <c r="BA73" s="145">
        <f>IF(AZ73=1,G73,0)</f>
        <v>0</v>
      </c>
      <c r="BB73" s="145">
        <f>IF(AZ73=2,G73,0)</f>
        <v>0</v>
      </c>
      <c r="BC73" s="145">
        <f>IF(AZ73=3,G73,0)</f>
        <v>0</v>
      </c>
      <c r="BD73" s="145">
        <f>IF(AZ73=4,G73,0)</f>
        <v>0</v>
      </c>
      <c r="BE73" s="145">
        <f>IF(AZ73=5,G73,0)</f>
        <v>0</v>
      </c>
      <c r="CA73" s="170">
        <v>1</v>
      </c>
      <c r="CB73" s="170">
        <v>0</v>
      </c>
      <c r="CZ73" s="145">
        <v>0.28566000000000008</v>
      </c>
    </row>
    <row r="74" spans="1:104" ht="12.75" customHeight="1" x14ac:dyDescent="0.2">
      <c r="A74" s="177"/>
      <c r="B74" s="178"/>
      <c r="C74" s="235" t="s">
        <v>162</v>
      </c>
      <c r="D74" s="235"/>
      <c r="E74" s="235"/>
      <c r="F74" s="235"/>
      <c r="G74" s="235"/>
      <c r="L74" s="179" t="s">
        <v>162</v>
      </c>
      <c r="O74" s="170">
        <v>3</v>
      </c>
    </row>
    <row r="75" spans="1:104" ht="12.75" customHeight="1" x14ac:dyDescent="0.2">
      <c r="A75" s="177"/>
      <c r="B75" s="178"/>
      <c r="C75" s="235" t="s">
        <v>155</v>
      </c>
      <c r="D75" s="235"/>
      <c r="E75" s="235"/>
      <c r="F75" s="235"/>
      <c r="G75" s="235"/>
      <c r="L75" s="179" t="s">
        <v>155</v>
      </c>
      <c r="O75" s="170">
        <v>3</v>
      </c>
    </row>
    <row r="76" spans="1:104" ht="12.75" customHeight="1" x14ac:dyDescent="0.2">
      <c r="A76" s="177"/>
      <c r="B76" s="178"/>
      <c r="C76" s="235" t="s">
        <v>163</v>
      </c>
      <c r="D76" s="235"/>
      <c r="E76" s="235"/>
      <c r="F76" s="235"/>
      <c r="G76" s="235"/>
      <c r="L76" s="179" t="s">
        <v>163</v>
      </c>
      <c r="O76" s="170">
        <v>3</v>
      </c>
    </row>
    <row r="77" spans="1:104" ht="12.75" customHeight="1" x14ac:dyDescent="0.2">
      <c r="A77" s="177"/>
      <c r="B77" s="178"/>
      <c r="C77" s="235" t="s">
        <v>164</v>
      </c>
      <c r="D77" s="235"/>
      <c r="E77" s="235"/>
      <c r="F77" s="235"/>
      <c r="G77" s="235"/>
      <c r="L77" s="179" t="s">
        <v>164</v>
      </c>
      <c r="O77" s="170">
        <v>3</v>
      </c>
    </row>
    <row r="78" spans="1:104" ht="12.75" customHeight="1" x14ac:dyDescent="0.2">
      <c r="A78" s="177"/>
      <c r="B78" s="178"/>
      <c r="C78" s="235" t="s">
        <v>165</v>
      </c>
      <c r="D78" s="235"/>
      <c r="E78" s="235"/>
      <c r="F78" s="235"/>
      <c r="G78" s="235"/>
      <c r="L78" s="179" t="s">
        <v>165</v>
      </c>
      <c r="O78" s="170">
        <v>3</v>
      </c>
    </row>
    <row r="79" spans="1:104" ht="12.75" customHeight="1" x14ac:dyDescent="0.2">
      <c r="A79" s="177"/>
      <c r="B79" s="178"/>
      <c r="C79" s="235" t="s">
        <v>166</v>
      </c>
      <c r="D79" s="235"/>
      <c r="E79" s="235"/>
      <c r="F79" s="235"/>
      <c r="G79" s="235"/>
      <c r="L79" s="179" t="s">
        <v>166</v>
      </c>
      <c r="O79" s="170">
        <v>3</v>
      </c>
    </row>
    <row r="80" spans="1:104" ht="12.75" customHeight="1" x14ac:dyDescent="0.2">
      <c r="A80" s="177"/>
      <c r="B80" s="180"/>
      <c r="C80" s="237" t="s">
        <v>167</v>
      </c>
      <c r="D80" s="237"/>
      <c r="E80" s="181">
        <v>18.251000000000001</v>
      </c>
      <c r="F80" s="182"/>
      <c r="G80" s="183"/>
      <c r="M80" s="179" t="s">
        <v>167</v>
      </c>
      <c r="O80" s="170"/>
    </row>
    <row r="81" spans="1:104" x14ac:dyDescent="0.2">
      <c r="A81" s="171">
        <v>9</v>
      </c>
      <c r="B81" s="172" t="s">
        <v>168</v>
      </c>
      <c r="C81" s="173" t="s">
        <v>169</v>
      </c>
      <c r="D81" s="174" t="s">
        <v>88</v>
      </c>
      <c r="E81" s="175">
        <v>2.8624999999999998</v>
      </c>
      <c r="F81" s="175">
        <v>0</v>
      </c>
      <c r="G81" s="176">
        <f>E81*F81</f>
        <v>0</v>
      </c>
      <c r="O81" s="170">
        <v>2</v>
      </c>
      <c r="AA81" s="145">
        <v>1</v>
      </c>
      <c r="AB81" s="145">
        <v>1</v>
      </c>
      <c r="AC81" s="145">
        <v>1</v>
      </c>
      <c r="AZ81" s="145">
        <v>1</v>
      </c>
      <c r="BA81" s="145">
        <f>IF(AZ81=1,G81,0)</f>
        <v>0</v>
      </c>
      <c r="BB81" s="145">
        <f>IF(AZ81=2,G81,0)</f>
        <v>0</v>
      </c>
      <c r="BC81" s="145">
        <f>IF(AZ81=3,G81,0)</f>
        <v>0</v>
      </c>
      <c r="BD81" s="145">
        <f>IF(AZ81=4,G81,0)</f>
        <v>0</v>
      </c>
      <c r="BE81" s="145">
        <f>IF(AZ81=5,G81,0)</f>
        <v>0</v>
      </c>
      <c r="CA81" s="170">
        <v>1</v>
      </c>
      <c r="CB81" s="170">
        <v>1</v>
      </c>
      <c r="CZ81" s="145">
        <v>0.34958</v>
      </c>
    </row>
    <row r="82" spans="1:104" ht="12.75" customHeight="1" x14ac:dyDescent="0.2">
      <c r="A82" s="177"/>
      <c r="B82" s="180"/>
      <c r="C82" s="237" t="s">
        <v>170</v>
      </c>
      <c r="D82" s="237"/>
      <c r="E82" s="181">
        <v>2.8624999999999998</v>
      </c>
      <c r="F82" s="182"/>
      <c r="G82" s="183"/>
      <c r="M82" s="179" t="s">
        <v>170</v>
      </c>
      <c r="O82" s="170"/>
    </row>
    <row r="83" spans="1:104" ht="22.5" x14ac:dyDescent="0.2">
      <c r="A83" s="171">
        <v>10</v>
      </c>
      <c r="B83" s="172" t="s">
        <v>171</v>
      </c>
      <c r="C83" s="173" t="s">
        <v>172</v>
      </c>
      <c r="D83" s="174" t="s">
        <v>173</v>
      </c>
      <c r="E83" s="175">
        <v>0.38110000000000005</v>
      </c>
      <c r="F83" s="175">
        <v>0</v>
      </c>
      <c r="G83" s="176">
        <f>E83*F83</f>
        <v>0</v>
      </c>
      <c r="O83" s="170">
        <v>2</v>
      </c>
      <c r="AA83" s="145">
        <v>1</v>
      </c>
      <c r="AB83" s="145">
        <v>1</v>
      </c>
      <c r="AC83" s="145">
        <v>1</v>
      </c>
      <c r="AZ83" s="145">
        <v>1</v>
      </c>
      <c r="BA83" s="145">
        <f>IF(AZ83=1,G83,0)</f>
        <v>0</v>
      </c>
      <c r="BB83" s="145">
        <f>IF(AZ83=2,G83,0)</f>
        <v>0</v>
      </c>
      <c r="BC83" s="145">
        <f>IF(AZ83=3,G83,0)</f>
        <v>0</v>
      </c>
      <c r="BD83" s="145">
        <f>IF(AZ83=4,G83,0)</f>
        <v>0</v>
      </c>
      <c r="BE83" s="145">
        <f>IF(AZ83=5,G83,0)</f>
        <v>0</v>
      </c>
      <c r="CA83" s="170">
        <v>1</v>
      </c>
      <c r="CB83" s="170">
        <v>1</v>
      </c>
      <c r="CZ83" s="145">
        <v>1.0202899999999999</v>
      </c>
    </row>
    <row r="84" spans="1:104" ht="12.75" customHeight="1" x14ac:dyDescent="0.2">
      <c r="A84" s="177"/>
      <c r="B84" s="180"/>
      <c r="C84" s="237" t="s">
        <v>174</v>
      </c>
      <c r="D84" s="237"/>
      <c r="E84" s="181">
        <v>0.38110000000000005</v>
      </c>
      <c r="F84" s="182"/>
      <c r="G84" s="183"/>
      <c r="M84" s="179" t="s">
        <v>174</v>
      </c>
      <c r="O84" s="170"/>
    </row>
    <row r="85" spans="1:104" x14ac:dyDescent="0.2">
      <c r="A85" s="171">
        <v>11</v>
      </c>
      <c r="B85" s="172" t="s">
        <v>175</v>
      </c>
      <c r="C85" s="173" t="s">
        <v>176</v>
      </c>
      <c r="D85" s="174" t="s">
        <v>95</v>
      </c>
      <c r="E85" s="175">
        <v>0.60750000000000004</v>
      </c>
      <c r="F85" s="175">
        <v>0</v>
      </c>
      <c r="G85" s="176">
        <f>E85*F85</f>
        <v>0</v>
      </c>
      <c r="O85" s="170">
        <v>2</v>
      </c>
      <c r="AA85" s="145">
        <v>1</v>
      </c>
      <c r="AB85" s="145">
        <v>1</v>
      </c>
      <c r="AC85" s="145">
        <v>1</v>
      </c>
      <c r="AZ85" s="145">
        <v>1</v>
      </c>
      <c r="BA85" s="145">
        <f>IF(AZ85=1,G85,0)</f>
        <v>0</v>
      </c>
      <c r="BB85" s="145">
        <f>IF(AZ85=2,G85,0)</f>
        <v>0</v>
      </c>
      <c r="BC85" s="145">
        <f>IF(AZ85=3,G85,0)</f>
        <v>0</v>
      </c>
      <c r="BD85" s="145">
        <f>IF(AZ85=4,G85,0)</f>
        <v>0</v>
      </c>
      <c r="BE85" s="145">
        <f>IF(AZ85=5,G85,0)</f>
        <v>0</v>
      </c>
      <c r="CA85" s="170">
        <v>1</v>
      </c>
      <c r="CB85" s="170">
        <v>1</v>
      </c>
      <c r="CZ85" s="145">
        <v>1.8607800000000001</v>
      </c>
    </row>
    <row r="86" spans="1:104" ht="12.75" customHeight="1" x14ac:dyDescent="0.2">
      <c r="A86" s="177"/>
      <c r="B86" s="178"/>
      <c r="C86" s="235" t="s">
        <v>155</v>
      </c>
      <c r="D86" s="235"/>
      <c r="E86" s="235"/>
      <c r="F86" s="235"/>
      <c r="G86" s="235"/>
      <c r="L86" s="179" t="s">
        <v>155</v>
      </c>
      <c r="O86" s="170">
        <v>3</v>
      </c>
    </row>
    <row r="87" spans="1:104" ht="12.75" customHeight="1" x14ac:dyDescent="0.2">
      <c r="A87" s="177"/>
      <c r="B87" s="178"/>
      <c r="C87" s="235" t="s">
        <v>177</v>
      </c>
      <c r="D87" s="235"/>
      <c r="E87" s="235"/>
      <c r="F87" s="235"/>
      <c r="G87" s="235"/>
      <c r="L87" s="179" t="s">
        <v>177</v>
      </c>
      <c r="O87" s="170">
        <v>3</v>
      </c>
    </row>
    <row r="88" spans="1:104" ht="12.75" customHeight="1" x14ac:dyDescent="0.2">
      <c r="A88" s="177"/>
      <c r="B88" s="178"/>
      <c r="C88" s="235" t="s">
        <v>178</v>
      </c>
      <c r="D88" s="235"/>
      <c r="E88" s="235"/>
      <c r="F88" s="235"/>
      <c r="G88" s="235"/>
      <c r="L88" s="179" t="s">
        <v>178</v>
      </c>
      <c r="O88" s="170">
        <v>3</v>
      </c>
    </row>
    <row r="89" spans="1:104" ht="12.75" customHeight="1" x14ac:dyDescent="0.2">
      <c r="A89" s="177"/>
      <c r="B89" s="178"/>
      <c r="C89" s="235" t="s">
        <v>179</v>
      </c>
      <c r="D89" s="235"/>
      <c r="E89" s="235"/>
      <c r="F89" s="235"/>
      <c r="G89" s="235"/>
      <c r="L89" s="179" t="s">
        <v>179</v>
      </c>
      <c r="O89" s="170">
        <v>3</v>
      </c>
    </row>
    <row r="90" spans="1:104" ht="12.75" customHeight="1" x14ac:dyDescent="0.2">
      <c r="A90" s="177"/>
      <c r="B90" s="178"/>
      <c r="C90" s="235" t="s">
        <v>180</v>
      </c>
      <c r="D90" s="235"/>
      <c r="E90" s="235"/>
      <c r="F90" s="235"/>
      <c r="G90" s="235"/>
      <c r="L90" s="179" t="s">
        <v>180</v>
      </c>
      <c r="O90" s="170">
        <v>3</v>
      </c>
    </row>
    <row r="91" spans="1:104" ht="12.75" customHeight="1" x14ac:dyDescent="0.2">
      <c r="A91" s="177"/>
      <c r="B91" s="178"/>
      <c r="C91" s="235" t="s">
        <v>181</v>
      </c>
      <c r="D91" s="235"/>
      <c r="E91" s="235"/>
      <c r="F91" s="235"/>
      <c r="G91" s="235"/>
      <c r="L91" s="179" t="s">
        <v>181</v>
      </c>
      <c r="O91" s="170">
        <v>3</v>
      </c>
    </row>
    <row r="92" spans="1:104" ht="12.75" customHeight="1" x14ac:dyDescent="0.2">
      <c r="A92" s="177"/>
      <c r="B92" s="178"/>
      <c r="C92" s="235" t="s">
        <v>182</v>
      </c>
      <c r="D92" s="235"/>
      <c r="E92" s="235"/>
      <c r="F92" s="235"/>
      <c r="G92" s="235"/>
      <c r="L92" s="179" t="s">
        <v>182</v>
      </c>
      <c r="O92" s="170">
        <v>3</v>
      </c>
    </row>
    <row r="93" spans="1:104" ht="12.75" customHeight="1" x14ac:dyDescent="0.2">
      <c r="A93" s="177"/>
      <c r="B93" s="178"/>
      <c r="C93" s="235" t="s">
        <v>183</v>
      </c>
      <c r="D93" s="235"/>
      <c r="E93" s="235"/>
      <c r="F93" s="235"/>
      <c r="G93" s="235"/>
      <c r="L93" s="179" t="s">
        <v>183</v>
      </c>
      <c r="O93" s="170">
        <v>3</v>
      </c>
    </row>
    <row r="94" spans="1:104" ht="12.75" customHeight="1" x14ac:dyDescent="0.2">
      <c r="A94" s="177"/>
      <c r="B94" s="178"/>
      <c r="C94" s="235" t="s">
        <v>184</v>
      </c>
      <c r="D94" s="235"/>
      <c r="E94" s="235"/>
      <c r="F94" s="235"/>
      <c r="G94" s="235"/>
      <c r="L94" s="179" t="s">
        <v>184</v>
      </c>
      <c r="O94" s="170">
        <v>3</v>
      </c>
    </row>
    <row r="95" spans="1:104" ht="12.75" customHeight="1" x14ac:dyDescent="0.2">
      <c r="A95" s="177"/>
      <c r="B95" s="180"/>
      <c r="C95" s="237" t="s">
        <v>185</v>
      </c>
      <c r="D95" s="237"/>
      <c r="E95" s="181">
        <v>0.60750000000000004</v>
      </c>
      <c r="F95" s="182"/>
      <c r="G95" s="183"/>
      <c r="M95" s="179" t="s">
        <v>185</v>
      </c>
      <c r="O95" s="170"/>
    </row>
    <row r="96" spans="1:104" x14ac:dyDescent="0.2">
      <c r="A96" s="192">
        <v>12</v>
      </c>
      <c r="B96" s="193" t="s">
        <v>186</v>
      </c>
      <c r="C96" s="194" t="s">
        <v>187</v>
      </c>
      <c r="D96" s="195" t="s">
        <v>188</v>
      </c>
      <c r="E96" s="196">
        <v>6</v>
      </c>
      <c r="F96" s="196">
        <v>0</v>
      </c>
      <c r="G96" s="197">
        <f>E96*F96</f>
        <v>0</v>
      </c>
      <c r="O96" s="170">
        <v>2</v>
      </c>
      <c r="AA96" s="145">
        <v>1</v>
      </c>
      <c r="AB96" s="145">
        <v>1</v>
      </c>
      <c r="AC96" s="145">
        <v>1</v>
      </c>
      <c r="AZ96" s="145">
        <v>1</v>
      </c>
      <c r="BA96" s="145">
        <f>IF(AZ96=1,G96,0)</f>
        <v>0</v>
      </c>
      <c r="BB96" s="145">
        <f>IF(AZ96=2,G96,0)</f>
        <v>0</v>
      </c>
      <c r="BC96" s="145">
        <f>IF(AZ96=3,G96,0)</f>
        <v>0</v>
      </c>
      <c r="BD96" s="145">
        <f>IF(AZ96=4,G96,0)</f>
        <v>0</v>
      </c>
      <c r="BE96" s="145">
        <f>IF(AZ96=5,G96,0)</f>
        <v>0</v>
      </c>
      <c r="CA96" s="170">
        <v>1</v>
      </c>
      <c r="CB96" s="170">
        <v>1</v>
      </c>
      <c r="CZ96" s="145">
        <v>5.4679999999999999E-2</v>
      </c>
    </row>
    <row r="97" spans="1:104" x14ac:dyDescent="0.2">
      <c r="A97" s="171">
        <v>13</v>
      </c>
      <c r="B97" s="172" t="s">
        <v>189</v>
      </c>
      <c r="C97" s="173" t="s">
        <v>190</v>
      </c>
      <c r="D97" s="174" t="s">
        <v>188</v>
      </c>
      <c r="E97" s="175">
        <v>15</v>
      </c>
      <c r="F97" s="175">
        <v>0</v>
      </c>
      <c r="G97" s="176">
        <f>E97*F97</f>
        <v>0</v>
      </c>
      <c r="O97" s="170">
        <v>2</v>
      </c>
      <c r="AA97" s="145">
        <v>1</v>
      </c>
      <c r="AB97" s="145">
        <v>1</v>
      </c>
      <c r="AC97" s="145">
        <v>1</v>
      </c>
      <c r="AZ97" s="145">
        <v>1</v>
      </c>
      <c r="BA97" s="145">
        <f>IF(AZ97=1,G97,0)</f>
        <v>0</v>
      </c>
      <c r="BB97" s="145">
        <f>IF(AZ97=2,G97,0)</f>
        <v>0</v>
      </c>
      <c r="BC97" s="145">
        <f>IF(AZ97=3,G97,0)</f>
        <v>0</v>
      </c>
      <c r="BD97" s="145">
        <f>IF(AZ97=4,G97,0)</f>
        <v>0</v>
      </c>
      <c r="BE97" s="145">
        <f>IF(AZ97=5,G97,0)</f>
        <v>0</v>
      </c>
      <c r="CA97" s="170">
        <v>1</v>
      </c>
      <c r="CB97" s="170">
        <v>1</v>
      </c>
      <c r="CZ97" s="145">
        <v>7.2679999999999995E-2</v>
      </c>
    </row>
    <row r="98" spans="1:104" ht="12.75" customHeight="1" x14ac:dyDescent="0.2">
      <c r="A98" s="177"/>
      <c r="B98" s="180"/>
      <c r="C98" s="237" t="s">
        <v>191</v>
      </c>
      <c r="D98" s="237"/>
      <c r="E98" s="181">
        <v>15</v>
      </c>
      <c r="F98" s="182"/>
      <c r="G98" s="183"/>
      <c r="M98" s="179" t="s">
        <v>191</v>
      </c>
      <c r="O98" s="170"/>
    </row>
    <row r="99" spans="1:104" x14ac:dyDescent="0.2">
      <c r="A99" s="171">
        <v>14</v>
      </c>
      <c r="B99" s="172" t="s">
        <v>192</v>
      </c>
      <c r="C99" s="173" t="s">
        <v>193</v>
      </c>
      <c r="D99" s="174" t="s">
        <v>95</v>
      </c>
      <c r="E99" s="175">
        <v>0.74400000000000011</v>
      </c>
      <c r="F99" s="175">
        <v>0</v>
      </c>
      <c r="G99" s="176">
        <f>E99*F99</f>
        <v>0</v>
      </c>
      <c r="O99" s="170">
        <v>2</v>
      </c>
      <c r="AA99" s="145">
        <v>1</v>
      </c>
      <c r="AB99" s="145">
        <v>1</v>
      </c>
      <c r="AC99" s="145">
        <v>1</v>
      </c>
      <c r="AZ99" s="145">
        <v>1</v>
      </c>
      <c r="BA99" s="145">
        <f>IF(AZ99=1,G99,0)</f>
        <v>0</v>
      </c>
      <c r="BB99" s="145">
        <f>IF(AZ99=2,G99,0)</f>
        <v>0</v>
      </c>
      <c r="BC99" s="145">
        <f>IF(AZ99=3,G99,0)</f>
        <v>0</v>
      </c>
      <c r="BD99" s="145">
        <f>IF(AZ99=4,G99,0)</f>
        <v>0</v>
      </c>
      <c r="BE99" s="145">
        <f>IF(AZ99=5,G99,0)</f>
        <v>0</v>
      </c>
      <c r="CA99" s="170">
        <v>1</v>
      </c>
      <c r="CB99" s="170">
        <v>1</v>
      </c>
      <c r="CZ99" s="145">
        <v>1.9332</v>
      </c>
    </row>
    <row r="100" spans="1:104" ht="12.75" customHeight="1" x14ac:dyDescent="0.2">
      <c r="A100" s="177"/>
      <c r="B100" s="180"/>
      <c r="C100" s="238" t="s">
        <v>115</v>
      </c>
      <c r="D100" s="238"/>
      <c r="E100" s="198">
        <v>0</v>
      </c>
      <c r="F100" s="182"/>
      <c r="G100" s="183"/>
      <c r="M100" s="179" t="s">
        <v>115</v>
      </c>
      <c r="O100" s="170"/>
    </row>
    <row r="101" spans="1:104" ht="12.75" customHeight="1" x14ac:dyDescent="0.2">
      <c r="A101" s="177"/>
      <c r="B101" s="180"/>
      <c r="C101" s="238" t="s">
        <v>194</v>
      </c>
      <c r="D101" s="238"/>
      <c r="E101" s="198">
        <v>3.6</v>
      </c>
      <c r="F101" s="182"/>
      <c r="G101" s="183"/>
      <c r="M101" s="179" t="s">
        <v>194</v>
      </c>
      <c r="O101" s="170"/>
    </row>
    <row r="102" spans="1:104" ht="12.75" customHeight="1" x14ac:dyDescent="0.2">
      <c r="A102" s="177"/>
      <c r="B102" s="180"/>
      <c r="C102" s="238" t="s">
        <v>195</v>
      </c>
      <c r="D102" s="238"/>
      <c r="E102" s="198">
        <v>2.6</v>
      </c>
      <c r="F102" s="182"/>
      <c r="G102" s="183"/>
      <c r="M102" s="179" t="s">
        <v>195</v>
      </c>
      <c r="O102" s="170"/>
    </row>
    <row r="103" spans="1:104" ht="12.75" customHeight="1" x14ac:dyDescent="0.2">
      <c r="A103" s="177"/>
      <c r="B103" s="180"/>
      <c r="C103" s="238" t="s">
        <v>196</v>
      </c>
      <c r="D103" s="238"/>
      <c r="E103" s="198">
        <v>3</v>
      </c>
      <c r="F103" s="182"/>
      <c r="G103" s="183"/>
      <c r="M103" s="179" t="s">
        <v>196</v>
      </c>
      <c r="O103" s="170"/>
    </row>
    <row r="104" spans="1:104" ht="12.75" customHeight="1" x14ac:dyDescent="0.2">
      <c r="A104" s="177"/>
      <c r="B104" s="180"/>
      <c r="C104" s="238" t="s">
        <v>197</v>
      </c>
      <c r="D104" s="238"/>
      <c r="E104" s="198">
        <v>3.2</v>
      </c>
      <c r="F104" s="182"/>
      <c r="G104" s="183"/>
      <c r="M104" s="179" t="s">
        <v>197</v>
      </c>
      <c r="O104" s="170"/>
    </row>
    <row r="105" spans="1:104" ht="12.75" customHeight="1" x14ac:dyDescent="0.2">
      <c r="A105" s="177"/>
      <c r="B105" s="180"/>
      <c r="C105" s="239" t="s">
        <v>130</v>
      </c>
      <c r="D105" s="239"/>
      <c r="E105" s="199">
        <v>12.399999999999999</v>
      </c>
      <c r="F105" s="182"/>
      <c r="G105" s="183"/>
      <c r="M105" s="179" t="s">
        <v>130</v>
      </c>
      <c r="O105" s="170"/>
    </row>
    <row r="106" spans="1:104" ht="12.75" customHeight="1" x14ac:dyDescent="0.2">
      <c r="A106" s="177"/>
      <c r="B106" s="180"/>
      <c r="C106" s="237" t="s">
        <v>198</v>
      </c>
      <c r="D106" s="237"/>
      <c r="E106" s="181">
        <v>0.74400000000000011</v>
      </c>
      <c r="F106" s="182"/>
      <c r="G106" s="183"/>
      <c r="M106" s="179" t="s">
        <v>198</v>
      </c>
      <c r="O106" s="170"/>
    </row>
    <row r="107" spans="1:104" ht="22.5" x14ac:dyDescent="0.2">
      <c r="A107" s="171">
        <v>15</v>
      </c>
      <c r="B107" s="172" t="s">
        <v>199</v>
      </c>
      <c r="C107" s="173" t="s">
        <v>200</v>
      </c>
      <c r="D107" s="174" t="s">
        <v>173</v>
      </c>
      <c r="E107" s="175">
        <v>0.11260000000000001</v>
      </c>
      <c r="F107" s="175">
        <v>0</v>
      </c>
      <c r="G107" s="176">
        <f>E107*F107</f>
        <v>0</v>
      </c>
      <c r="O107" s="170">
        <v>2</v>
      </c>
      <c r="AA107" s="145">
        <v>1</v>
      </c>
      <c r="AB107" s="145">
        <v>1</v>
      </c>
      <c r="AC107" s="145">
        <v>1</v>
      </c>
      <c r="AZ107" s="145">
        <v>1</v>
      </c>
      <c r="BA107" s="145">
        <f>IF(AZ107=1,G107,0)</f>
        <v>0</v>
      </c>
      <c r="BB107" s="145">
        <f>IF(AZ107=2,G107,0)</f>
        <v>0</v>
      </c>
      <c r="BC107" s="145">
        <f>IF(AZ107=3,G107,0)</f>
        <v>0</v>
      </c>
      <c r="BD107" s="145">
        <f>IF(AZ107=4,G107,0)</f>
        <v>0</v>
      </c>
      <c r="BE107" s="145">
        <f>IF(AZ107=5,G107,0)</f>
        <v>0</v>
      </c>
      <c r="CA107" s="170">
        <v>1</v>
      </c>
      <c r="CB107" s="170">
        <v>1</v>
      </c>
      <c r="CZ107" s="145">
        <v>1.0970899999999999</v>
      </c>
    </row>
    <row r="108" spans="1:104" ht="12.75" customHeight="1" x14ac:dyDescent="0.2">
      <c r="A108" s="177"/>
      <c r="B108" s="178"/>
      <c r="C108" s="235" t="s">
        <v>201</v>
      </c>
      <c r="D108" s="235"/>
      <c r="E108" s="235"/>
      <c r="F108" s="235"/>
      <c r="G108" s="235"/>
      <c r="L108" s="179" t="s">
        <v>201</v>
      </c>
      <c r="O108" s="170">
        <v>3</v>
      </c>
    </row>
    <row r="109" spans="1:104" ht="12.75" customHeight="1" x14ac:dyDescent="0.2">
      <c r="A109" s="177"/>
      <c r="B109" s="178"/>
      <c r="C109" s="235" t="s">
        <v>202</v>
      </c>
      <c r="D109" s="235"/>
      <c r="E109" s="235"/>
      <c r="F109" s="235"/>
      <c r="G109" s="235"/>
      <c r="L109" s="179" t="s">
        <v>202</v>
      </c>
      <c r="O109" s="170">
        <v>3</v>
      </c>
    </row>
    <row r="110" spans="1:104" ht="12.75" customHeight="1" x14ac:dyDescent="0.2">
      <c r="A110" s="177"/>
      <c r="B110" s="180"/>
      <c r="C110" s="237" t="s">
        <v>203</v>
      </c>
      <c r="D110" s="237"/>
      <c r="E110" s="181">
        <v>0.11260000000000001</v>
      </c>
      <c r="F110" s="182"/>
      <c r="G110" s="183"/>
      <c r="M110" s="179" t="s">
        <v>203</v>
      </c>
      <c r="O110" s="170"/>
    </row>
    <row r="111" spans="1:104" x14ac:dyDescent="0.2">
      <c r="A111" s="171">
        <v>16</v>
      </c>
      <c r="B111" s="172" t="s">
        <v>204</v>
      </c>
      <c r="C111" s="173" t="s">
        <v>205</v>
      </c>
      <c r="D111" s="174" t="s">
        <v>88</v>
      </c>
      <c r="E111" s="175">
        <v>6.6185</v>
      </c>
      <c r="F111" s="175">
        <v>0</v>
      </c>
      <c r="G111" s="176">
        <f>E111*F111</f>
        <v>0</v>
      </c>
      <c r="O111" s="170">
        <v>2</v>
      </c>
      <c r="AA111" s="145">
        <v>1</v>
      </c>
      <c r="AB111" s="145">
        <v>1</v>
      </c>
      <c r="AC111" s="145">
        <v>1</v>
      </c>
      <c r="AZ111" s="145">
        <v>1</v>
      </c>
      <c r="BA111" s="145">
        <f>IF(AZ111=1,G111,0)</f>
        <v>0</v>
      </c>
      <c r="BB111" s="145">
        <f>IF(AZ111=2,G111,0)</f>
        <v>0</v>
      </c>
      <c r="BC111" s="145">
        <f>IF(AZ111=3,G111,0)</f>
        <v>0</v>
      </c>
      <c r="BD111" s="145">
        <f>IF(AZ111=4,G111,0)</f>
        <v>0</v>
      </c>
      <c r="BE111" s="145">
        <f>IF(AZ111=5,G111,0)</f>
        <v>0</v>
      </c>
      <c r="CA111" s="170">
        <v>1</v>
      </c>
      <c r="CB111" s="170">
        <v>1</v>
      </c>
      <c r="CZ111" s="145">
        <v>7.0599999999999996E-2</v>
      </c>
    </row>
    <row r="112" spans="1:104" ht="12.75" customHeight="1" x14ac:dyDescent="0.2">
      <c r="A112" s="177"/>
      <c r="B112" s="180"/>
      <c r="C112" s="237" t="s">
        <v>206</v>
      </c>
      <c r="D112" s="237"/>
      <c r="E112" s="181">
        <v>6.6185</v>
      </c>
      <c r="F112" s="182"/>
      <c r="G112" s="183"/>
      <c r="M112" s="179" t="s">
        <v>206</v>
      </c>
      <c r="O112" s="170"/>
    </row>
    <row r="113" spans="1:104" ht="22.5" x14ac:dyDescent="0.2">
      <c r="A113" s="171">
        <v>17</v>
      </c>
      <c r="B113" s="172" t="s">
        <v>207</v>
      </c>
      <c r="C113" s="173" t="s">
        <v>208</v>
      </c>
      <c r="D113" s="174" t="s">
        <v>88</v>
      </c>
      <c r="E113" s="175">
        <v>30</v>
      </c>
      <c r="F113" s="175">
        <v>0</v>
      </c>
      <c r="G113" s="176">
        <f>E113*F113</f>
        <v>0</v>
      </c>
      <c r="O113" s="170">
        <v>2</v>
      </c>
      <c r="AA113" s="145">
        <v>1</v>
      </c>
      <c r="AB113" s="145">
        <v>1</v>
      </c>
      <c r="AC113" s="145">
        <v>1</v>
      </c>
      <c r="AZ113" s="145">
        <v>1</v>
      </c>
      <c r="BA113" s="145">
        <f>IF(AZ113=1,G113,0)</f>
        <v>0</v>
      </c>
      <c r="BB113" s="145">
        <f>IF(AZ113=2,G113,0)</f>
        <v>0</v>
      </c>
      <c r="BC113" s="145">
        <f>IF(AZ113=3,G113,0)</f>
        <v>0</v>
      </c>
      <c r="BD113" s="145">
        <f>IF(AZ113=4,G113,0)</f>
        <v>0</v>
      </c>
      <c r="BE113" s="145">
        <f>IF(AZ113=5,G113,0)</f>
        <v>0</v>
      </c>
      <c r="CA113" s="170">
        <v>1</v>
      </c>
      <c r="CB113" s="170">
        <v>1</v>
      </c>
      <c r="CZ113" s="145">
        <v>3.0859999999999999E-2</v>
      </c>
    </row>
    <row r="114" spans="1:104" ht="12.75" customHeight="1" x14ac:dyDescent="0.2">
      <c r="A114" s="177"/>
      <c r="B114" s="178"/>
      <c r="C114" s="235" t="s">
        <v>209</v>
      </c>
      <c r="D114" s="235"/>
      <c r="E114" s="235"/>
      <c r="F114" s="235"/>
      <c r="G114" s="235"/>
      <c r="L114" s="179" t="s">
        <v>209</v>
      </c>
      <c r="O114" s="170">
        <v>3</v>
      </c>
    </row>
    <row r="115" spans="1:104" ht="12.75" customHeight="1" x14ac:dyDescent="0.2">
      <c r="A115" s="177"/>
      <c r="B115" s="178"/>
      <c r="C115" s="235" t="s">
        <v>178</v>
      </c>
      <c r="D115" s="235"/>
      <c r="E115" s="235"/>
      <c r="F115" s="235"/>
      <c r="G115" s="235"/>
      <c r="L115" s="179" t="s">
        <v>178</v>
      </c>
      <c r="O115" s="170">
        <v>3</v>
      </c>
    </row>
    <row r="116" spans="1:104" ht="12.75" customHeight="1" x14ac:dyDescent="0.2">
      <c r="A116" s="177"/>
      <c r="B116" s="178"/>
      <c r="C116" s="235" t="s">
        <v>210</v>
      </c>
      <c r="D116" s="235"/>
      <c r="E116" s="235"/>
      <c r="F116" s="235"/>
      <c r="G116" s="235"/>
      <c r="L116" s="179" t="s">
        <v>210</v>
      </c>
      <c r="O116" s="170">
        <v>3</v>
      </c>
    </row>
    <row r="117" spans="1:104" ht="12.75" customHeight="1" x14ac:dyDescent="0.2">
      <c r="A117" s="177"/>
      <c r="B117" s="178"/>
      <c r="C117" s="235" t="s">
        <v>211</v>
      </c>
      <c r="D117" s="235"/>
      <c r="E117" s="235"/>
      <c r="F117" s="235"/>
      <c r="G117" s="235"/>
      <c r="L117" s="179" t="s">
        <v>211</v>
      </c>
      <c r="O117" s="170">
        <v>3</v>
      </c>
    </row>
    <row r="118" spans="1:104" ht="12.75" customHeight="1" x14ac:dyDescent="0.2">
      <c r="A118" s="177"/>
      <c r="B118" s="178"/>
      <c r="C118" s="235" t="s">
        <v>212</v>
      </c>
      <c r="D118" s="235"/>
      <c r="E118" s="235"/>
      <c r="F118" s="235"/>
      <c r="G118" s="235"/>
      <c r="L118" s="179" t="s">
        <v>212</v>
      </c>
      <c r="O118" s="170">
        <v>3</v>
      </c>
    </row>
    <row r="119" spans="1:104" ht="12.75" customHeight="1" x14ac:dyDescent="0.2">
      <c r="A119" s="177"/>
      <c r="B119" s="178"/>
      <c r="C119" s="235" t="s">
        <v>213</v>
      </c>
      <c r="D119" s="235"/>
      <c r="E119" s="235"/>
      <c r="F119" s="235"/>
      <c r="G119" s="235"/>
      <c r="L119" s="179" t="s">
        <v>213</v>
      </c>
      <c r="O119" s="170">
        <v>3</v>
      </c>
    </row>
    <row r="120" spans="1:104" ht="12.75" customHeight="1" x14ac:dyDescent="0.2">
      <c r="A120" s="177"/>
      <c r="B120" s="178"/>
      <c r="C120" s="235" t="s">
        <v>214</v>
      </c>
      <c r="D120" s="235"/>
      <c r="E120" s="235"/>
      <c r="F120" s="235"/>
      <c r="G120" s="235"/>
      <c r="L120" s="179" t="s">
        <v>214</v>
      </c>
      <c r="O120" s="170">
        <v>3</v>
      </c>
    </row>
    <row r="121" spans="1:104" ht="12.75" customHeight="1" x14ac:dyDescent="0.2">
      <c r="A121" s="177"/>
      <c r="B121" s="178"/>
      <c r="C121" s="235" t="s">
        <v>215</v>
      </c>
      <c r="D121" s="235"/>
      <c r="E121" s="235"/>
      <c r="F121" s="235"/>
      <c r="G121" s="235"/>
      <c r="L121" s="179" t="s">
        <v>215</v>
      </c>
      <c r="O121" s="170">
        <v>3</v>
      </c>
    </row>
    <row r="122" spans="1:104" ht="22.5" x14ac:dyDescent="0.2">
      <c r="A122" s="171">
        <v>18</v>
      </c>
      <c r="B122" s="172" t="s">
        <v>216</v>
      </c>
      <c r="C122" s="173" t="s">
        <v>217</v>
      </c>
      <c r="D122" s="174" t="s">
        <v>88</v>
      </c>
      <c r="E122" s="175">
        <v>2.48</v>
      </c>
      <c r="F122" s="175">
        <v>0</v>
      </c>
      <c r="G122" s="176">
        <f>E122*F122</f>
        <v>0</v>
      </c>
      <c r="O122" s="170">
        <v>2</v>
      </c>
      <c r="AA122" s="145">
        <v>1</v>
      </c>
      <c r="AB122" s="145">
        <v>0</v>
      </c>
      <c r="AC122" s="145">
        <v>0</v>
      </c>
      <c r="AZ122" s="145">
        <v>1</v>
      </c>
      <c r="BA122" s="145">
        <f>IF(AZ122=1,G122,0)</f>
        <v>0</v>
      </c>
      <c r="BB122" s="145">
        <f>IF(AZ122=2,G122,0)</f>
        <v>0</v>
      </c>
      <c r="BC122" s="145">
        <f>IF(AZ122=3,G122,0)</f>
        <v>0</v>
      </c>
      <c r="BD122" s="145">
        <f>IF(AZ122=4,G122,0)</f>
        <v>0</v>
      </c>
      <c r="BE122" s="145">
        <f>IF(AZ122=5,G122,0)</f>
        <v>0</v>
      </c>
      <c r="CA122" s="170">
        <v>1</v>
      </c>
      <c r="CB122" s="170">
        <v>0</v>
      </c>
      <c r="CZ122" s="145">
        <v>0.18324000000000001</v>
      </c>
    </row>
    <row r="123" spans="1:104" ht="12.75" customHeight="1" x14ac:dyDescent="0.2">
      <c r="A123" s="177"/>
      <c r="B123" s="180"/>
      <c r="C123" s="238" t="s">
        <v>115</v>
      </c>
      <c r="D123" s="238"/>
      <c r="E123" s="198">
        <v>0</v>
      </c>
      <c r="F123" s="182"/>
      <c r="G123" s="183"/>
      <c r="M123" s="179" t="s">
        <v>115</v>
      </c>
      <c r="O123" s="170"/>
    </row>
    <row r="124" spans="1:104" ht="12.75" customHeight="1" x14ac:dyDescent="0.2">
      <c r="A124" s="177"/>
      <c r="B124" s="180"/>
      <c r="C124" s="238" t="s">
        <v>194</v>
      </c>
      <c r="D124" s="238"/>
      <c r="E124" s="198">
        <v>3.6</v>
      </c>
      <c r="F124" s="182"/>
      <c r="G124" s="183"/>
      <c r="M124" s="179" t="s">
        <v>194</v>
      </c>
      <c r="O124" s="170"/>
    </row>
    <row r="125" spans="1:104" ht="12.75" customHeight="1" x14ac:dyDescent="0.2">
      <c r="A125" s="177"/>
      <c r="B125" s="180"/>
      <c r="C125" s="238" t="s">
        <v>195</v>
      </c>
      <c r="D125" s="238"/>
      <c r="E125" s="198">
        <v>2.6</v>
      </c>
      <c r="F125" s="182"/>
      <c r="G125" s="183"/>
      <c r="M125" s="179" t="s">
        <v>195</v>
      </c>
      <c r="O125" s="170"/>
    </row>
    <row r="126" spans="1:104" ht="12.75" customHeight="1" x14ac:dyDescent="0.2">
      <c r="A126" s="177"/>
      <c r="B126" s="180"/>
      <c r="C126" s="238" t="s">
        <v>196</v>
      </c>
      <c r="D126" s="238"/>
      <c r="E126" s="198">
        <v>3</v>
      </c>
      <c r="F126" s="182"/>
      <c r="G126" s="183"/>
      <c r="M126" s="179" t="s">
        <v>196</v>
      </c>
      <c r="O126" s="170"/>
    </row>
    <row r="127" spans="1:104" ht="12.75" customHeight="1" x14ac:dyDescent="0.2">
      <c r="A127" s="177"/>
      <c r="B127" s="180"/>
      <c r="C127" s="238" t="s">
        <v>197</v>
      </c>
      <c r="D127" s="238"/>
      <c r="E127" s="198">
        <v>3.2</v>
      </c>
      <c r="F127" s="182"/>
      <c r="G127" s="183"/>
      <c r="M127" s="179" t="s">
        <v>197</v>
      </c>
      <c r="O127" s="170"/>
    </row>
    <row r="128" spans="1:104" ht="12.75" customHeight="1" x14ac:dyDescent="0.2">
      <c r="A128" s="177"/>
      <c r="B128" s="180"/>
      <c r="C128" s="239" t="s">
        <v>130</v>
      </c>
      <c r="D128" s="239"/>
      <c r="E128" s="199">
        <v>12.399999999999999</v>
      </c>
      <c r="F128" s="182"/>
      <c r="G128" s="183"/>
      <c r="M128" s="179" t="s">
        <v>130</v>
      </c>
      <c r="O128" s="170"/>
    </row>
    <row r="129" spans="1:104" ht="12.75" customHeight="1" x14ac:dyDescent="0.2">
      <c r="A129" s="177"/>
      <c r="B129" s="180"/>
      <c r="C129" s="237" t="s">
        <v>218</v>
      </c>
      <c r="D129" s="237"/>
      <c r="E129" s="181">
        <v>2.48</v>
      </c>
      <c r="F129" s="182"/>
      <c r="G129" s="183"/>
      <c r="M129" s="179" t="s">
        <v>218</v>
      </c>
      <c r="O129" s="170"/>
    </row>
    <row r="130" spans="1:104" ht="22.5" x14ac:dyDescent="0.2">
      <c r="A130" s="171">
        <v>19</v>
      </c>
      <c r="B130" s="172" t="s">
        <v>219</v>
      </c>
      <c r="C130" s="173" t="s">
        <v>220</v>
      </c>
      <c r="D130" s="174" t="s">
        <v>88</v>
      </c>
      <c r="E130" s="175">
        <v>5.01</v>
      </c>
      <c r="F130" s="175">
        <v>0</v>
      </c>
      <c r="G130" s="176">
        <f>E130*F130</f>
        <v>0</v>
      </c>
      <c r="O130" s="170">
        <v>2</v>
      </c>
      <c r="AA130" s="145">
        <v>1</v>
      </c>
      <c r="AB130" s="145">
        <v>1</v>
      </c>
      <c r="AC130" s="145">
        <v>1</v>
      </c>
      <c r="AZ130" s="145">
        <v>1</v>
      </c>
      <c r="BA130" s="145">
        <f>IF(AZ130=1,G130,0)</f>
        <v>0</v>
      </c>
      <c r="BB130" s="145">
        <f>IF(AZ130=2,G130,0)</f>
        <v>0</v>
      </c>
      <c r="BC130" s="145">
        <f>IF(AZ130=3,G130,0)</f>
        <v>0</v>
      </c>
      <c r="BD130" s="145">
        <f>IF(AZ130=4,G130,0)</f>
        <v>0</v>
      </c>
      <c r="BE130" s="145">
        <f>IF(AZ130=5,G130,0)</f>
        <v>0</v>
      </c>
      <c r="CA130" s="170">
        <v>1</v>
      </c>
      <c r="CB130" s="170">
        <v>1</v>
      </c>
      <c r="CZ130" s="145">
        <v>0.35382000000000002</v>
      </c>
    </row>
    <row r="131" spans="1:104" x14ac:dyDescent="0.2">
      <c r="A131" s="184"/>
      <c r="B131" s="185" t="s">
        <v>105</v>
      </c>
      <c r="C131" s="186" t="str">
        <f>CONCATENATE(B50," ",C50)</f>
        <v>3 Svislé a kompletní konstrukce</v>
      </c>
      <c r="D131" s="187"/>
      <c r="E131" s="188"/>
      <c r="F131" s="189"/>
      <c r="G131" s="190">
        <f>SUM(G50:G130)</f>
        <v>0</v>
      </c>
      <c r="O131" s="170">
        <v>4</v>
      </c>
      <c r="BA131" s="191">
        <f>SUM(BA50:BA130)</f>
        <v>0</v>
      </c>
      <c r="BB131" s="191">
        <f>SUM(BB50:BB130)</f>
        <v>0</v>
      </c>
      <c r="BC131" s="191">
        <f>SUM(BC50:BC130)</f>
        <v>0</v>
      </c>
      <c r="BD131" s="191">
        <f>SUM(BD50:BD130)</f>
        <v>0</v>
      </c>
      <c r="BE131" s="191">
        <f>SUM(BE50:BE130)</f>
        <v>0</v>
      </c>
    </row>
    <row r="132" spans="1:104" x14ac:dyDescent="0.2">
      <c r="A132" s="163" t="s">
        <v>83</v>
      </c>
      <c r="B132" s="164" t="s">
        <v>221</v>
      </c>
      <c r="C132" s="165" t="s">
        <v>222</v>
      </c>
      <c r="D132" s="166"/>
      <c r="E132" s="167"/>
      <c r="F132" s="167"/>
      <c r="G132" s="168"/>
      <c r="H132" s="169"/>
      <c r="I132" s="169"/>
      <c r="O132" s="170">
        <v>1</v>
      </c>
    </row>
    <row r="133" spans="1:104" ht="22.5" x14ac:dyDescent="0.2">
      <c r="A133" s="171">
        <v>20</v>
      </c>
      <c r="B133" s="172" t="s">
        <v>223</v>
      </c>
      <c r="C133" s="173" t="s">
        <v>224</v>
      </c>
      <c r="D133" s="174" t="s">
        <v>88</v>
      </c>
      <c r="E133" s="175">
        <v>6.76</v>
      </c>
      <c r="F133" s="175">
        <v>0</v>
      </c>
      <c r="G133" s="176">
        <f>E133*F133</f>
        <v>0</v>
      </c>
      <c r="O133" s="170">
        <v>2</v>
      </c>
      <c r="AA133" s="145">
        <v>1</v>
      </c>
      <c r="AB133" s="145">
        <v>1</v>
      </c>
      <c r="AC133" s="145">
        <v>1</v>
      </c>
      <c r="AZ133" s="145">
        <v>1</v>
      </c>
      <c r="BA133" s="145">
        <f>IF(AZ133=1,G133,0)</f>
        <v>0</v>
      </c>
      <c r="BB133" s="145">
        <f>IF(AZ133=2,G133,0)</f>
        <v>0</v>
      </c>
      <c r="BC133" s="145">
        <f>IF(AZ133=3,G133,0)</f>
        <v>0</v>
      </c>
      <c r="BD133" s="145">
        <f>IF(AZ133=4,G133,0)</f>
        <v>0</v>
      </c>
      <c r="BE133" s="145">
        <f>IF(AZ133=5,G133,0)</f>
        <v>0</v>
      </c>
      <c r="CA133" s="170">
        <v>1</v>
      </c>
      <c r="CB133" s="170">
        <v>1</v>
      </c>
      <c r="CZ133" s="145">
        <v>0.44029000000000001</v>
      </c>
    </row>
    <row r="134" spans="1:104" ht="12.75" customHeight="1" x14ac:dyDescent="0.2">
      <c r="A134" s="177"/>
      <c r="B134" s="178"/>
      <c r="C134" s="235" t="s">
        <v>225</v>
      </c>
      <c r="D134" s="235"/>
      <c r="E134" s="235"/>
      <c r="F134" s="235"/>
      <c r="G134" s="235"/>
      <c r="L134" s="179" t="s">
        <v>225</v>
      </c>
      <c r="O134" s="170">
        <v>3</v>
      </c>
    </row>
    <row r="135" spans="1:104" ht="12.75" customHeight="1" x14ac:dyDescent="0.2">
      <c r="A135" s="177"/>
      <c r="B135" s="178"/>
      <c r="C135" s="235" t="s">
        <v>226</v>
      </c>
      <c r="D135" s="235"/>
      <c r="E135" s="235"/>
      <c r="F135" s="235"/>
      <c r="G135" s="235"/>
      <c r="L135" s="179" t="s">
        <v>226</v>
      </c>
      <c r="O135" s="170">
        <v>3</v>
      </c>
    </row>
    <row r="136" spans="1:104" ht="12.75" customHeight="1" x14ac:dyDescent="0.2">
      <c r="A136" s="177"/>
      <c r="B136" s="178"/>
      <c r="C136" s="235" t="s">
        <v>227</v>
      </c>
      <c r="D136" s="235"/>
      <c r="E136" s="235"/>
      <c r="F136" s="235"/>
      <c r="G136" s="235"/>
      <c r="L136" s="179" t="s">
        <v>227</v>
      </c>
      <c r="O136" s="170">
        <v>3</v>
      </c>
    </row>
    <row r="137" spans="1:104" ht="12.75" customHeight="1" x14ac:dyDescent="0.2">
      <c r="A137" s="177"/>
      <c r="B137" s="178"/>
      <c r="C137" s="235" t="s">
        <v>228</v>
      </c>
      <c r="D137" s="235"/>
      <c r="E137" s="235"/>
      <c r="F137" s="235"/>
      <c r="G137" s="235"/>
      <c r="L137" s="179" t="s">
        <v>228</v>
      </c>
      <c r="O137" s="170">
        <v>3</v>
      </c>
    </row>
    <row r="138" spans="1:104" ht="12.75" customHeight="1" x14ac:dyDescent="0.2">
      <c r="A138" s="177"/>
      <c r="B138" s="178"/>
      <c r="C138" s="235" t="s">
        <v>229</v>
      </c>
      <c r="D138" s="235"/>
      <c r="E138" s="235"/>
      <c r="F138" s="235"/>
      <c r="G138" s="235"/>
      <c r="L138" s="179" t="s">
        <v>229</v>
      </c>
      <c r="O138" s="170">
        <v>3</v>
      </c>
    </row>
    <row r="139" spans="1:104" ht="12.75" customHeight="1" x14ac:dyDescent="0.2">
      <c r="A139" s="177"/>
      <c r="B139" s="178"/>
      <c r="C139" s="235" t="s">
        <v>230</v>
      </c>
      <c r="D139" s="235"/>
      <c r="E139" s="235"/>
      <c r="F139" s="235"/>
      <c r="G139" s="235"/>
      <c r="L139" s="179" t="s">
        <v>230</v>
      </c>
      <c r="O139" s="170">
        <v>3</v>
      </c>
    </row>
    <row r="140" spans="1:104" ht="12.75" customHeight="1" x14ac:dyDescent="0.2">
      <c r="A140" s="177"/>
      <c r="B140" s="178"/>
      <c r="C140" s="235" t="s">
        <v>231</v>
      </c>
      <c r="D140" s="235"/>
      <c r="E140" s="235"/>
      <c r="F140" s="235"/>
      <c r="G140" s="235"/>
      <c r="L140" s="179" t="s">
        <v>231</v>
      </c>
      <c r="O140" s="170">
        <v>3</v>
      </c>
    </row>
    <row r="141" spans="1:104" ht="12.75" customHeight="1" x14ac:dyDescent="0.2">
      <c r="A141" s="177"/>
      <c r="B141" s="178"/>
      <c r="C141" s="235" t="s">
        <v>232</v>
      </c>
      <c r="D141" s="235"/>
      <c r="E141" s="235"/>
      <c r="F141" s="235"/>
      <c r="G141" s="235"/>
      <c r="L141" s="179" t="s">
        <v>232</v>
      </c>
      <c r="O141" s="170">
        <v>3</v>
      </c>
    </row>
    <row r="142" spans="1:104" ht="12.75" customHeight="1" x14ac:dyDescent="0.2">
      <c r="A142" s="177"/>
      <c r="B142" s="180"/>
      <c r="C142" s="237" t="s">
        <v>233</v>
      </c>
      <c r="D142" s="237"/>
      <c r="E142" s="181">
        <v>6.76</v>
      </c>
      <c r="F142" s="182"/>
      <c r="G142" s="183"/>
      <c r="M142" s="179" t="s">
        <v>233</v>
      </c>
      <c r="O142" s="170"/>
    </row>
    <row r="143" spans="1:104" ht="22.5" x14ac:dyDescent="0.2">
      <c r="A143" s="171">
        <v>21</v>
      </c>
      <c r="B143" s="172" t="s">
        <v>234</v>
      </c>
      <c r="C143" s="173" t="s">
        <v>235</v>
      </c>
      <c r="D143" s="174" t="s">
        <v>88</v>
      </c>
      <c r="E143" s="175">
        <v>3.5</v>
      </c>
      <c r="F143" s="175">
        <v>0</v>
      </c>
      <c r="G143" s="176">
        <f>E143*F143</f>
        <v>0</v>
      </c>
      <c r="O143" s="170">
        <v>2</v>
      </c>
      <c r="AA143" s="145">
        <v>1</v>
      </c>
      <c r="AB143" s="145">
        <v>1</v>
      </c>
      <c r="AC143" s="145">
        <v>1</v>
      </c>
      <c r="AZ143" s="145">
        <v>1</v>
      </c>
      <c r="BA143" s="145">
        <f>IF(AZ143=1,G143,0)</f>
        <v>0</v>
      </c>
      <c r="BB143" s="145">
        <f>IF(AZ143=2,G143,0)</f>
        <v>0</v>
      </c>
      <c r="BC143" s="145">
        <f>IF(AZ143=3,G143,0)</f>
        <v>0</v>
      </c>
      <c r="BD143" s="145">
        <f>IF(AZ143=4,G143,0)</f>
        <v>0</v>
      </c>
      <c r="BE143" s="145">
        <f>IF(AZ143=5,G143,0)</f>
        <v>0</v>
      </c>
      <c r="CA143" s="170">
        <v>1</v>
      </c>
      <c r="CB143" s="170">
        <v>1</v>
      </c>
      <c r="CZ143" s="145">
        <v>1.319E-2</v>
      </c>
    </row>
    <row r="144" spans="1:104" ht="12.75" customHeight="1" x14ac:dyDescent="0.2">
      <c r="A144" s="177"/>
      <c r="B144" s="178"/>
      <c r="C144" s="235" t="s">
        <v>236</v>
      </c>
      <c r="D144" s="235"/>
      <c r="E144" s="235"/>
      <c r="F144" s="235"/>
      <c r="G144" s="235"/>
      <c r="L144" s="179" t="s">
        <v>236</v>
      </c>
      <c r="O144" s="170">
        <v>3</v>
      </c>
    </row>
    <row r="145" spans="1:104" x14ac:dyDescent="0.2">
      <c r="A145" s="177"/>
      <c r="B145" s="178"/>
      <c r="C145" s="235"/>
      <c r="D145" s="235"/>
      <c r="E145" s="235"/>
      <c r="F145" s="235"/>
      <c r="G145" s="235"/>
      <c r="L145" s="179"/>
      <c r="O145" s="170">
        <v>3</v>
      </c>
    </row>
    <row r="146" spans="1:104" ht="12.75" customHeight="1" x14ac:dyDescent="0.2">
      <c r="A146" s="177"/>
      <c r="B146" s="178"/>
      <c r="C146" s="235" t="s">
        <v>178</v>
      </c>
      <c r="D146" s="235"/>
      <c r="E146" s="235"/>
      <c r="F146" s="235"/>
      <c r="G146" s="235"/>
      <c r="L146" s="179" t="s">
        <v>178</v>
      </c>
      <c r="O146" s="170">
        <v>3</v>
      </c>
    </row>
    <row r="147" spans="1:104" ht="12.75" customHeight="1" x14ac:dyDescent="0.2">
      <c r="A147" s="177"/>
      <c r="B147" s="178"/>
      <c r="C147" s="235" t="s">
        <v>237</v>
      </c>
      <c r="D147" s="235"/>
      <c r="E147" s="235"/>
      <c r="F147" s="235"/>
      <c r="G147" s="235"/>
      <c r="L147" s="179" t="s">
        <v>237</v>
      </c>
      <c r="O147" s="170">
        <v>3</v>
      </c>
    </row>
    <row r="148" spans="1:104" ht="12.75" customHeight="1" x14ac:dyDescent="0.2">
      <c r="A148" s="177"/>
      <c r="B148" s="178"/>
      <c r="C148" s="235" t="s">
        <v>238</v>
      </c>
      <c r="D148" s="235"/>
      <c r="E148" s="235"/>
      <c r="F148" s="235"/>
      <c r="G148" s="235"/>
      <c r="L148" s="179" t="s">
        <v>238</v>
      </c>
      <c r="O148" s="170">
        <v>3</v>
      </c>
    </row>
    <row r="149" spans="1:104" ht="12.75" customHeight="1" x14ac:dyDescent="0.2">
      <c r="A149" s="177"/>
      <c r="B149" s="178"/>
      <c r="C149" s="235" t="s">
        <v>239</v>
      </c>
      <c r="D149" s="235"/>
      <c r="E149" s="235"/>
      <c r="F149" s="235"/>
      <c r="G149" s="235"/>
      <c r="L149" s="179" t="s">
        <v>239</v>
      </c>
      <c r="O149" s="170">
        <v>3</v>
      </c>
    </row>
    <row r="150" spans="1:104" ht="12.75" customHeight="1" x14ac:dyDescent="0.2">
      <c r="A150" s="177"/>
      <c r="B150" s="178"/>
      <c r="C150" s="235" t="s">
        <v>213</v>
      </c>
      <c r="D150" s="235"/>
      <c r="E150" s="235"/>
      <c r="F150" s="235"/>
      <c r="G150" s="235"/>
      <c r="L150" s="179" t="s">
        <v>213</v>
      </c>
      <c r="O150" s="170">
        <v>3</v>
      </c>
    </row>
    <row r="151" spans="1:104" ht="12.75" customHeight="1" x14ac:dyDescent="0.2">
      <c r="A151" s="177"/>
      <c r="B151" s="178"/>
      <c r="C151" s="235" t="s">
        <v>214</v>
      </c>
      <c r="D151" s="235"/>
      <c r="E151" s="235"/>
      <c r="F151" s="235"/>
      <c r="G151" s="235"/>
      <c r="L151" s="179" t="s">
        <v>214</v>
      </c>
      <c r="O151" s="170">
        <v>3</v>
      </c>
    </row>
    <row r="152" spans="1:104" ht="12.75" customHeight="1" x14ac:dyDescent="0.2">
      <c r="A152" s="177"/>
      <c r="B152" s="178"/>
      <c r="C152" s="235" t="s">
        <v>240</v>
      </c>
      <c r="D152" s="235"/>
      <c r="E152" s="235"/>
      <c r="F152" s="235"/>
      <c r="G152" s="235"/>
      <c r="L152" s="179" t="s">
        <v>240</v>
      </c>
      <c r="O152" s="170">
        <v>3</v>
      </c>
    </row>
    <row r="153" spans="1:104" ht="22.5" x14ac:dyDescent="0.2">
      <c r="A153" s="171">
        <v>22</v>
      </c>
      <c r="B153" s="172" t="s">
        <v>241</v>
      </c>
      <c r="C153" s="173" t="s">
        <v>242</v>
      </c>
      <c r="D153" s="174" t="s">
        <v>243</v>
      </c>
      <c r="E153" s="175">
        <v>14.9</v>
      </c>
      <c r="F153" s="175">
        <v>0</v>
      </c>
      <c r="G153" s="176">
        <f>E153*F153</f>
        <v>0</v>
      </c>
      <c r="O153" s="170">
        <v>2</v>
      </c>
      <c r="AA153" s="145">
        <v>1</v>
      </c>
      <c r="AB153" s="145">
        <v>1</v>
      </c>
      <c r="AC153" s="145">
        <v>1</v>
      </c>
      <c r="AZ153" s="145">
        <v>1</v>
      </c>
      <c r="BA153" s="145">
        <f>IF(AZ153=1,G153,0)</f>
        <v>0</v>
      </c>
      <c r="BB153" s="145">
        <f>IF(AZ153=2,G153,0)</f>
        <v>0</v>
      </c>
      <c r="BC153" s="145">
        <f>IF(AZ153=3,G153,0)</f>
        <v>0</v>
      </c>
      <c r="BD153" s="145">
        <f>IF(AZ153=4,G153,0)</f>
        <v>0</v>
      </c>
      <c r="BE153" s="145">
        <f>IF(AZ153=5,G153,0)</f>
        <v>0</v>
      </c>
      <c r="CA153" s="170">
        <v>1</v>
      </c>
      <c r="CB153" s="170">
        <v>1</v>
      </c>
      <c r="CZ153" s="145">
        <v>0.16169</v>
      </c>
    </row>
    <row r="154" spans="1:104" ht="12.75" customHeight="1" x14ac:dyDescent="0.2">
      <c r="A154" s="177"/>
      <c r="B154" s="178"/>
      <c r="C154" s="235" t="s">
        <v>244</v>
      </c>
      <c r="D154" s="235"/>
      <c r="E154" s="235"/>
      <c r="F154" s="235"/>
      <c r="G154" s="235"/>
      <c r="L154" s="179" t="s">
        <v>244</v>
      </c>
      <c r="O154" s="170">
        <v>3</v>
      </c>
    </row>
    <row r="155" spans="1:104" ht="12.75" customHeight="1" x14ac:dyDescent="0.2">
      <c r="A155" s="177"/>
      <c r="B155" s="178"/>
      <c r="C155" s="235" t="s">
        <v>245</v>
      </c>
      <c r="D155" s="235"/>
      <c r="E155" s="235"/>
      <c r="F155" s="235"/>
      <c r="G155" s="235"/>
      <c r="L155" s="179" t="s">
        <v>245</v>
      </c>
      <c r="O155" s="170">
        <v>3</v>
      </c>
    </row>
    <row r="156" spans="1:104" ht="12.75" customHeight="1" x14ac:dyDescent="0.2">
      <c r="A156" s="177"/>
      <c r="B156" s="178"/>
      <c r="C156" s="235" t="s">
        <v>246</v>
      </c>
      <c r="D156" s="235"/>
      <c r="E156" s="235"/>
      <c r="F156" s="235"/>
      <c r="G156" s="235"/>
      <c r="L156" s="179" t="s">
        <v>246</v>
      </c>
      <c r="O156" s="170">
        <v>3</v>
      </c>
    </row>
    <row r="157" spans="1:104" ht="12.75" customHeight="1" x14ac:dyDescent="0.2">
      <c r="A157" s="177"/>
      <c r="B157" s="178"/>
      <c r="C157" s="235" t="s">
        <v>247</v>
      </c>
      <c r="D157" s="235"/>
      <c r="E157" s="235"/>
      <c r="F157" s="235"/>
      <c r="G157" s="235"/>
      <c r="L157" s="179" t="s">
        <v>247</v>
      </c>
      <c r="O157" s="170">
        <v>3</v>
      </c>
    </row>
    <row r="158" spans="1:104" ht="12.75" customHeight="1" x14ac:dyDescent="0.2">
      <c r="A158" s="177"/>
      <c r="B158" s="178"/>
      <c r="C158" s="235" t="s">
        <v>248</v>
      </c>
      <c r="D158" s="235"/>
      <c r="E158" s="235"/>
      <c r="F158" s="235"/>
      <c r="G158" s="235"/>
      <c r="L158" s="179" t="s">
        <v>248</v>
      </c>
      <c r="O158" s="170">
        <v>3</v>
      </c>
    </row>
    <row r="159" spans="1:104" ht="12.75" customHeight="1" x14ac:dyDescent="0.2">
      <c r="A159" s="177"/>
      <c r="B159" s="178"/>
      <c r="C159" s="235" t="s">
        <v>249</v>
      </c>
      <c r="D159" s="235"/>
      <c r="E159" s="235"/>
      <c r="F159" s="235"/>
      <c r="G159" s="235"/>
      <c r="L159" s="179" t="s">
        <v>249</v>
      </c>
      <c r="O159" s="170">
        <v>3</v>
      </c>
    </row>
    <row r="160" spans="1:104" ht="12.75" customHeight="1" x14ac:dyDescent="0.2">
      <c r="A160" s="177"/>
      <c r="B160" s="178"/>
      <c r="C160" s="235" t="s">
        <v>250</v>
      </c>
      <c r="D160" s="235"/>
      <c r="E160" s="235"/>
      <c r="F160" s="235"/>
      <c r="G160" s="235"/>
      <c r="L160" s="179" t="s">
        <v>250</v>
      </c>
      <c r="O160" s="170">
        <v>3</v>
      </c>
    </row>
    <row r="161" spans="1:104" ht="12.75" customHeight="1" x14ac:dyDescent="0.2">
      <c r="A161" s="177"/>
      <c r="B161" s="178"/>
      <c r="C161" s="235" t="s">
        <v>251</v>
      </c>
      <c r="D161" s="235"/>
      <c r="E161" s="235"/>
      <c r="F161" s="235"/>
      <c r="G161" s="235"/>
      <c r="L161" s="179" t="s">
        <v>251</v>
      </c>
      <c r="O161" s="170">
        <v>3</v>
      </c>
    </row>
    <row r="162" spans="1:104" ht="12.75" customHeight="1" x14ac:dyDescent="0.2">
      <c r="A162" s="177"/>
      <c r="B162" s="180"/>
      <c r="C162" s="240" t="s">
        <v>252</v>
      </c>
      <c r="D162" s="240"/>
      <c r="E162" s="200">
        <v>6.05</v>
      </c>
      <c r="F162" s="182"/>
      <c r="G162" s="183"/>
      <c r="M162" s="179" t="s">
        <v>252</v>
      </c>
      <c r="O162" s="170"/>
    </row>
    <row r="163" spans="1:104" ht="12.75" customHeight="1" x14ac:dyDescent="0.2">
      <c r="A163" s="177"/>
      <c r="B163" s="180"/>
      <c r="C163" s="237" t="s">
        <v>253</v>
      </c>
      <c r="D163" s="237"/>
      <c r="E163" s="181">
        <v>8.85</v>
      </c>
      <c r="F163" s="182"/>
      <c r="G163" s="183"/>
      <c r="M163" s="179" t="s">
        <v>253</v>
      </c>
      <c r="O163" s="170"/>
    </row>
    <row r="164" spans="1:104" ht="22.5" x14ac:dyDescent="0.2">
      <c r="A164" s="171">
        <v>23</v>
      </c>
      <c r="B164" s="172" t="s">
        <v>254</v>
      </c>
      <c r="C164" s="173" t="s">
        <v>255</v>
      </c>
      <c r="D164" s="174" t="s">
        <v>243</v>
      </c>
      <c r="E164" s="175">
        <v>2.65</v>
      </c>
      <c r="F164" s="175">
        <v>0</v>
      </c>
      <c r="G164" s="176">
        <f>E164*F164</f>
        <v>0</v>
      </c>
      <c r="O164" s="170">
        <v>2</v>
      </c>
      <c r="AA164" s="145">
        <v>1</v>
      </c>
      <c r="AB164" s="145">
        <v>1</v>
      </c>
      <c r="AC164" s="145">
        <v>1</v>
      </c>
      <c r="AZ164" s="145">
        <v>1</v>
      </c>
      <c r="BA164" s="145">
        <f>IF(AZ164=1,G164,0)</f>
        <v>0</v>
      </c>
      <c r="BB164" s="145">
        <f>IF(AZ164=2,G164,0)</f>
        <v>0</v>
      </c>
      <c r="BC164" s="145">
        <f>IF(AZ164=3,G164,0)</f>
        <v>0</v>
      </c>
      <c r="BD164" s="145">
        <f>IF(AZ164=4,G164,0)</f>
        <v>0</v>
      </c>
      <c r="BE164" s="145">
        <f>IF(AZ164=5,G164,0)</f>
        <v>0</v>
      </c>
      <c r="CA164" s="170">
        <v>1</v>
      </c>
      <c r="CB164" s="170">
        <v>1</v>
      </c>
      <c r="CZ164" s="145">
        <v>0.32026000000000004</v>
      </c>
    </row>
    <row r="165" spans="1:104" x14ac:dyDescent="0.2">
      <c r="A165" s="184"/>
      <c r="B165" s="185" t="s">
        <v>105</v>
      </c>
      <c r="C165" s="186" t="str">
        <f>CONCATENATE(B132," ",C132)</f>
        <v>4 Vodorovné konstrukce</v>
      </c>
      <c r="D165" s="187"/>
      <c r="E165" s="188"/>
      <c r="F165" s="189"/>
      <c r="G165" s="190">
        <f>SUM(G132:G164)</f>
        <v>0</v>
      </c>
      <c r="O165" s="170">
        <v>4</v>
      </c>
      <c r="BA165" s="191">
        <f>SUM(BA132:BA164)</f>
        <v>0</v>
      </c>
      <c r="BB165" s="191">
        <f>SUM(BB132:BB164)</f>
        <v>0</v>
      </c>
      <c r="BC165" s="191">
        <f>SUM(BC132:BC164)</f>
        <v>0</v>
      </c>
      <c r="BD165" s="191">
        <f>SUM(BD132:BD164)</f>
        <v>0</v>
      </c>
      <c r="BE165" s="191">
        <f>SUM(BE132:BE164)</f>
        <v>0</v>
      </c>
    </row>
    <row r="166" spans="1:104" x14ac:dyDescent="0.2">
      <c r="A166" s="163" t="s">
        <v>83</v>
      </c>
      <c r="B166" s="164" t="s">
        <v>256</v>
      </c>
      <c r="C166" s="165" t="s">
        <v>257</v>
      </c>
      <c r="D166" s="166"/>
      <c r="E166" s="167"/>
      <c r="F166" s="167"/>
      <c r="G166" s="168"/>
      <c r="H166" s="169"/>
      <c r="I166" s="169"/>
      <c r="O166" s="170">
        <v>1</v>
      </c>
    </row>
    <row r="167" spans="1:104" x14ac:dyDescent="0.2">
      <c r="A167" s="171">
        <v>24</v>
      </c>
      <c r="B167" s="172" t="s">
        <v>258</v>
      </c>
      <c r="C167" s="173" t="s">
        <v>259</v>
      </c>
      <c r="D167" s="174" t="s">
        <v>88</v>
      </c>
      <c r="E167" s="175">
        <v>20</v>
      </c>
      <c r="F167" s="175">
        <v>0</v>
      </c>
      <c r="G167" s="176">
        <f>E167*F167</f>
        <v>0</v>
      </c>
      <c r="O167" s="170">
        <v>2</v>
      </c>
      <c r="AA167" s="145">
        <v>1</v>
      </c>
      <c r="AB167" s="145">
        <v>1</v>
      </c>
      <c r="AC167" s="145">
        <v>1</v>
      </c>
      <c r="AZ167" s="145">
        <v>1</v>
      </c>
      <c r="BA167" s="145">
        <f>IF(AZ167=1,G167,0)</f>
        <v>0</v>
      </c>
      <c r="BB167" s="145">
        <f>IF(AZ167=2,G167,0)</f>
        <v>0</v>
      </c>
      <c r="BC167" s="145">
        <f>IF(AZ167=3,G167,0)</f>
        <v>0</v>
      </c>
      <c r="BD167" s="145">
        <f>IF(AZ167=4,G167,0)</f>
        <v>0</v>
      </c>
      <c r="BE167" s="145">
        <f>IF(AZ167=5,G167,0)</f>
        <v>0</v>
      </c>
      <c r="CA167" s="170">
        <v>1</v>
      </c>
      <c r="CB167" s="170">
        <v>1</v>
      </c>
      <c r="CZ167" s="145">
        <v>0.11931000000000001</v>
      </c>
    </row>
    <row r="168" spans="1:104" ht="12.75" customHeight="1" x14ac:dyDescent="0.2">
      <c r="A168" s="177"/>
      <c r="B168" s="178"/>
      <c r="C168" s="235" t="s">
        <v>260</v>
      </c>
      <c r="D168" s="235"/>
      <c r="E168" s="235"/>
      <c r="F168" s="235"/>
      <c r="G168" s="235"/>
      <c r="L168" s="179" t="s">
        <v>260</v>
      </c>
      <c r="O168" s="170">
        <v>3</v>
      </c>
    </row>
    <row r="169" spans="1:104" ht="12.75" customHeight="1" x14ac:dyDescent="0.2">
      <c r="A169" s="177"/>
      <c r="B169" s="178"/>
      <c r="C169" s="235" t="s">
        <v>261</v>
      </c>
      <c r="D169" s="235"/>
      <c r="E169" s="235"/>
      <c r="F169" s="235"/>
      <c r="G169" s="235"/>
      <c r="L169" s="179" t="s">
        <v>261</v>
      </c>
      <c r="O169" s="170">
        <v>3</v>
      </c>
    </row>
    <row r="170" spans="1:104" x14ac:dyDescent="0.2">
      <c r="A170" s="184"/>
      <c r="B170" s="185" t="s">
        <v>105</v>
      </c>
      <c r="C170" s="186" t="str">
        <f>CONCATENATE(B166," ",C166)</f>
        <v>5 Komunikace</v>
      </c>
      <c r="D170" s="187"/>
      <c r="E170" s="188"/>
      <c r="F170" s="189"/>
      <c r="G170" s="190">
        <f>SUM(G166:G169)</f>
        <v>0</v>
      </c>
      <c r="O170" s="170">
        <v>4</v>
      </c>
      <c r="BA170" s="191">
        <f>SUM(BA166:BA169)</f>
        <v>0</v>
      </c>
      <c r="BB170" s="191">
        <f>SUM(BB166:BB169)</f>
        <v>0</v>
      </c>
      <c r="BC170" s="191">
        <f>SUM(BC166:BC169)</f>
        <v>0</v>
      </c>
      <c r="BD170" s="191">
        <f>SUM(BD166:BD169)</f>
        <v>0</v>
      </c>
      <c r="BE170" s="191">
        <f>SUM(BE166:BE169)</f>
        <v>0</v>
      </c>
    </row>
    <row r="171" spans="1:104" x14ac:dyDescent="0.2">
      <c r="A171" s="163" t="s">
        <v>83</v>
      </c>
      <c r="B171" s="164" t="s">
        <v>262</v>
      </c>
      <c r="C171" s="165" t="s">
        <v>263</v>
      </c>
      <c r="D171" s="166"/>
      <c r="E171" s="167"/>
      <c r="F171" s="167"/>
      <c r="G171" s="168"/>
      <c r="H171" s="169"/>
      <c r="I171" s="169"/>
      <c r="O171" s="170">
        <v>1</v>
      </c>
    </row>
    <row r="172" spans="1:104" ht="22.5" x14ac:dyDescent="0.2">
      <c r="A172" s="171">
        <v>25</v>
      </c>
      <c r="B172" s="172" t="s">
        <v>264</v>
      </c>
      <c r="C172" s="173" t="s">
        <v>265</v>
      </c>
      <c r="D172" s="174" t="s">
        <v>243</v>
      </c>
      <c r="E172" s="175">
        <v>140</v>
      </c>
      <c r="F172" s="175">
        <v>0</v>
      </c>
      <c r="G172" s="176">
        <f>E172*F172</f>
        <v>0</v>
      </c>
      <c r="O172" s="170">
        <v>2</v>
      </c>
      <c r="AA172" s="145">
        <v>1</v>
      </c>
      <c r="AB172" s="145">
        <v>1</v>
      </c>
      <c r="AC172" s="145">
        <v>1</v>
      </c>
      <c r="AZ172" s="145">
        <v>1</v>
      </c>
      <c r="BA172" s="145">
        <f>IF(AZ172=1,G172,0)</f>
        <v>0</v>
      </c>
      <c r="BB172" s="145">
        <f>IF(AZ172=2,G172,0)</f>
        <v>0</v>
      </c>
      <c r="BC172" s="145">
        <f>IF(AZ172=3,G172,0)</f>
        <v>0</v>
      </c>
      <c r="BD172" s="145">
        <f>IF(AZ172=4,G172,0)</f>
        <v>0</v>
      </c>
      <c r="BE172" s="145">
        <f>IF(AZ172=5,G172,0)</f>
        <v>0</v>
      </c>
      <c r="CA172" s="170">
        <v>1</v>
      </c>
      <c r="CB172" s="170">
        <v>1</v>
      </c>
      <c r="CZ172" s="145">
        <v>8.4899999999999993E-3</v>
      </c>
    </row>
    <row r="173" spans="1:104" ht="12.75" customHeight="1" x14ac:dyDescent="0.2">
      <c r="A173" s="177"/>
      <c r="B173" s="178"/>
      <c r="C173" s="235" t="s">
        <v>266</v>
      </c>
      <c r="D173" s="235"/>
      <c r="E173" s="235"/>
      <c r="F173" s="235"/>
      <c r="G173" s="235"/>
      <c r="L173" s="179" t="s">
        <v>266</v>
      </c>
      <c r="O173" s="170">
        <v>3</v>
      </c>
    </row>
    <row r="174" spans="1:104" ht="12.75" customHeight="1" x14ac:dyDescent="0.2">
      <c r="A174" s="177"/>
      <c r="B174" s="178"/>
      <c r="C174" s="235" t="s">
        <v>267</v>
      </c>
      <c r="D174" s="235"/>
      <c r="E174" s="235"/>
      <c r="F174" s="235"/>
      <c r="G174" s="235"/>
      <c r="L174" s="179" t="s">
        <v>267</v>
      </c>
      <c r="O174" s="170">
        <v>3</v>
      </c>
    </row>
    <row r="175" spans="1:104" ht="12.75" customHeight="1" x14ac:dyDescent="0.2">
      <c r="A175" s="177"/>
      <c r="B175" s="178"/>
      <c r="C175" s="235" t="s">
        <v>268</v>
      </c>
      <c r="D175" s="235"/>
      <c r="E175" s="235"/>
      <c r="F175" s="235"/>
      <c r="G175" s="235"/>
      <c r="L175" s="179" t="s">
        <v>268</v>
      </c>
      <c r="O175" s="170">
        <v>3</v>
      </c>
    </row>
    <row r="176" spans="1:104" ht="12.75" customHeight="1" x14ac:dyDescent="0.2">
      <c r="A176" s="177"/>
      <c r="B176" s="178"/>
      <c r="C176" s="235" t="s">
        <v>269</v>
      </c>
      <c r="D176" s="235"/>
      <c r="E176" s="235"/>
      <c r="F176" s="235"/>
      <c r="G176" s="235"/>
      <c r="L176" s="179" t="s">
        <v>269</v>
      </c>
      <c r="O176" s="170">
        <v>3</v>
      </c>
    </row>
    <row r="177" spans="1:104" ht="12.75" customHeight="1" x14ac:dyDescent="0.2">
      <c r="A177" s="177"/>
      <c r="B177" s="178"/>
      <c r="C177" s="235" t="s">
        <v>270</v>
      </c>
      <c r="D177" s="235"/>
      <c r="E177" s="235"/>
      <c r="F177" s="235"/>
      <c r="G177" s="235"/>
      <c r="L177" s="179" t="s">
        <v>270</v>
      </c>
      <c r="O177" s="170">
        <v>3</v>
      </c>
    </row>
    <row r="178" spans="1:104" ht="12.75" customHeight="1" x14ac:dyDescent="0.2">
      <c r="A178" s="177"/>
      <c r="B178" s="178"/>
      <c r="C178" s="235" t="s">
        <v>271</v>
      </c>
      <c r="D178" s="235"/>
      <c r="E178" s="235"/>
      <c r="F178" s="235"/>
      <c r="G178" s="235"/>
      <c r="L178" s="179" t="s">
        <v>271</v>
      </c>
      <c r="O178" s="170">
        <v>3</v>
      </c>
    </row>
    <row r="179" spans="1:104" ht="12.75" customHeight="1" x14ac:dyDescent="0.2">
      <c r="A179" s="177"/>
      <c r="B179" s="178"/>
      <c r="C179" s="235" t="s">
        <v>272</v>
      </c>
      <c r="D179" s="235"/>
      <c r="E179" s="235"/>
      <c r="F179" s="235"/>
      <c r="G179" s="235"/>
      <c r="L179" s="179" t="s">
        <v>272</v>
      </c>
      <c r="O179" s="170">
        <v>3</v>
      </c>
    </row>
    <row r="180" spans="1:104" ht="12.75" customHeight="1" x14ac:dyDescent="0.2">
      <c r="A180" s="177"/>
      <c r="B180" s="178"/>
      <c r="C180" s="235" t="s">
        <v>273</v>
      </c>
      <c r="D180" s="235"/>
      <c r="E180" s="235"/>
      <c r="F180" s="235"/>
      <c r="G180" s="235"/>
      <c r="L180" s="179" t="s">
        <v>273</v>
      </c>
      <c r="O180" s="170">
        <v>3</v>
      </c>
    </row>
    <row r="181" spans="1:104" ht="12.75" customHeight="1" x14ac:dyDescent="0.2">
      <c r="A181" s="177"/>
      <c r="B181" s="178"/>
      <c r="C181" s="235" t="s">
        <v>274</v>
      </c>
      <c r="D181" s="235"/>
      <c r="E181" s="235"/>
      <c r="F181" s="235"/>
      <c r="G181" s="235"/>
      <c r="L181" s="179" t="s">
        <v>274</v>
      </c>
      <c r="O181" s="170">
        <v>3</v>
      </c>
    </row>
    <row r="182" spans="1:104" ht="12.75" customHeight="1" x14ac:dyDescent="0.2">
      <c r="A182" s="177"/>
      <c r="B182" s="178"/>
      <c r="C182" s="235" t="s">
        <v>275</v>
      </c>
      <c r="D182" s="235"/>
      <c r="E182" s="235"/>
      <c r="F182" s="235"/>
      <c r="G182" s="235"/>
      <c r="L182" s="179" t="s">
        <v>275</v>
      </c>
      <c r="O182" s="170">
        <v>3</v>
      </c>
    </row>
    <row r="183" spans="1:104" ht="12.75" customHeight="1" x14ac:dyDescent="0.2">
      <c r="A183" s="177"/>
      <c r="B183" s="178"/>
      <c r="C183" s="235" t="s">
        <v>276</v>
      </c>
      <c r="D183" s="235"/>
      <c r="E183" s="235"/>
      <c r="F183" s="235"/>
      <c r="G183" s="235"/>
      <c r="L183" s="179" t="s">
        <v>276</v>
      </c>
      <c r="O183" s="170">
        <v>3</v>
      </c>
    </row>
    <row r="184" spans="1:104" ht="12.75" customHeight="1" x14ac:dyDescent="0.2">
      <c r="A184" s="177"/>
      <c r="B184" s="180"/>
      <c r="C184" s="240" t="s">
        <v>277</v>
      </c>
      <c r="D184" s="240"/>
      <c r="E184" s="200">
        <v>60</v>
      </c>
      <c r="F184" s="182"/>
      <c r="G184" s="183"/>
      <c r="M184" s="179" t="s">
        <v>277</v>
      </c>
      <c r="O184" s="170"/>
    </row>
    <row r="185" spans="1:104" ht="12.75" customHeight="1" x14ac:dyDescent="0.2">
      <c r="A185" s="177"/>
      <c r="B185" s="180"/>
      <c r="C185" s="237" t="s">
        <v>278</v>
      </c>
      <c r="D185" s="237"/>
      <c r="E185" s="181">
        <v>80</v>
      </c>
      <c r="F185" s="182"/>
      <c r="G185" s="183"/>
      <c r="M185" s="179" t="s">
        <v>278</v>
      </c>
      <c r="O185" s="170"/>
    </row>
    <row r="186" spans="1:104" x14ac:dyDescent="0.2">
      <c r="A186" s="171">
        <v>26</v>
      </c>
      <c r="B186" s="172" t="s">
        <v>279</v>
      </c>
      <c r="C186" s="173" t="s">
        <v>280</v>
      </c>
      <c r="D186" s="174" t="s">
        <v>88</v>
      </c>
      <c r="E186" s="175">
        <v>230</v>
      </c>
      <c r="F186" s="175">
        <v>0</v>
      </c>
      <c r="G186" s="176">
        <f>E186*F186</f>
        <v>0</v>
      </c>
      <c r="O186" s="170">
        <v>2</v>
      </c>
      <c r="AA186" s="145">
        <v>1</v>
      </c>
      <c r="AB186" s="145">
        <v>1</v>
      </c>
      <c r="AC186" s="145">
        <v>1</v>
      </c>
      <c r="AZ186" s="145">
        <v>1</v>
      </c>
      <c r="BA186" s="145">
        <f>IF(AZ186=1,G186,0)</f>
        <v>0</v>
      </c>
      <c r="BB186" s="145">
        <f>IF(AZ186=2,G186,0)</f>
        <v>0</v>
      </c>
      <c r="BC186" s="145">
        <f>IF(AZ186=3,G186,0)</f>
        <v>0</v>
      </c>
      <c r="BD186" s="145">
        <f>IF(AZ186=4,G186,0)</f>
        <v>0</v>
      </c>
      <c r="BE186" s="145">
        <f>IF(AZ186=5,G186,0)</f>
        <v>0</v>
      </c>
      <c r="CA186" s="170">
        <v>1</v>
      </c>
      <c r="CB186" s="170">
        <v>1</v>
      </c>
      <c r="CZ186" s="145">
        <v>5.2999999999999999E-2</v>
      </c>
    </row>
    <row r="187" spans="1:104" ht="12.75" customHeight="1" x14ac:dyDescent="0.2">
      <c r="A187" s="177"/>
      <c r="B187" s="178"/>
      <c r="C187" s="235" t="s">
        <v>281</v>
      </c>
      <c r="D187" s="235"/>
      <c r="E187" s="235"/>
      <c r="F187" s="235"/>
      <c r="G187" s="235"/>
      <c r="L187" s="179" t="s">
        <v>281</v>
      </c>
      <c r="O187" s="170">
        <v>3</v>
      </c>
    </row>
    <row r="188" spans="1:104" ht="12.75" customHeight="1" x14ac:dyDescent="0.2">
      <c r="A188" s="177"/>
      <c r="B188" s="178"/>
      <c r="C188" s="235" t="s">
        <v>282</v>
      </c>
      <c r="D188" s="235"/>
      <c r="E188" s="235"/>
      <c r="F188" s="235"/>
      <c r="G188" s="235"/>
      <c r="L188" s="179" t="s">
        <v>282</v>
      </c>
      <c r="O188" s="170">
        <v>3</v>
      </c>
    </row>
    <row r="189" spans="1:104" ht="12.75" customHeight="1" x14ac:dyDescent="0.2">
      <c r="A189" s="177"/>
      <c r="B189" s="178"/>
      <c r="C189" s="235" t="s">
        <v>283</v>
      </c>
      <c r="D189" s="235"/>
      <c r="E189" s="235"/>
      <c r="F189" s="235"/>
      <c r="G189" s="235"/>
      <c r="L189" s="179" t="s">
        <v>283</v>
      </c>
      <c r="O189" s="170">
        <v>3</v>
      </c>
    </row>
    <row r="190" spans="1:104" ht="12.75" customHeight="1" x14ac:dyDescent="0.2">
      <c r="A190" s="177"/>
      <c r="B190" s="178"/>
      <c r="C190" s="235" t="s">
        <v>284</v>
      </c>
      <c r="D190" s="235"/>
      <c r="E190" s="235"/>
      <c r="F190" s="235"/>
      <c r="G190" s="235"/>
      <c r="L190" s="179" t="s">
        <v>284</v>
      </c>
      <c r="O190" s="170">
        <v>3</v>
      </c>
    </row>
    <row r="191" spans="1:104" ht="12.75" customHeight="1" x14ac:dyDescent="0.2">
      <c r="A191" s="177"/>
      <c r="B191" s="178"/>
      <c r="C191" s="235" t="s">
        <v>285</v>
      </c>
      <c r="D191" s="235"/>
      <c r="E191" s="235"/>
      <c r="F191" s="235"/>
      <c r="G191" s="235"/>
      <c r="L191" s="179" t="s">
        <v>285</v>
      </c>
      <c r="O191" s="170">
        <v>3</v>
      </c>
    </row>
    <row r="192" spans="1:104" x14ac:dyDescent="0.2">
      <c r="A192" s="184"/>
      <c r="B192" s="185" t="s">
        <v>105</v>
      </c>
      <c r="C192" s="186" t="str">
        <f>CONCATENATE(B171," ",C171)</f>
        <v>61 Upravy povrchů vnitřní</v>
      </c>
      <c r="D192" s="187"/>
      <c r="E192" s="188"/>
      <c r="F192" s="189"/>
      <c r="G192" s="190">
        <f>SUM(G171:G191)</f>
        <v>0</v>
      </c>
      <c r="O192" s="170">
        <v>4</v>
      </c>
      <c r="BA192" s="191">
        <f>SUM(BA171:BA191)</f>
        <v>0</v>
      </c>
      <c r="BB192" s="191">
        <f>SUM(BB171:BB191)</f>
        <v>0</v>
      </c>
      <c r="BC192" s="191">
        <f>SUM(BC171:BC191)</f>
        <v>0</v>
      </c>
      <c r="BD192" s="191">
        <f>SUM(BD171:BD191)</f>
        <v>0</v>
      </c>
      <c r="BE192" s="191">
        <f>SUM(BE171:BE191)</f>
        <v>0</v>
      </c>
    </row>
    <row r="193" spans="1:104" x14ac:dyDescent="0.2">
      <c r="A193" s="163" t="s">
        <v>83</v>
      </c>
      <c r="B193" s="164" t="s">
        <v>286</v>
      </c>
      <c r="C193" s="165" t="s">
        <v>287</v>
      </c>
      <c r="D193" s="166"/>
      <c r="E193" s="167"/>
      <c r="F193" s="167"/>
      <c r="G193" s="168"/>
      <c r="H193" s="169"/>
      <c r="I193" s="169"/>
      <c r="O193" s="170">
        <v>1</v>
      </c>
    </row>
    <row r="194" spans="1:104" x14ac:dyDescent="0.2">
      <c r="A194" s="171">
        <v>27</v>
      </c>
      <c r="B194" s="172" t="s">
        <v>288</v>
      </c>
      <c r="C194" s="201" t="s">
        <v>289</v>
      </c>
      <c r="D194" s="202" t="s">
        <v>88</v>
      </c>
      <c r="E194" s="203">
        <v>46.758000000000003</v>
      </c>
      <c r="F194" s="203">
        <v>0</v>
      </c>
      <c r="G194" s="204">
        <f>E194*F194</f>
        <v>0</v>
      </c>
      <c r="O194" s="170">
        <v>2</v>
      </c>
      <c r="AA194" s="145">
        <v>1</v>
      </c>
      <c r="AB194" s="145">
        <v>1</v>
      </c>
      <c r="AC194" s="145">
        <v>1</v>
      </c>
      <c r="AZ194" s="145">
        <v>1</v>
      </c>
      <c r="BA194" s="145">
        <f>IF(AZ194=1,G194,0)</f>
        <v>0</v>
      </c>
      <c r="BB194" s="145">
        <f>IF(AZ194=2,G194,0)</f>
        <v>0</v>
      </c>
      <c r="BC194" s="145">
        <f>IF(AZ194=3,G194,0)</f>
        <v>0</v>
      </c>
      <c r="BD194" s="145">
        <f>IF(AZ194=4,G194,0)</f>
        <v>0</v>
      </c>
      <c r="BE194" s="145">
        <f>IF(AZ194=5,G194,0)</f>
        <v>0</v>
      </c>
      <c r="CA194" s="170">
        <v>1</v>
      </c>
      <c r="CB194" s="170">
        <v>1</v>
      </c>
      <c r="CZ194" s="145">
        <v>1.6360000000000003E-2</v>
      </c>
    </row>
    <row r="195" spans="1:104" ht="12.75" customHeight="1" x14ac:dyDescent="0.25">
      <c r="A195" s="177"/>
      <c r="B195" s="178"/>
      <c r="C195" s="241" t="s">
        <v>290</v>
      </c>
      <c r="D195" s="241"/>
      <c r="E195" s="241"/>
      <c r="F195" s="241"/>
      <c r="G195" s="241"/>
      <c r="L195" s="179" t="s">
        <v>291</v>
      </c>
      <c r="O195" s="170">
        <v>3</v>
      </c>
    </row>
    <row r="196" spans="1:104" ht="12.75" customHeight="1" x14ac:dyDescent="0.2">
      <c r="A196" s="177"/>
      <c r="B196" s="178"/>
      <c r="C196" s="236" t="s">
        <v>292</v>
      </c>
      <c r="D196" s="236"/>
      <c r="E196" s="236"/>
      <c r="F196" s="236"/>
      <c r="G196" s="236"/>
      <c r="L196" s="179" t="s">
        <v>292</v>
      </c>
      <c r="O196" s="170">
        <v>3</v>
      </c>
    </row>
    <row r="197" spans="1:104" ht="12.75" customHeight="1" x14ac:dyDescent="0.2">
      <c r="A197" s="177"/>
      <c r="B197" s="178"/>
      <c r="C197" s="236" t="s">
        <v>178</v>
      </c>
      <c r="D197" s="236"/>
      <c r="E197" s="236"/>
      <c r="F197" s="236"/>
      <c r="G197" s="236"/>
      <c r="L197" s="179" t="s">
        <v>178</v>
      </c>
      <c r="O197" s="170">
        <v>3</v>
      </c>
    </row>
    <row r="198" spans="1:104" ht="41.25" customHeight="1" x14ac:dyDescent="0.25">
      <c r="A198" s="177"/>
      <c r="B198" s="178"/>
      <c r="C198" s="234" t="s">
        <v>293</v>
      </c>
      <c r="D198" s="234"/>
      <c r="E198" s="234"/>
      <c r="F198" s="234"/>
      <c r="G198" s="234"/>
      <c r="L198" s="179" t="s">
        <v>294</v>
      </c>
      <c r="O198" s="170">
        <v>3</v>
      </c>
    </row>
    <row r="199" spans="1:104" ht="54.75" customHeight="1" x14ac:dyDescent="0.25">
      <c r="A199" s="177"/>
      <c r="B199" s="178"/>
      <c r="C199" s="234" t="s">
        <v>180</v>
      </c>
      <c r="D199" s="234"/>
      <c r="E199" s="234"/>
      <c r="F199" s="234"/>
      <c r="G199" s="234"/>
      <c r="L199" s="179" t="s">
        <v>295</v>
      </c>
      <c r="O199" s="170">
        <v>3</v>
      </c>
    </row>
    <row r="200" spans="1:104" ht="12.75" customHeight="1" x14ac:dyDescent="0.25">
      <c r="A200" s="177"/>
      <c r="B200" s="178"/>
      <c r="C200" s="234" t="s">
        <v>296</v>
      </c>
      <c r="D200" s="234"/>
      <c r="E200" s="234"/>
      <c r="F200" s="234"/>
      <c r="G200" s="234"/>
      <c r="L200" s="179" t="s">
        <v>297</v>
      </c>
      <c r="O200" s="170">
        <v>3</v>
      </c>
    </row>
    <row r="201" spans="1:104" ht="12.75" customHeight="1" x14ac:dyDescent="0.25">
      <c r="A201" s="177"/>
      <c r="B201" s="178"/>
      <c r="C201" s="234" t="s">
        <v>298</v>
      </c>
      <c r="D201" s="234"/>
      <c r="E201" s="234"/>
      <c r="F201" s="234"/>
      <c r="G201" s="234"/>
      <c r="L201" s="179" t="s">
        <v>299</v>
      </c>
      <c r="O201" s="170">
        <v>3</v>
      </c>
    </row>
    <row r="202" spans="1:104" ht="12.75" customHeight="1" x14ac:dyDescent="0.25">
      <c r="A202" s="177"/>
      <c r="B202" s="178"/>
      <c r="C202" s="234" t="s">
        <v>300</v>
      </c>
      <c r="D202" s="234"/>
      <c r="E202" s="234"/>
      <c r="F202" s="234"/>
      <c r="G202" s="234"/>
      <c r="L202" s="179" t="s">
        <v>301</v>
      </c>
      <c r="O202" s="170">
        <v>3</v>
      </c>
    </row>
    <row r="203" spans="1:104" ht="12.75" customHeight="1" x14ac:dyDescent="0.25">
      <c r="A203" s="177"/>
      <c r="B203" s="178"/>
      <c r="C203" s="234" t="s">
        <v>302</v>
      </c>
      <c r="D203" s="234"/>
      <c r="E203" s="234"/>
      <c r="F203" s="234"/>
      <c r="G203" s="234"/>
      <c r="L203" s="179" t="s">
        <v>303</v>
      </c>
      <c r="O203" s="170">
        <v>3</v>
      </c>
    </row>
    <row r="204" spans="1:104" ht="12.75" customHeight="1" x14ac:dyDescent="0.25">
      <c r="A204" s="177"/>
      <c r="B204" s="178"/>
      <c r="C204" s="234" t="s">
        <v>304</v>
      </c>
      <c r="D204" s="234"/>
      <c r="E204" s="234"/>
      <c r="F204" s="234"/>
      <c r="G204" s="234"/>
      <c r="L204" s="179" t="s">
        <v>305</v>
      </c>
      <c r="O204" s="170">
        <v>3</v>
      </c>
    </row>
    <row r="205" spans="1:104" ht="12.75" customHeight="1" x14ac:dyDescent="0.25">
      <c r="A205" s="177"/>
      <c r="B205" s="178"/>
      <c r="C205" s="234" t="s">
        <v>284</v>
      </c>
      <c r="D205" s="234"/>
      <c r="E205" s="234"/>
      <c r="F205" s="234"/>
      <c r="G205" s="234"/>
      <c r="L205" s="179" t="s">
        <v>183</v>
      </c>
      <c r="O205" s="170">
        <v>3</v>
      </c>
    </row>
    <row r="206" spans="1:104" ht="12.75" customHeight="1" x14ac:dyDescent="0.25">
      <c r="A206" s="177"/>
      <c r="B206" s="178"/>
      <c r="C206" s="234" t="s">
        <v>306</v>
      </c>
      <c r="D206" s="234"/>
      <c r="E206" s="234"/>
      <c r="F206" s="234"/>
      <c r="G206" s="234"/>
      <c r="L206" s="179" t="s">
        <v>307</v>
      </c>
      <c r="O206" s="170">
        <v>3</v>
      </c>
    </row>
    <row r="207" spans="1:104" ht="12.75" customHeight="1" x14ac:dyDescent="0.2">
      <c r="A207" s="177"/>
      <c r="B207" s="180"/>
      <c r="C207" s="240" t="s">
        <v>308</v>
      </c>
      <c r="D207" s="240"/>
      <c r="E207" s="200">
        <v>4.3</v>
      </c>
      <c r="F207" s="182"/>
      <c r="G207" s="183"/>
      <c r="M207" s="179" t="s">
        <v>308</v>
      </c>
      <c r="O207" s="170"/>
    </row>
    <row r="208" spans="1:104" ht="12.75" customHeight="1" x14ac:dyDescent="0.2">
      <c r="A208" s="177"/>
      <c r="B208" s="180"/>
      <c r="C208" s="240" t="s">
        <v>309</v>
      </c>
      <c r="D208" s="240"/>
      <c r="E208" s="200">
        <v>49.058</v>
      </c>
      <c r="F208" s="182"/>
      <c r="G208" s="183"/>
      <c r="M208" s="179" t="s">
        <v>309</v>
      </c>
      <c r="O208" s="170"/>
    </row>
    <row r="209" spans="1:104" ht="12.75" customHeight="1" x14ac:dyDescent="0.2">
      <c r="A209" s="177"/>
      <c r="B209" s="180"/>
      <c r="C209" s="237" t="s">
        <v>310</v>
      </c>
      <c r="D209" s="237"/>
      <c r="E209" s="181">
        <v>-6.6</v>
      </c>
      <c r="F209" s="182"/>
      <c r="G209" s="183"/>
      <c r="M209" s="179" t="s">
        <v>310</v>
      </c>
      <c r="O209" s="170"/>
    </row>
    <row r="210" spans="1:104" x14ac:dyDescent="0.2">
      <c r="A210" s="171">
        <v>28</v>
      </c>
      <c r="B210" s="172" t="s">
        <v>311</v>
      </c>
      <c r="C210" s="201" t="s">
        <v>312</v>
      </c>
      <c r="D210" s="174" t="s">
        <v>88</v>
      </c>
      <c r="E210" s="175">
        <v>14.1</v>
      </c>
      <c r="F210" s="175">
        <v>0</v>
      </c>
      <c r="G210" s="176">
        <f>E210*F210</f>
        <v>0</v>
      </c>
      <c r="O210" s="170">
        <v>2</v>
      </c>
      <c r="AA210" s="145">
        <v>1</v>
      </c>
      <c r="AB210" s="145">
        <v>1</v>
      </c>
      <c r="AC210" s="145">
        <v>1</v>
      </c>
      <c r="AZ210" s="145">
        <v>1</v>
      </c>
      <c r="BA210" s="145">
        <f>IF(AZ210=1,G210,0)</f>
        <v>0</v>
      </c>
      <c r="BB210" s="145">
        <f>IF(AZ210=2,G210,0)</f>
        <v>0</v>
      </c>
      <c r="BC210" s="145">
        <f>IF(AZ210=3,G210,0)</f>
        <v>0</v>
      </c>
      <c r="BD210" s="145">
        <f>IF(AZ210=4,G210,0)</f>
        <v>0</v>
      </c>
      <c r="BE210" s="145">
        <f>IF(AZ210=5,G210,0)</f>
        <v>0</v>
      </c>
      <c r="CA210" s="170">
        <v>1</v>
      </c>
      <c r="CB210" s="170">
        <v>1</v>
      </c>
      <c r="CZ210" s="145">
        <v>1.6360000000000003E-2</v>
      </c>
    </row>
    <row r="211" spans="1:104" ht="12.75" customHeight="1" x14ac:dyDescent="0.2">
      <c r="A211" s="177"/>
      <c r="B211" s="178"/>
      <c r="C211" s="235" t="s">
        <v>313</v>
      </c>
      <c r="D211" s="235"/>
      <c r="E211" s="235"/>
      <c r="F211" s="235"/>
      <c r="G211" s="235"/>
      <c r="L211" s="179" t="s">
        <v>313</v>
      </c>
      <c r="O211" s="170">
        <v>3</v>
      </c>
    </row>
    <row r="212" spans="1:104" ht="12.75" customHeight="1" x14ac:dyDescent="0.2">
      <c r="A212" s="177"/>
      <c r="B212" s="178"/>
      <c r="C212" s="235" t="s">
        <v>178</v>
      </c>
      <c r="D212" s="235"/>
      <c r="E212" s="235"/>
      <c r="F212" s="235"/>
      <c r="G212" s="235"/>
      <c r="L212" s="179" t="s">
        <v>178</v>
      </c>
      <c r="O212" s="170">
        <v>3</v>
      </c>
    </row>
    <row r="213" spans="1:104" ht="12.75" customHeight="1" x14ac:dyDescent="0.2">
      <c r="A213" s="177"/>
      <c r="B213" s="178"/>
      <c r="C213" s="235" t="s">
        <v>314</v>
      </c>
      <c r="D213" s="235"/>
      <c r="E213" s="235"/>
      <c r="F213" s="235"/>
      <c r="G213" s="235"/>
      <c r="L213" s="179" t="s">
        <v>314</v>
      </c>
      <c r="O213" s="170">
        <v>3</v>
      </c>
    </row>
    <row r="214" spans="1:104" ht="12.75" customHeight="1" x14ac:dyDescent="0.2">
      <c r="A214" s="177"/>
      <c r="B214" s="178"/>
      <c r="C214" s="235" t="s">
        <v>180</v>
      </c>
      <c r="D214" s="235"/>
      <c r="E214" s="235"/>
      <c r="F214" s="235"/>
      <c r="G214" s="235"/>
      <c r="L214" s="179" t="s">
        <v>180</v>
      </c>
      <c r="O214" s="170">
        <v>3</v>
      </c>
    </row>
    <row r="215" spans="1:104" ht="12.75" customHeight="1" x14ac:dyDescent="0.2">
      <c r="A215" s="177"/>
      <c r="B215" s="178"/>
      <c r="C215" s="235" t="s">
        <v>315</v>
      </c>
      <c r="D215" s="235"/>
      <c r="E215" s="235"/>
      <c r="F215" s="235"/>
      <c r="G215" s="235"/>
      <c r="L215" s="179" t="s">
        <v>315</v>
      </c>
      <c r="O215" s="170">
        <v>3</v>
      </c>
    </row>
    <row r="216" spans="1:104" ht="12.75" customHeight="1" x14ac:dyDescent="0.2">
      <c r="A216" s="177"/>
      <c r="B216" s="178"/>
      <c r="C216" s="235" t="s">
        <v>316</v>
      </c>
      <c r="D216" s="235"/>
      <c r="E216" s="235"/>
      <c r="F216" s="235"/>
      <c r="G216" s="235"/>
      <c r="L216" s="179" t="s">
        <v>316</v>
      </c>
      <c r="O216" s="170">
        <v>3</v>
      </c>
    </row>
    <row r="217" spans="1:104" ht="12.75" customHeight="1" x14ac:dyDescent="0.2">
      <c r="A217" s="177"/>
      <c r="B217" s="178"/>
      <c r="C217" s="235" t="s">
        <v>317</v>
      </c>
      <c r="D217" s="235"/>
      <c r="E217" s="235"/>
      <c r="F217" s="235"/>
      <c r="G217" s="235"/>
      <c r="L217" s="179" t="s">
        <v>317</v>
      </c>
      <c r="O217" s="170">
        <v>3</v>
      </c>
    </row>
    <row r="218" spans="1:104" ht="12.75" customHeight="1" x14ac:dyDescent="0.2">
      <c r="A218" s="177"/>
      <c r="B218" s="178"/>
      <c r="C218" s="235" t="s">
        <v>318</v>
      </c>
      <c r="D218" s="235"/>
      <c r="E218" s="235"/>
      <c r="F218" s="235"/>
      <c r="G218" s="235"/>
      <c r="L218" s="179" t="s">
        <v>318</v>
      </c>
      <c r="O218" s="170">
        <v>3</v>
      </c>
    </row>
    <row r="219" spans="1:104" ht="12.75" customHeight="1" x14ac:dyDescent="0.2">
      <c r="A219" s="177"/>
      <c r="B219" s="178"/>
      <c r="C219" s="235" t="s">
        <v>319</v>
      </c>
      <c r="D219" s="235"/>
      <c r="E219" s="235"/>
      <c r="F219" s="235"/>
      <c r="G219" s="235"/>
      <c r="L219" s="179" t="s">
        <v>319</v>
      </c>
      <c r="O219" s="170">
        <v>3</v>
      </c>
    </row>
    <row r="220" spans="1:104" ht="12.75" customHeight="1" x14ac:dyDescent="0.2">
      <c r="A220" s="177"/>
      <c r="B220" s="178"/>
      <c r="C220" s="235" t="s">
        <v>284</v>
      </c>
      <c r="D220" s="235"/>
      <c r="E220" s="235"/>
      <c r="F220" s="235"/>
      <c r="G220" s="235"/>
      <c r="L220" s="179" t="s">
        <v>284</v>
      </c>
      <c r="O220" s="170">
        <v>3</v>
      </c>
    </row>
    <row r="221" spans="1:104" ht="12.75" customHeight="1" x14ac:dyDescent="0.2">
      <c r="A221" s="177"/>
      <c r="B221" s="178"/>
      <c r="C221" s="235" t="s">
        <v>320</v>
      </c>
      <c r="D221" s="235"/>
      <c r="E221" s="235"/>
      <c r="F221" s="235"/>
      <c r="G221" s="235"/>
      <c r="L221" s="179" t="s">
        <v>320</v>
      </c>
      <c r="O221" s="170">
        <v>3</v>
      </c>
    </row>
    <row r="222" spans="1:104" ht="12.75" customHeight="1" x14ac:dyDescent="0.2">
      <c r="A222" s="177"/>
      <c r="B222" s="178"/>
      <c r="C222" s="235" t="s">
        <v>306</v>
      </c>
      <c r="D222" s="235"/>
      <c r="E222" s="235"/>
      <c r="F222" s="235"/>
      <c r="G222" s="235"/>
      <c r="L222" s="179" t="s">
        <v>306</v>
      </c>
      <c r="O222" s="170">
        <v>3</v>
      </c>
    </row>
    <row r="223" spans="1:104" ht="12.75" customHeight="1" x14ac:dyDescent="0.2">
      <c r="A223" s="177"/>
      <c r="B223" s="180"/>
      <c r="C223" s="240" t="s">
        <v>321</v>
      </c>
      <c r="D223" s="240"/>
      <c r="E223" s="200">
        <v>14.775</v>
      </c>
      <c r="F223" s="182"/>
      <c r="G223" s="183"/>
      <c r="M223" s="179" t="s">
        <v>321</v>
      </c>
      <c r="O223" s="170"/>
    </row>
    <row r="224" spans="1:104" ht="12.75" customHeight="1" x14ac:dyDescent="0.2">
      <c r="A224" s="177"/>
      <c r="B224" s="180"/>
      <c r="C224" s="237" t="s">
        <v>322</v>
      </c>
      <c r="D224" s="237"/>
      <c r="E224" s="181">
        <v>-0.67500000000000004</v>
      </c>
      <c r="F224" s="182"/>
      <c r="G224" s="183"/>
      <c r="M224" s="179" t="s">
        <v>322</v>
      </c>
      <c r="O224" s="170"/>
    </row>
    <row r="225" spans="1:104" x14ac:dyDescent="0.2">
      <c r="A225" s="171">
        <v>29</v>
      </c>
      <c r="B225" s="172" t="s">
        <v>323</v>
      </c>
      <c r="C225" s="201" t="s">
        <v>324</v>
      </c>
      <c r="D225" s="174" t="s">
        <v>88</v>
      </c>
      <c r="E225" s="175">
        <v>163.92599999999999</v>
      </c>
      <c r="F225" s="175">
        <v>0</v>
      </c>
      <c r="G225" s="176">
        <f>E225*F225</f>
        <v>0</v>
      </c>
      <c r="O225" s="170">
        <v>2</v>
      </c>
      <c r="AA225" s="145">
        <v>1</v>
      </c>
      <c r="AB225" s="145">
        <v>1</v>
      </c>
      <c r="AC225" s="145">
        <v>1</v>
      </c>
      <c r="AZ225" s="145">
        <v>1</v>
      </c>
      <c r="BA225" s="145">
        <f>IF(AZ225=1,G225,0)</f>
        <v>0</v>
      </c>
      <c r="BB225" s="145">
        <f>IF(AZ225=2,G225,0)</f>
        <v>0</v>
      </c>
      <c r="BC225" s="145">
        <f>IF(AZ225=3,G225,0)</f>
        <v>0</v>
      </c>
      <c r="BD225" s="145">
        <f>IF(AZ225=4,G225,0)</f>
        <v>0</v>
      </c>
      <c r="BE225" s="145">
        <f>IF(AZ225=5,G225,0)</f>
        <v>0</v>
      </c>
      <c r="CA225" s="170">
        <v>1</v>
      </c>
      <c r="CB225" s="170">
        <v>1</v>
      </c>
      <c r="CZ225" s="145">
        <v>1.6360000000000003E-2</v>
      </c>
    </row>
    <row r="226" spans="1:104" ht="12.75" customHeight="1" x14ac:dyDescent="0.2">
      <c r="A226" s="177"/>
      <c r="B226" s="178"/>
      <c r="C226" s="235" t="s">
        <v>325</v>
      </c>
      <c r="D226" s="235"/>
      <c r="E226" s="235"/>
      <c r="F226" s="235"/>
      <c r="G226" s="235"/>
      <c r="L226" s="179" t="s">
        <v>325</v>
      </c>
      <c r="O226" s="170">
        <v>3</v>
      </c>
    </row>
    <row r="227" spans="1:104" ht="12.75" customHeight="1" x14ac:dyDescent="0.2">
      <c r="A227" s="177"/>
      <c r="B227" s="178"/>
      <c r="C227" s="235" t="s">
        <v>178</v>
      </c>
      <c r="D227" s="235"/>
      <c r="E227" s="235"/>
      <c r="F227" s="235"/>
      <c r="G227" s="235"/>
      <c r="L227" s="179" t="s">
        <v>178</v>
      </c>
      <c r="O227" s="170">
        <v>3</v>
      </c>
    </row>
    <row r="228" spans="1:104" ht="12.75" customHeight="1" x14ac:dyDescent="0.2">
      <c r="A228" s="177"/>
      <c r="B228" s="178"/>
      <c r="C228" s="235" t="s">
        <v>326</v>
      </c>
      <c r="D228" s="235"/>
      <c r="E228" s="235"/>
      <c r="F228" s="235"/>
      <c r="G228" s="235"/>
      <c r="L228" s="179" t="s">
        <v>326</v>
      </c>
      <c r="O228" s="170">
        <v>3</v>
      </c>
    </row>
    <row r="229" spans="1:104" ht="12.75" customHeight="1" x14ac:dyDescent="0.2">
      <c r="A229" s="177"/>
      <c r="B229" s="178"/>
      <c r="C229" s="235" t="s">
        <v>180</v>
      </c>
      <c r="D229" s="235"/>
      <c r="E229" s="235"/>
      <c r="F229" s="235"/>
      <c r="G229" s="235"/>
      <c r="L229" s="179" t="s">
        <v>180</v>
      </c>
      <c r="O229" s="170">
        <v>3</v>
      </c>
    </row>
    <row r="230" spans="1:104" ht="12.75" customHeight="1" x14ac:dyDescent="0.2">
      <c r="A230" s="177"/>
      <c r="B230" s="178"/>
      <c r="C230" s="235" t="s">
        <v>296</v>
      </c>
      <c r="D230" s="235"/>
      <c r="E230" s="235"/>
      <c r="F230" s="235"/>
      <c r="G230" s="235"/>
      <c r="L230" s="179" t="s">
        <v>296</v>
      </c>
      <c r="O230" s="170">
        <v>3</v>
      </c>
    </row>
    <row r="231" spans="1:104" ht="12.75" customHeight="1" x14ac:dyDescent="0.2">
      <c r="A231" s="177"/>
      <c r="B231" s="178"/>
      <c r="C231" s="235" t="s">
        <v>298</v>
      </c>
      <c r="D231" s="235"/>
      <c r="E231" s="235"/>
      <c r="F231" s="235"/>
      <c r="G231" s="235"/>
      <c r="L231" s="179" t="s">
        <v>298</v>
      </c>
      <c r="O231" s="170">
        <v>3</v>
      </c>
    </row>
    <row r="232" spans="1:104" ht="12.75" customHeight="1" x14ac:dyDescent="0.2">
      <c r="A232" s="177"/>
      <c r="B232" s="178"/>
      <c r="C232" s="235" t="s">
        <v>300</v>
      </c>
      <c r="D232" s="235"/>
      <c r="E232" s="235"/>
      <c r="F232" s="235"/>
      <c r="G232" s="235"/>
      <c r="L232" s="179" t="s">
        <v>300</v>
      </c>
      <c r="O232" s="170">
        <v>3</v>
      </c>
    </row>
    <row r="233" spans="1:104" ht="12.75" customHeight="1" x14ac:dyDescent="0.2">
      <c r="A233" s="177"/>
      <c r="B233" s="178"/>
      <c r="C233" s="242" t="s">
        <v>327</v>
      </c>
      <c r="D233" s="242"/>
      <c r="E233" s="242"/>
      <c r="F233" s="242"/>
      <c r="G233" s="242"/>
      <c r="L233" s="179" t="s">
        <v>327</v>
      </c>
      <c r="O233" s="170">
        <v>3</v>
      </c>
    </row>
    <row r="234" spans="1:104" ht="12.75" customHeight="1" x14ac:dyDescent="0.2">
      <c r="A234" s="177"/>
      <c r="B234" s="178"/>
      <c r="C234" s="235" t="s">
        <v>304</v>
      </c>
      <c r="D234" s="235"/>
      <c r="E234" s="235"/>
      <c r="F234" s="235"/>
      <c r="G234" s="235"/>
      <c r="L234" s="179" t="s">
        <v>304</v>
      </c>
      <c r="O234" s="170">
        <v>3</v>
      </c>
    </row>
    <row r="235" spans="1:104" ht="12.75" customHeight="1" x14ac:dyDescent="0.2">
      <c r="A235" s="177"/>
      <c r="B235" s="178"/>
      <c r="C235" s="235" t="s">
        <v>284</v>
      </c>
      <c r="D235" s="235"/>
      <c r="E235" s="235"/>
      <c r="F235" s="235"/>
      <c r="G235" s="235"/>
      <c r="L235" s="179" t="s">
        <v>284</v>
      </c>
      <c r="O235" s="170">
        <v>3</v>
      </c>
    </row>
    <row r="236" spans="1:104" ht="12.75" customHeight="1" x14ac:dyDescent="0.2">
      <c r="A236" s="177"/>
      <c r="B236" s="178"/>
      <c r="C236" s="235" t="s">
        <v>306</v>
      </c>
      <c r="D236" s="235"/>
      <c r="E236" s="235"/>
      <c r="F236" s="235"/>
      <c r="G236" s="235"/>
      <c r="L236" s="179" t="s">
        <v>306</v>
      </c>
      <c r="O236" s="170">
        <v>3</v>
      </c>
    </row>
    <row r="237" spans="1:104" ht="12.75" customHeight="1" x14ac:dyDescent="0.2">
      <c r="A237" s="177"/>
      <c r="B237" s="180"/>
      <c r="C237" s="240" t="s">
        <v>328</v>
      </c>
      <c r="D237" s="240"/>
      <c r="E237" s="200">
        <v>27.637499999999999</v>
      </c>
      <c r="F237" s="182"/>
      <c r="G237" s="183"/>
      <c r="M237" s="179" t="s">
        <v>328</v>
      </c>
      <c r="O237" s="170"/>
    </row>
    <row r="238" spans="1:104" ht="12.75" customHeight="1" x14ac:dyDescent="0.2">
      <c r="A238" s="177"/>
      <c r="B238" s="180"/>
      <c r="C238" s="240" t="s">
        <v>329</v>
      </c>
      <c r="D238" s="240"/>
      <c r="E238" s="200">
        <v>112.125</v>
      </c>
      <c r="F238" s="182"/>
      <c r="G238" s="183"/>
      <c r="M238" s="179" t="s">
        <v>329</v>
      </c>
      <c r="O238" s="170"/>
    </row>
    <row r="239" spans="1:104" ht="12.75" customHeight="1" x14ac:dyDescent="0.2">
      <c r="A239" s="177"/>
      <c r="B239" s="180"/>
      <c r="C239" s="240" t="s">
        <v>330</v>
      </c>
      <c r="D239" s="240"/>
      <c r="E239" s="200">
        <v>8.1</v>
      </c>
      <c r="F239" s="182"/>
      <c r="G239" s="183"/>
      <c r="M239" s="179" t="s">
        <v>330</v>
      </c>
      <c r="O239" s="170"/>
    </row>
    <row r="240" spans="1:104" ht="12.75" customHeight="1" x14ac:dyDescent="0.2">
      <c r="A240" s="177"/>
      <c r="B240" s="180"/>
      <c r="C240" s="240" t="s">
        <v>331</v>
      </c>
      <c r="D240" s="240"/>
      <c r="E240" s="200">
        <v>60.65</v>
      </c>
      <c r="F240" s="182"/>
      <c r="G240" s="183"/>
      <c r="M240" s="179" t="s">
        <v>331</v>
      </c>
      <c r="O240" s="170"/>
    </row>
    <row r="241" spans="1:104" ht="12.75" customHeight="1" x14ac:dyDescent="0.2">
      <c r="A241" s="177"/>
      <c r="B241" s="180"/>
      <c r="C241" s="240" t="s">
        <v>332</v>
      </c>
      <c r="D241" s="240"/>
      <c r="E241" s="200">
        <v>23.8</v>
      </c>
      <c r="F241" s="182"/>
      <c r="G241" s="183"/>
      <c r="M241" s="179" t="s">
        <v>332</v>
      </c>
      <c r="O241" s="170"/>
    </row>
    <row r="242" spans="1:104" ht="12.75" customHeight="1" x14ac:dyDescent="0.2">
      <c r="A242" s="177"/>
      <c r="B242" s="180"/>
      <c r="C242" s="237" t="s">
        <v>333</v>
      </c>
      <c r="D242" s="237"/>
      <c r="E242" s="181">
        <v>1.38</v>
      </c>
      <c r="F242" s="182"/>
      <c r="G242" s="183"/>
      <c r="M242" s="179" t="s">
        <v>333</v>
      </c>
      <c r="O242" s="170"/>
    </row>
    <row r="243" spans="1:104" ht="12.75" customHeight="1" x14ac:dyDescent="0.2">
      <c r="A243" s="177"/>
      <c r="B243" s="180"/>
      <c r="C243" s="238" t="s">
        <v>115</v>
      </c>
      <c r="D243" s="238"/>
      <c r="E243" s="198">
        <v>0</v>
      </c>
      <c r="F243" s="182"/>
      <c r="G243" s="183"/>
      <c r="M243" s="179" t="s">
        <v>115</v>
      </c>
      <c r="O243" s="170"/>
    </row>
    <row r="244" spans="1:104" ht="12.75" customHeight="1" x14ac:dyDescent="0.2">
      <c r="A244" s="177"/>
      <c r="B244" s="180"/>
      <c r="C244" s="238" t="s">
        <v>334</v>
      </c>
      <c r="D244" s="238"/>
      <c r="E244" s="198">
        <v>13.2</v>
      </c>
      <c r="F244" s="182"/>
      <c r="G244" s="183"/>
      <c r="M244" s="179" t="s">
        <v>334</v>
      </c>
      <c r="O244" s="170"/>
    </row>
    <row r="245" spans="1:104" ht="12.75" customHeight="1" x14ac:dyDescent="0.2">
      <c r="A245" s="177"/>
      <c r="B245" s="180"/>
      <c r="C245" s="238" t="s">
        <v>335</v>
      </c>
      <c r="D245" s="238"/>
      <c r="E245" s="198">
        <v>27.637499999999999</v>
      </c>
      <c r="F245" s="182"/>
      <c r="G245" s="183"/>
      <c r="M245" s="179" t="s">
        <v>335</v>
      </c>
      <c r="O245" s="170"/>
    </row>
    <row r="246" spans="1:104" ht="12.75" customHeight="1" x14ac:dyDescent="0.2">
      <c r="A246" s="177"/>
      <c r="B246" s="180"/>
      <c r="C246" s="238" t="s">
        <v>336</v>
      </c>
      <c r="D246" s="238"/>
      <c r="E246" s="198">
        <v>1.62</v>
      </c>
      <c r="F246" s="182"/>
      <c r="G246" s="183"/>
      <c r="M246" s="179" t="s">
        <v>336</v>
      </c>
      <c r="O246" s="170"/>
    </row>
    <row r="247" spans="1:104" ht="12.75" customHeight="1" x14ac:dyDescent="0.2">
      <c r="A247" s="177"/>
      <c r="B247" s="180"/>
      <c r="C247" s="238" t="s">
        <v>337</v>
      </c>
      <c r="D247" s="238"/>
      <c r="E247" s="198">
        <v>10.25</v>
      </c>
      <c r="F247" s="182"/>
      <c r="G247" s="183"/>
      <c r="M247" s="179" t="s">
        <v>337</v>
      </c>
      <c r="O247" s="170"/>
    </row>
    <row r="248" spans="1:104" ht="12.75" customHeight="1" x14ac:dyDescent="0.2">
      <c r="A248" s="177"/>
      <c r="B248" s="180"/>
      <c r="C248" s="238" t="s">
        <v>338</v>
      </c>
      <c r="D248" s="238"/>
      <c r="E248" s="198">
        <v>13.2</v>
      </c>
      <c r="F248" s="182"/>
      <c r="G248" s="183"/>
      <c r="M248" s="179" t="s">
        <v>338</v>
      </c>
      <c r="O248" s="170"/>
    </row>
    <row r="249" spans="1:104" ht="12.75" customHeight="1" x14ac:dyDescent="0.2">
      <c r="A249" s="177"/>
      <c r="B249" s="180"/>
      <c r="C249" s="238" t="s">
        <v>339</v>
      </c>
      <c r="D249" s="238"/>
      <c r="E249" s="198">
        <v>0.63</v>
      </c>
      <c r="F249" s="182"/>
      <c r="G249" s="183"/>
      <c r="M249" s="179" t="s">
        <v>339</v>
      </c>
      <c r="O249" s="170"/>
    </row>
    <row r="250" spans="1:104" ht="12.75" customHeight="1" x14ac:dyDescent="0.2">
      <c r="A250" s="177"/>
      <c r="B250" s="180"/>
      <c r="C250" s="238" t="s">
        <v>340</v>
      </c>
      <c r="D250" s="238"/>
      <c r="E250" s="198">
        <v>2.0249999999999999</v>
      </c>
      <c r="F250" s="182"/>
      <c r="G250" s="183"/>
      <c r="M250" s="179" t="s">
        <v>340</v>
      </c>
      <c r="O250" s="170"/>
    </row>
    <row r="251" spans="1:104" ht="12.75" customHeight="1" x14ac:dyDescent="0.2">
      <c r="A251" s="177"/>
      <c r="B251" s="180"/>
      <c r="C251" s="238" t="s">
        <v>341</v>
      </c>
      <c r="D251" s="238"/>
      <c r="E251" s="198">
        <v>1.204</v>
      </c>
      <c r="F251" s="182"/>
      <c r="G251" s="183"/>
      <c r="M251" s="179" t="s">
        <v>341</v>
      </c>
      <c r="O251" s="170"/>
    </row>
    <row r="252" spans="1:104" ht="12.75" customHeight="1" x14ac:dyDescent="0.2">
      <c r="A252" s="177"/>
      <c r="B252" s="180"/>
      <c r="C252" s="239" t="s">
        <v>130</v>
      </c>
      <c r="D252" s="239"/>
      <c r="E252" s="199">
        <v>69.766499999999994</v>
      </c>
      <c r="F252" s="182"/>
      <c r="G252" s="183"/>
      <c r="M252" s="179" t="s">
        <v>130</v>
      </c>
      <c r="O252" s="170"/>
    </row>
    <row r="253" spans="1:104" ht="12.75" customHeight="1" x14ac:dyDescent="0.2">
      <c r="A253" s="177"/>
      <c r="B253" s="180"/>
      <c r="C253" s="237" t="s">
        <v>342</v>
      </c>
      <c r="D253" s="237"/>
      <c r="E253" s="181">
        <v>-69.766499999999994</v>
      </c>
      <c r="F253" s="182"/>
      <c r="G253" s="183"/>
      <c r="M253" s="205">
        <v>-697665</v>
      </c>
      <c r="O253" s="170"/>
    </row>
    <row r="254" spans="1:104" x14ac:dyDescent="0.2">
      <c r="A254" s="171">
        <v>30</v>
      </c>
      <c r="B254" s="172" t="s">
        <v>343</v>
      </c>
      <c r="C254" s="201" t="s">
        <v>344</v>
      </c>
      <c r="D254" s="202" t="s">
        <v>88</v>
      </c>
      <c r="E254" s="203">
        <v>162.11799999999999</v>
      </c>
      <c r="F254" s="203">
        <v>0</v>
      </c>
      <c r="G254" s="204">
        <f>E254*F254</f>
        <v>0</v>
      </c>
      <c r="H254" s="206"/>
      <c r="I254" s="206"/>
      <c r="J254" s="206"/>
      <c r="O254" s="170">
        <v>2</v>
      </c>
      <c r="AA254" s="145">
        <v>1</v>
      </c>
      <c r="AB254" s="145">
        <v>1</v>
      </c>
      <c r="AC254" s="145">
        <v>1</v>
      </c>
      <c r="AZ254" s="145">
        <v>1</v>
      </c>
      <c r="BA254" s="145">
        <f>IF(AZ254=1,G254,0)</f>
        <v>0</v>
      </c>
      <c r="BB254" s="145">
        <f>IF(AZ254=2,G254,0)</f>
        <v>0</v>
      </c>
      <c r="BC254" s="145">
        <f>IF(AZ254=3,G254,0)</f>
        <v>0</v>
      </c>
      <c r="BD254" s="145">
        <f>IF(AZ254=4,G254,0)</f>
        <v>0</v>
      </c>
      <c r="BE254" s="145">
        <f>IF(AZ254=5,G254,0)</f>
        <v>0</v>
      </c>
      <c r="CA254" s="170">
        <v>1</v>
      </c>
      <c r="CB254" s="170">
        <v>1</v>
      </c>
      <c r="CZ254" s="145">
        <v>1.6360000000000003E-2</v>
      </c>
    </row>
    <row r="255" spans="1:104" ht="12.75" customHeight="1" x14ac:dyDescent="0.25">
      <c r="A255" s="177"/>
      <c r="B255" s="178"/>
      <c r="C255" s="234" t="s">
        <v>345</v>
      </c>
      <c r="D255" s="234"/>
      <c r="E255" s="234"/>
      <c r="F255" s="234"/>
      <c r="G255" s="234"/>
      <c r="H255" s="206"/>
      <c r="I255" s="206"/>
      <c r="J255" s="206"/>
      <c r="L255" s="179" t="s">
        <v>346</v>
      </c>
      <c r="O255" s="170">
        <v>3</v>
      </c>
    </row>
    <row r="256" spans="1:104" ht="12.75" customHeight="1" x14ac:dyDescent="0.25">
      <c r="A256" s="177"/>
      <c r="B256" s="178"/>
      <c r="C256" s="234" t="s">
        <v>313</v>
      </c>
      <c r="D256" s="234"/>
      <c r="E256" s="234"/>
      <c r="F256" s="234"/>
      <c r="G256" s="234"/>
      <c r="H256" s="206"/>
      <c r="I256" s="206"/>
      <c r="J256" s="206"/>
      <c r="L256" s="179" t="s">
        <v>347</v>
      </c>
      <c r="O256" s="170">
        <v>3</v>
      </c>
    </row>
    <row r="257" spans="1:15" ht="12.75" customHeight="1" x14ac:dyDescent="0.2">
      <c r="A257" s="177"/>
      <c r="B257" s="178"/>
      <c r="C257" s="236" t="s">
        <v>178</v>
      </c>
      <c r="D257" s="236"/>
      <c r="E257" s="236"/>
      <c r="F257" s="236"/>
      <c r="G257" s="236"/>
      <c r="H257" s="206"/>
      <c r="I257" s="206"/>
      <c r="J257" s="206"/>
      <c r="L257" s="179" t="s">
        <v>178</v>
      </c>
      <c r="O257" s="170">
        <v>3</v>
      </c>
    </row>
    <row r="258" spans="1:15" ht="12.75" customHeight="1" x14ac:dyDescent="0.25">
      <c r="A258" s="177"/>
      <c r="B258" s="178"/>
      <c r="C258" s="234" t="s">
        <v>326</v>
      </c>
      <c r="D258" s="234"/>
      <c r="E258" s="234"/>
      <c r="F258" s="234"/>
      <c r="G258" s="234"/>
      <c r="H258" s="206"/>
      <c r="I258" s="206"/>
      <c r="J258" s="206"/>
      <c r="L258" s="179" t="s">
        <v>348</v>
      </c>
      <c r="O258" s="170">
        <v>3</v>
      </c>
    </row>
    <row r="259" spans="1:15" ht="12.75" customHeight="1" x14ac:dyDescent="0.25">
      <c r="A259" s="177"/>
      <c r="B259" s="178"/>
      <c r="C259" s="234" t="s">
        <v>349</v>
      </c>
      <c r="D259" s="234"/>
      <c r="E259" s="234"/>
      <c r="F259" s="234"/>
      <c r="G259" s="234"/>
      <c r="H259" s="206"/>
      <c r="I259" s="206"/>
      <c r="J259" s="206"/>
      <c r="L259" s="179" t="s">
        <v>350</v>
      </c>
      <c r="O259" s="170">
        <v>3</v>
      </c>
    </row>
    <row r="260" spans="1:15" ht="12.75" customHeight="1" x14ac:dyDescent="0.25">
      <c r="A260" s="177"/>
      <c r="B260" s="178"/>
      <c r="C260" s="234" t="s">
        <v>351</v>
      </c>
      <c r="D260" s="234"/>
      <c r="E260" s="234"/>
      <c r="F260" s="234"/>
      <c r="G260" s="234"/>
      <c r="H260" s="206"/>
      <c r="I260" s="206"/>
      <c r="J260" s="206"/>
      <c r="L260" s="179" t="s">
        <v>352</v>
      </c>
      <c r="O260" s="170">
        <v>3</v>
      </c>
    </row>
    <row r="261" spans="1:15" ht="12.75" customHeight="1" x14ac:dyDescent="0.25">
      <c r="A261" s="177"/>
      <c r="B261" s="178"/>
      <c r="C261" s="234" t="s">
        <v>353</v>
      </c>
      <c r="D261" s="234"/>
      <c r="E261" s="234"/>
      <c r="F261" s="234"/>
      <c r="G261" s="234"/>
      <c r="H261" s="206"/>
      <c r="I261" s="206"/>
      <c r="J261" s="206"/>
      <c r="L261" s="179" t="s">
        <v>354</v>
      </c>
      <c r="O261" s="170">
        <v>3</v>
      </c>
    </row>
    <row r="262" spans="1:15" ht="12.75" customHeight="1" x14ac:dyDescent="0.25">
      <c r="A262" s="177"/>
      <c r="B262" s="178"/>
      <c r="C262" s="234" t="s">
        <v>355</v>
      </c>
      <c r="D262" s="234"/>
      <c r="E262" s="234"/>
      <c r="F262" s="234"/>
      <c r="G262" s="234"/>
      <c r="H262" s="206"/>
      <c r="I262" s="206"/>
      <c r="J262" s="206"/>
      <c r="L262" s="179" t="s">
        <v>356</v>
      </c>
      <c r="O262" s="170">
        <v>3</v>
      </c>
    </row>
    <row r="263" spans="1:15" ht="12.75" customHeight="1" x14ac:dyDescent="0.25">
      <c r="A263" s="177"/>
      <c r="B263" s="178"/>
      <c r="C263" s="234" t="s">
        <v>319</v>
      </c>
      <c r="D263" s="234"/>
      <c r="E263" s="234"/>
      <c r="F263" s="234"/>
      <c r="G263" s="234"/>
      <c r="H263" s="206"/>
      <c r="I263" s="206"/>
      <c r="J263" s="206"/>
      <c r="L263" s="179" t="s">
        <v>183</v>
      </c>
      <c r="O263" s="170">
        <v>3</v>
      </c>
    </row>
    <row r="264" spans="1:15" ht="12.75" customHeight="1" x14ac:dyDescent="0.25">
      <c r="A264" s="177"/>
      <c r="B264" s="178"/>
      <c r="C264" s="234" t="s">
        <v>357</v>
      </c>
      <c r="D264" s="234"/>
      <c r="E264" s="234"/>
      <c r="F264" s="234"/>
      <c r="G264" s="234"/>
      <c r="H264" s="206"/>
      <c r="I264" s="206"/>
      <c r="J264" s="206"/>
      <c r="L264" s="179" t="s">
        <v>358</v>
      </c>
      <c r="O264" s="170">
        <v>3</v>
      </c>
    </row>
    <row r="265" spans="1:15" ht="12.75" customHeight="1" x14ac:dyDescent="0.25">
      <c r="A265" s="177"/>
      <c r="B265" s="178"/>
      <c r="C265" s="234" t="s">
        <v>306</v>
      </c>
      <c r="D265" s="234"/>
      <c r="E265" s="234"/>
      <c r="F265" s="234"/>
      <c r="G265" s="234"/>
      <c r="H265" s="206"/>
      <c r="I265" s="206"/>
      <c r="J265" s="206"/>
      <c r="L265" s="179" t="s">
        <v>359</v>
      </c>
      <c r="O265" s="170">
        <v>3</v>
      </c>
    </row>
    <row r="266" spans="1:15" ht="12.75" customHeight="1" x14ac:dyDescent="0.2">
      <c r="A266" s="177"/>
      <c r="B266" s="180"/>
      <c r="C266" s="240" t="s">
        <v>360</v>
      </c>
      <c r="D266" s="240"/>
      <c r="E266" s="200">
        <v>73.902500000000003</v>
      </c>
      <c r="F266" s="182"/>
      <c r="G266" s="183"/>
      <c r="M266" s="179" t="s">
        <v>360</v>
      </c>
      <c r="O266" s="170"/>
    </row>
    <row r="267" spans="1:15" ht="12.75" customHeight="1" x14ac:dyDescent="0.2">
      <c r="A267" s="177"/>
      <c r="B267" s="180"/>
      <c r="C267" s="237" t="s">
        <v>361</v>
      </c>
      <c r="D267" s="237"/>
      <c r="E267" s="181">
        <v>111.02249999999999</v>
      </c>
      <c r="F267" s="182"/>
      <c r="G267" s="183"/>
      <c r="M267" s="179" t="s">
        <v>361</v>
      </c>
      <c r="O267" s="170"/>
    </row>
    <row r="268" spans="1:15" ht="12.75" customHeight="1" x14ac:dyDescent="0.2">
      <c r="A268" s="177"/>
      <c r="B268" s="180"/>
      <c r="C268" s="238" t="s">
        <v>115</v>
      </c>
      <c r="D268" s="238"/>
      <c r="E268" s="198">
        <v>0</v>
      </c>
      <c r="F268" s="182"/>
      <c r="G268" s="183"/>
      <c r="M268" s="179" t="s">
        <v>115</v>
      </c>
      <c r="O268" s="170"/>
    </row>
    <row r="269" spans="1:15" ht="12.75" customHeight="1" x14ac:dyDescent="0.2">
      <c r="A269" s="177"/>
      <c r="B269" s="180"/>
      <c r="C269" s="238" t="s">
        <v>362</v>
      </c>
      <c r="D269" s="238"/>
      <c r="E269" s="198">
        <v>5.2649999999999997</v>
      </c>
      <c r="F269" s="182"/>
      <c r="G269" s="183"/>
      <c r="M269" s="179" t="s">
        <v>362</v>
      </c>
      <c r="O269" s="170"/>
    </row>
    <row r="270" spans="1:15" ht="12.75" customHeight="1" x14ac:dyDescent="0.2">
      <c r="A270" s="177"/>
      <c r="B270" s="180"/>
      <c r="C270" s="238" t="s">
        <v>363</v>
      </c>
      <c r="D270" s="238"/>
      <c r="E270" s="198">
        <v>0.88200000000000012</v>
      </c>
      <c r="F270" s="182"/>
      <c r="G270" s="183"/>
      <c r="M270" s="179" t="s">
        <v>363</v>
      </c>
      <c r="O270" s="170"/>
    </row>
    <row r="271" spans="1:15" ht="12.75" customHeight="1" x14ac:dyDescent="0.2">
      <c r="A271" s="177"/>
      <c r="B271" s="180"/>
      <c r="C271" s="238" t="s">
        <v>364</v>
      </c>
      <c r="D271" s="238"/>
      <c r="E271" s="198">
        <v>16.66</v>
      </c>
      <c r="F271" s="182"/>
      <c r="G271" s="183"/>
      <c r="M271" s="179" t="s">
        <v>364</v>
      </c>
      <c r="O271" s="170"/>
    </row>
    <row r="272" spans="1:15" ht="12.75" customHeight="1" x14ac:dyDescent="0.2">
      <c r="A272" s="177"/>
      <c r="B272" s="180"/>
      <c r="C272" s="239" t="s">
        <v>130</v>
      </c>
      <c r="D272" s="239"/>
      <c r="E272" s="199">
        <v>22.806999999999999</v>
      </c>
      <c r="F272" s="182"/>
      <c r="G272" s="183"/>
      <c r="M272" s="179" t="s">
        <v>130</v>
      </c>
      <c r="O272" s="170"/>
    </row>
    <row r="273" spans="1:104" ht="12.75" customHeight="1" x14ac:dyDescent="0.2">
      <c r="A273" s="177"/>
      <c r="B273" s="180"/>
      <c r="C273" s="237" t="s">
        <v>365</v>
      </c>
      <c r="D273" s="237"/>
      <c r="E273" s="181">
        <v>-22.806999999999999</v>
      </c>
      <c r="F273" s="182"/>
      <c r="G273" s="183"/>
      <c r="M273" s="205">
        <v>-22807</v>
      </c>
      <c r="O273" s="170"/>
    </row>
    <row r="274" spans="1:104" x14ac:dyDescent="0.2">
      <c r="A274" s="171">
        <v>31</v>
      </c>
      <c r="B274" s="172" t="s">
        <v>366</v>
      </c>
      <c r="C274" s="201" t="s">
        <v>367</v>
      </c>
      <c r="D274" s="174" t="s">
        <v>88</v>
      </c>
      <c r="E274" s="175">
        <v>118.1031</v>
      </c>
      <c r="F274" s="175">
        <v>0</v>
      </c>
      <c r="G274" s="176">
        <f>E274*F274</f>
        <v>0</v>
      </c>
      <c r="O274" s="170">
        <v>2</v>
      </c>
      <c r="AA274" s="145">
        <v>1</v>
      </c>
      <c r="AB274" s="145">
        <v>1</v>
      </c>
      <c r="AC274" s="145">
        <v>1</v>
      </c>
      <c r="AZ274" s="145">
        <v>1</v>
      </c>
      <c r="BA274" s="145">
        <f>IF(AZ274=1,G274,0)</f>
        <v>0</v>
      </c>
      <c r="BB274" s="145">
        <f>IF(AZ274=2,G274,0)</f>
        <v>0</v>
      </c>
      <c r="BC274" s="145">
        <f>IF(AZ274=3,G274,0)</f>
        <v>0</v>
      </c>
      <c r="BD274" s="145">
        <f>IF(AZ274=4,G274,0)</f>
        <v>0</v>
      </c>
      <c r="BE274" s="145">
        <f>IF(AZ274=5,G274,0)</f>
        <v>0</v>
      </c>
      <c r="CA274" s="170">
        <v>1</v>
      </c>
      <c r="CB274" s="170">
        <v>1</v>
      </c>
      <c r="CZ274" s="145">
        <v>1.6360000000000003E-2</v>
      </c>
    </row>
    <row r="275" spans="1:104" ht="12.75" customHeight="1" x14ac:dyDescent="0.2">
      <c r="A275" s="177"/>
      <c r="B275" s="178"/>
      <c r="C275" s="235" t="s">
        <v>313</v>
      </c>
      <c r="D275" s="235"/>
      <c r="E275" s="235"/>
      <c r="F275" s="235"/>
      <c r="G275" s="235"/>
      <c r="L275" s="179" t="s">
        <v>313</v>
      </c>
      <c r="O275" s="170">
        <v>3</v>
      </c>
    </row>
    <row r="276" spans="1:104" ht="12.75" customHeight="1" x14ac:dyDescent="0.2">
      <c r="A276" s="177"/>
      <c r="B276" s="178"/>
      <c r="C276" s="235" t="s">
        <v>178</v>
      </c>
      <c r="D276" s="235"/>
      <c r="E276" s="235"/>
      <c r="F276" s="235"/>
      <c r="G276" s="235"/>
      <c r="L276" s="179" t="s">
        <v>178</v>
      </c>
      <c r="O276" s="170">
        <v>3</v>
      </c>
    </row>
    <row r="277" spans="1:104" ht="12.75" customHeight="1" x14ac:dyDescent="0.2">
      <c r="A277" s="177"/>
      <c r="B277" s="178"/>
      <c r="C277" s="235" t="s">
        <v>368</v>
      </c>
      <c r="D277" s="235"/>
      <c r="E277" s="235"/>
      <c r="F277" s="235"/>
      <c r="G277" s="235"/>
      <c r="L277" s="179" t="s">
        <v>368</v>
      </c>
      <c r="O277" s="170">
        <v>3</v>
      </c>
    </row>
    <row r="278" spans="1:104" ht="12.75" customHeight="1" x14ac:dyDescent="0.2">
      <c r="A278" s="177"/>
      <c r="B278" s="178"/>
      <c r="C278" s="235" t="s">
        <v>180</v>
      </c>
      <c r="D278" s="235"/>
      <c r="E278" s="235"/>
      <c r="F278" s="235"/>
      <c r="G278" s="235"/>
      <c r="L278" s="179" t="s">
        <v>180</v>
      </c>
      <c r="O278" s="170">
        <v>3</v>
      </c>
    </row>
    <row r="279" spans="1:104" ht="12.75" customHeight="1" x14ac:dyDescent="0.2">
      <c r="A279" s="177"/>
      <c r="B279" s="178"/>
      <c r="C279" s="235" t="s">
        <v>369</v>
      </c>
      <c r="D279" s="235"/>
      <c r="E279" s="235"/>
      <c r="F279" s="235"/>
      <c r="G279" s="235"/>
      <c r="L279" s="179" t="s">
        <v>369</v>
      </c>
      <c r="O279" s="170">
        <v>3</v>
      </c>
    </row>
    <row r="280" spans="1:104" ht="12.75" customHeight="1" x14ac:dyDescent="0.2">
      <c r="A280" s="177"/>
      <c r="B280" s="178"/>
      <c r="C280" s="235" t="s">
        <v>316</v>
      </c>
      <c r="D280" s="235"/>
      <c r="E280" s="235"/>
      <c r="F280" s="235"/>
      <c r="G280" s="235"/>
      <c r="L280" s="179" t="s">
        <v>316</v>
      </c>
      <c r="O280" s="170">
        <v>3</v>
      </c>
    </row>
    <row r="281" spans="1:104" ht="12.75" customHeight="1" x14ac:dyDescent="0.2">
      <c r="A281" s="177"/>
      <c r="B281" s="178"/>
      <c r="C281" s="235" t="s">
        <v>317</v>
      </c>
      <c r="D281" s="235"/>
      <c r="E281" s="235"/>
      <c r="F281" s="235"/>
      <c r="G281" s="235"/>
      <c r="L281" s="179" t="s">
        <v>317</v>
      </c>
      <c r="O281" s="170">
        <v>3</v>
      </c>
    </row>
    <row r="282" spans="1:104" ht="12.75" customHeight="1" x14ac:dyDescent="0.2">
      <c r="A282" s="177"/>
      <c r="B282" s="178"/>
      <c r="C282" s="235" t="s">
        <v>318</v>
      </c>
      <c r="D282" s="235"/>
      <c r="E282" s="235"/>
      <c r="F282" s="235"/>
      <c r="G282" s="235"/>
      <c r="L282" s="179" t="s">
        <v>318</v>
      </c>
      <c r="O282" s="170">
        <v>3</v>
      </c>
    </row>
    <row r="283" spans="1:104" ht="12.75" customHeight="1" x14ac:dyDescent="0.2">
      <c r="A283" s="177"/>
      <c r="B283" s="178"/>
      <c r="C283" s="235" t="s">
        <v>319</v>
      </c>
      <c r="D283" s="235"/>
      <c r="E283" s="235"/>
      <c r="F283" s="235"/>
      <c r="G283" s="235"/>
      <c r="L283" s="179" t="s">
        <v>319</v>
      </c>
      <c r="O283" s="170">
        <v>3</v>
      </c>
    </row>
    <row r="284" spans="1:104" ht="12.75" customHeight="1" x14ac:dyDescent="0.2">
      <c r="A284" s="177"/>
      <c r="B284" s="178"/>
      <c r="C284" s="235" t="s">
        <v>284</v>
      </c>
      <c r="D284" s="235"/>
      <c r="E284" s="235"/>
      <c r="F284" s="235"/>
      <c r="G284" s="235"/>
      <c r="L284" s="179" t="s">
        <v>284</v>
      </c>
      <c r="O284" s="170">
        <v>3</v>
      </c>
    </row>
    <row r="285" spans="1:104" ht="12.75" customHeight="1" x14ac:dyDescent="0.2">
      <c r="A285" s="177"/>
      <c r="B285" s="178"/>
      <c r="C285" s="235" t="s">
        <v>320</v>
      </c>
      <c r="D285" s="235"/>
      <c r="E285" s="235"/>
      <c r="F285" s="235"/>
      <c r="G285" s="235"/>
      <c r="L285" s="179" t="s">
        <v>320</v>
      </c>
      <c r="O285" s="170">
        <v>3</v>
      </c>
    </row>
    <row r="286" spans="1:104" ht="12.75" customHeight="1" x14ac:dyDescent="0.2">
      <c r="A286" s="177"/>
      <c r="B286" s="178"/>
      <c r="C286" s="235" t="s">
        <v>306</v>
      </c>
      <c r="D286" s="235"/>
      <c r="E286" s="235"/>
      <c r="F286" s="235"/>
      <c r="G286" s="235"/>
      <c r="L286" s="179" t="s">
        <v>306</v>
      </c>
      <c r="O286" s="170">
        <v>3</v>
      </c>
    </row>
    <row r="287" spans="1:104" ht="12.75" customHeight="1" x14ac:dyDescent="0.2">
      <c r="A287" s="177"/>
      <c r="B287" s="180"/>
      <c r="C287" s="240" t="s">
        <v>370</v>
      </c>
      <c r="D287" s="240"/>
      <c r="E287" s="200">
        <v>54.9</v>
      </c>
      <c r="F287" s="182"/>
      <c r="G287" s="183"/>
      <c r="M287" s="179" t="s">
        <v>370</v>
      </c>
      <c r="O287" s="170"/>
    </row>
    <row r="288" spans="1:104" ht="12.75" customHeight="1" x14ac:dyDescent="0.2">
      <c r="A288" s="177"/>
      <c r="B288" s="180"/>
      <c r="C288" s="240" t="s">
        <v>371</v>
      </c>
      <c r="D288" s="240"/>
      <c r="E288" s="200">
        <v>41.6325</v>
      </c>
      <c r="F288" s="182"/>
      <c r="G288" s="183"/>
      <c r="M288" s="179" t="s">
        <v>371</v>
      </c>
      <c r="O288" s="170"/>
    </row>
    <row r="289" spans="1:104" ht="12.75" customHeight="1" x14ac:dyDescent="0.2">
      <c r="A289" s="177"/>
      <c r="B289" s="180"/>
      <c r="C289" s="237" t="s">
        <v>372</v>
      </c>
      <c r="D289" s="237"/>
      <c r="E289" s="181">
        <v>40.488799999999998</v>
      </c>
      <c r="F289" s="182"/>
      <c r="G289" s="183"/>
      <c r="M289" s="179" t="s">
        <v>372</v>
      </c>
      <c r="O289" s="170"/>
    </row>
    <row r="290" spans="1:104" ht="12.75" customHeight="1" x14ac:dyDescent="0.2">
      <c r="A290" s="177"/>
      <c r="B290" s="180"/>
      <c r="C290" s="238" t="s">
        <v>115</v>
      </c>
      <c r="D290" s="238"/>
      <c r="E290" s="198">
        <v>0</v>
      </c>
      <c r="F290" s="182"/>
      <c r="G290" s="183"/>
      <c r="M290" s="179" t="s">
        <v>115</v>
      </c>
      <c r="O290" s="170"/>
    </row>
    <row r="291" spans="1:104" ht="12.75" customHeight="1" x14ac:dyDescent="0.2">
      <c r="A291" s="177"/>
      <c r="B291" s="180"/>
      <c r="C291" s="238" t="s">
        <v>373</v>
      </c>
      <c r="D291" s="238"/>
      <c r="E291" s="198">
        <v>9</v>
      </c>
      <c r="F291" s="182"/>
      <c r="G291" s="183"/>
      <c r="M291" s="179" t="s">
        <v>373</v>
      </c>
      <c r="O291" s="170"/>
    </row>
    <row r="292" spans="1:104" ht="12.75" customHeight="1" x14ac:dyDescent="0.2">
      <c r="A292" s="177"/>
      <c r="B292" s="180"/>
      <c r="C292" s="238" t="s">
        <v>374</v>
      </c>
      <c r="D292" s="238"/>
      <c r="E292" s="198">
        <v>1.35</v>
      </c>
      <c r="F292" s="182"/>
      <c r="G292" s="183"/>
      <c r="M292" s="179" t="s">
        <v>374</v>
      </c>
      <c r="O292" s="170"/>
    </row>
    <row r="293" spans="1:104" ht="12.75" customHeight="1" x14ac:dyDescent="0.2">
      <c r="A293" s="177"/>
      <c r="B293" s="180"/>
      <c r="C293" s="238" t="s">
        <v>375</v>
      </c>
      <c r="D293" s="238"/>
      <c r="E293" s="198">
        <v>1.7250000000000001</v>
      </c>
      <c r="F293" s="182"/>
      <c r="G293" s="183"/>
      <c r="M293" s="179" t="s">
        <v>375</v>
      </c>
      <c r="O293" s="170"/>
    </row>
    <row r="294" spans="1:104" ht="12.75" customHeight="1" x14ac:dyDescent="0.2">
      <c r="A294" s="177"/>
      <c r="B294" s="180"/>
      <c r="C294" s="238" t="s">
        <v>376</v>
      </c>
      <c r="D294" s="238"/>
      <c r="E294" s="198">
        <v>3.08</v>
      </c>
      <c r="F294" s="182"/>
      <c r="G294" s="183"/>
      <c r="M294" s="179" t="s">
        <v>376</v>
      </c>
      <c r="O294" s="170"/>
    </row>
    <row r="295" spans="1:104" ht="12.75" customHeight="1" x14ac:dyDescent="0.2">
      <c r="A295" s="177"/>
      <c r="B295" s="180"/>
      <c r="C295" s="238" t="s">
        <v>377</v>
      </c>
      <c r="D295" s="238"/>
      <c r="E295" s="198">
        <v>3.7631999999999999</v>
      </c>
      <c r="F295" s="182"/>
      <c r="G295" s="183"/>
      <c r="M295" s="179" t="s">
        <v>377</v>
      </c>
      <c r="O295" s="170"/>
    </row>
    <row r="296" spans="1:104" ht="12.75" customHeight="1" x14ac:dyDescent="0.2">
      <c r="A296" s="177"/>
      <c r="B296" s="180"/>
      <c r="C296" s="239" t="s">
        <v>130</v>
      </c>
      <c r="D296" s="239"/>
      <c r="E296" s="199">
        <v>18.918199999999999</v>
      </c>
      <c r="F296" s="182"/>
      <c r="G296" s="183"/>
      <c r="M296" s="179" t="s">
        <v>130</v>
      </c>
      <c r="O296" s="170"/>
    </row>
    <row r="297" spans="1:104" ht="12.75" customHeight="1" x14ac:dyDescent="0.2">
      <c r="A297" s="177"/>
      <c r="B297" s="180"/>
      <c r="C297" s="237" t="s">
        <v>378</v>
      </c>
      <c r="D297" s="237"/>
      <c r="E297" s="181">
        <v>-18.918199999999999</v>
      </c>
      <c r="F297" s="182"/>
      <c r="G297" s="183"/>
      <c r="M297" s="205">
        <v>-189182</v>
      </c>
      <c r="O297" s="170"/>
    </row>
    <row r="298" spans="1:104" x14ac:dyDescent="0.2">
      <c r="A298" s="171">
        <v>32</v>
      </c>
      <c r="B298" s="172" t="s">
        <v>379</v>
      </c>
      <c r="C298" s="201" t="s">
        <v>380</v>
      </c>
      <c r="D298" s="174" t="s">
        <v>88</v>
      </c>
      <c r="E298" s="175">
        <v>23.222999999999999</v>
      </c>
      <c r="F298" s="175">
        <v>0</v>
      </c>
      <c r="G298" s="176">
        <f>E298*F298</f>
        <v>0</v>
      </c>
      <c r="O298" s="170">
        <v>2</v>
      </c>
      <c r="AA298" s="145">
        <v>1</v>
      </c>
      <c r="AB298" s="145">
        <v>1</v>
      </c>
      <c r="AC298" s="145">
        <v>1</v>
      </c>
      <c r="AZ298" s="145">
        <v>1</v>
      </c>
      <c r="BA298" s="145">
        <f>IF(AZ298=1,G298,0)</f>
        <v>0</v>
      </c>
      <c r="BB298" s="145">
        <f>IF(AZ298=2,G298,0)</f>
        <v>0</v>
      </c>
      <c r="BC298" s="145">
        <f>IF(AZ298=3,G298,0)</f>
        <v>0</v>
      </c>
      <c r="BD298" s="145">
        <f>IF(AZ298=4,G298,0)</f>
        <v>0</v>
      </c>
      <c r="BE298" s="145">
        <f>IF(AZ298=5,G298,0)</f>
        <v>0</v>
      </c>
      <c r="CA298" s="170">
        <v>1</v>
      </c>
      <c r="CB298" s="170">
        <v>1</v>
      </c>
      <c r="CZ298" s="145">
        <v>1.6360000000000003E-2</v>
      </c>
    </row>
    <row r="299" spans="1:104" ht="12.75" customHeight="1" x14ac:dyDescent="0.2">
      <c r="A299" s="177"/>
      <c r="B299" s="178"/>
      <c r="C299" s="235" t="s">
        <v>313</v>
      </c>
      <c r="D299" s="235"/>
      <c r="E299" s="235"/>
      <c r="F299" s="235"/>
      <c r="G299" s="235"/>
      <c r="L299" s="179" t="s">
        <v>313</v>
      </c>
      <c r="O299" s="170">
        <v>3</v>
      </c>
    </row>
    <row r="300" spans="1:104" ht="12.75" customHeight="1" x14ac:dyDescent="0.2">
      <c r="A300" s="177"/>
      <c r="B300" s="178"/>
      <c r="C300" s="235" t="s">
        <v>178</v>
      </c>
      <c r="D300" s="235"/>
      <c r="E300" s="235"/>
      <c r="F300" s="235"/>
      <c r="G300" s="235"/>
      <c r="L300" s="179" t="s">
        <v>178</v>
      </c>
      <c r="O300" s="170">
        <v>3</v>
      </c>
    </row>
    <row r="301" spans="1:104" ht="12.75" customHeight="1" x14ac:dyDescent="0.2">
      <c r="A301" s="177"/>
      <c r="B301" s="178"/>
      <c r="C301" s="235" t="s">
        <v>381</v>
      </c>
      <c r="D301" s="235"/>
      <c r="E301" s="235"/>
      <c r="F301" s="235"/>
      <c r="G301" s="235"/>
      <c r="L301" s="179" t="s">
        <v>381</v>
      </c>
      <c r="O301" s="170">
        <v>3</v>
      </c>
    </row>
    <row r="302" spans="1:104" ht="12.75" customHeight="1" x14ac:dyDescent="0.2">
      <c r="A302" s="177"/>
      <c r="B302" s="178"/>
      <c r="C302" s="235" t="s">
        <v>180</v>
      </c>
      <c r="D302" s="235"/>
      <c r="E302" s="235"/>
      <c r="F302" s="235"/>
      <c r="G302" s="235"/>
      <c r="L302" s="179" t="s">
        <v>180</v>
      </c>
      <c r="O302" s="170">
        <v>3</v>
      </c>
    </row>
    <row r="303" spans="1:104" ht="12.75" customHeight="1" x14ac:dyDescent="0.2">
      <c r="A303" s="177"/>
      <c r="B303" s="178"/>
      <c r="C303" s="235" t="s">
        <v>382</v>
      </c>
      <c r="D303" s="235"/>
      <c r="E303" s="235"/>
      <c r="F303" s="235"/>
      <c r="G303" s="235"/>
      <c r="L303" s="179" t="s">
        <v>382</v>
      </c>
      <c r="O303" s="170">
        <v>3</v>
      </c>
    </row>
    <row r="304" spans="1:104" ht="12.75" customHeight="1" x14ac:dyDescent="0.2">
      <c r="A304" s="177"/>
      <c r="B304" s="178"/>
      <c r="C304" s="235" t="s">
        <v>316</v>
      </c>
      <c r="D304" s="235"/>
      <c r="E304" s="235"/>
      <c r="F304" s="235"/>
      <c r="G304" s="235"/>
      <c r="L304" s="179" t="s">
        <v>316</v>
      </c>
      <c r="O304" s="170">
        <v>3</v>
      </c>
    </row>
    <row r="305" spans="1:104" ht="12.75" customHeight="1" x14ac:dyDescent="0.2">
      <c r="A305" s="177"/>
      <c r="B305" s="178"/>
      <c r="C305" s="235" t="s">
        <v>317</v>
      </c>
      <c r="D305" s="235"/>
      <c r="E305" s="235"/>
      <c r="F305" s="235"/>
      <c r="G305" s="235"/>
      <c r="L305" s="179" t="s">
        <v>317</v>
      </c>
      <c r="O305" s="170">
        <v>3</v>
      </c>
    </row>
    <row r="306" spans="1:104" ht="12.75" customHeight="1" x14ac:dyDescent="0.2">
      <c r="A306" s="177"/>
      <c r="B306" s="178"/>
      <c r="C306" s="235" t="s">
        <v>318</v>
      </c>
      <c r="D306" s="235"/>
      <c r="E306" s="235"/>
      <c r="F306" s="235"/>
      <c r="G306" s="235"/>
      <c r="L306" s="179" t="s">
        <v>318</v>
      </c>
      <c r="O306" s="170">
        <v>3</v>
      </c>
    </row>
    <row r="307" spans="1:104" ht="12.75" customHeight="1" x14ac:dyDescent="0.2">
      <c r="A307" s="177"/>
      <c r="B307" s="178"/>
      <c r="C307" s="235" t="s">
        <v>319</v>
      </c>
      <c r="D307" s="235"/>
      <c r="E307" s="235"/>
      <c r="F307" s="235"/>
      <c r="G307" s="235"/>
      <c r="L307" s="179" t="s">
        <v>319</v>
      </c>
      <c r="O307" s="170">
        <v>3</v>
      </c>
    </row>
    <row r="308" spans="1:104" ht="12.75" customHeight="1" x14ac:dyDescent="0.2">
      <c r="A308" s="177"/>
      <c r="B308" s="178"/>
      <c r="C308" s="235" t="s">
        <v>284</v>
      </c>
      <c r="D308" s="235"/>
      <c r="E308" s="235"/>
      <c r="F308" s="235"/>
      <c r="G308" s="235"/>
      <c r="L308" s="179" t="s">
        <v>284</v>
      </c>
      <c r="O308" s="170">
        <v>3</v>
      </c>
    </row>
    <row r="309" spans="1:104" ht="12.75" customHeight="1" x14ac:dyDescent="0.2">
      <c r="A309" s="177"/>
      <c r="B309" s="178"/>
      <c r="C309" s="235" t="s">
        <v>320</v>
      </c>
      <c r="D309" s="235"/>
      <c r="E309" s="235"/>
      <c r="F309" s="235"/>
      <c r="G309" s="235"/>
      <c r="L309" s="179" t="s">
        <v>320</v>
      </c>
      <c r="O309" s="170">
        <v>3</v>
      </c>
    </row>
    <row r="310" spans="1:104" ht="12.75" customHeight="1" x14ac:dyDescent="0.2">
      <c r="A310" s="177"/>
      <c r="B310" s="178"/>
      <c r="C310" s="235" t="s">
        <v>306</v>
      </c>
      <c r="D310" s="235"/>
      <c r="E310" s="235"/>
      <c r="F310" s="235"/>
      <c r="G310" s="235"/>
      <c r="L310" s="179" t="s">
        <v>306</v>
      </c>
      <c r="O310" s="170">
        <v>3</v>
      </c>
    </row>
    <row r="311" spans="1:104" ht="12.75" customHeight="1" x14ac:dyDescent="0.2">
      <c r="A311" s="177"/>
      <c r="B311" s="180"/>
      <c r="C311" s="237" t="s">
        <v>383</v>
      </c>
      <c r="D311" s="237"/>
      <c r="E311" s="181">
        <v>24.318000000000001</v>
      </c>
      <c r="F311" s="182"/>
      <c r="G311" s="183"/>
      <c r="M311" s="179" t="s">
        <v>383</v>
      </c>
      <c r="O311" s="170"/>
    </row>
    <row r="312" spans="1:104" ht="12.75" customHeight="1" x14ac:dyDescent="0.2">
      <c r="A312" s="177"/>
      <c r="B312" s="180"/>
      <c r="C312" s="238" t="s">
        <v>115</v>
      </c>
      <c r="D312" s="238"/>
      <c r="E312" s="198">
        <v>0</v>
      </c>
      <c r="F312" s="182"/>
      <c r="G312" s="183"/>
      <c r="M312" s="179" t="s">
        <v>115</v>
      </c>
      <c r="O312" s="170"/>
    </row>
    <row r="313" spans="1:104" ht="12.75" customHeight="1" x14ac:dyDescent="0.2">
      <c r="A313" s="177"/>
      <c r="B313" s="180"/>
      <c r="C313" s="238" t="s">
        <v>384</v>
      </c>
      <c r="D313" s="238"/>
      <c r="E313" s="198">
        <v>0.67500000000000004</v>
      </c>
      <c r="F313" s="182"/>
      <c r="G313" s="183"/>
      <c r="M313" s="179" t="s">
        <v>384</v>
      </c>
      <c r="O313" s="170"/>
    </row>
    <row r="314" spans="1:104" ht="12.75" customHeight="1" x14ac:dyDescent="0.2">
      <c r="A314" s="177"/>
      <c r="B314" s="180"/>
      <c r="C314" s="238" t="s">
        <v>385</v>
      </c>
      <c r="D314" s="238"/>
      <c r="E314" s="198">
        <v>0.42</v>
      </c>
      <c r="F314" s="182"/>
      <c r="G314" s="183"/>
      <c r="M314" s="179" t="s">
        <v>385</v>
      </c>
      <c r="O314" s="170"/>
    </row>
    <row r="315" spans="1:104" ht="12.75" customHeight="1" x14ac:dyDescent="0.2">
      <c r="A315" s="177"/>
      <c r="B315" s="180"/>
      <c r="C315" s="239" t="s">
        <v>130</v>
      </c>
      <c r="D315" s="239"/>
      <c r="E315" s="199">
        <v>1.095</v>
      </c>
      <c r="F315" s="182"/>
      <c r="G315" s="183"/>
      <c r="M315" s="179" t="s">
        <v>130</v>
      </c>
      <c r="O315" s="170"/>
    </row>
    <row r="316" spans="1:104" ht="12.75" customHeight="1" x14ac:dyDescent="0.2">
      <c r="A316" s="177"/>
      <c r="B316" s="180"/>
      <c r="C316" s="237" t="s">
        <v>386</v>
      </c>
      <c r="D316" s="237"/>
      <c r="E316" s="181">
        <v>-1.095</v>
      </c>
      <c r="F316" s="182"/>
      <c r="G316" s="183"/>
      <c r="M316" s="205">
        <v>-1095</v>
      </c>
      <c r="O316" s="170"/>
    </row>
    <row r="317" spans="1:104" ht="22.5" x14ac:dyDescent="0.2">
      <c r="A317" s="171">
        <v>33</v>
      </c>
      <c r="B317" s="172" t="s">
        <v>387</v>
      </c>
      <c r="C317" s="173" t="s">
        <v>388</v>
      </c>
      <c r="D317" s="174" t="s">
        <v>88</v>
      </c>
      <c r="E317" s="175">
        <v>5.01</v>
      </c>
      <c r="F317" s="175">
        <v>0</v>
      </c>
      <c r="G317" s="176">
        <f>E317*F317</f>
        <v>0</v>
      </c>
      <c r="O317" s="170">
        <v>2</v>
      </c>
      <c r="AA317" s="145">
        <v>1</v>
      </c>
      <c r="AB317" s="145">
        <v>0</v>
      </c>
      <c r="AC317" s="145">
        <v>0</v>
      </c>
      <c r="AZ317" s="145">
        <v>1</v>
      </c>
      <c r="BA317" s="145">
        <f>IF(AZ317=1,G317,0)</f>
        <v>0</v>
      </c>
      <c r="BB317" s="145">
        <f>IF(AZ317=2,G317,0)</f>
        <v>0</v>
      </c>
      <c r="BC317" s="145">
        <f>IF(AZ317=3,G317,0)</f>
        <v>0</v>
      </c>
      <c r="BD317" s="145">
        <f>IF(AZ317=4,G317,0)</f>
        <v>0</v>
      </c>
      <c r="BE317" s="145">
        <f>IF(AZ317=5,G317,0)</f>
        <v>0</v>
      </c>
      <c r="CA317" s="170">
        <v>1</v>
      </c>
      <c r="CB317" s="170">
        <v>0</v>
      </c>
      <c r="CZ317" s="145">
        <v>1.391E-2</v>
      </c>
    </row>
    <row r="318" spans="1:104" ht="12.75" customHeight="1" x14ac:dyDescent="0.2">
      <c r="A318" s="177"/>
      <c r="B318" s="178"/>
      <c r="C318" s="235" t="s">
        <v>389</v>
      </c>
      <c r="D318" s="235"/>
      <c r="E318" s="235"/>
      <c r="F318" s="235"/>
      <c r="G318" s="235"/>
      <c r="L318" s="179" t="s">
        <v>389</v>
      </c>
      <c r="O318" s="170">
        <v>3</v>
      </c>
    </row>
    <row r="319" spans="1:104" ht="12.75" customHeight="1" x14ac:dyDescent="0.2">
      <c r="A319" s="177"/>
      <c r="B319" s="178"/>
      <c r="C319" s="235" t="s">
        <v>178</v>
      </c>
      <c r="D319" s="235"/>
      <c r="E319" s="235"/>
      <c r="F319" s="235"/>
      <c r="G319" s="235"/>
      <c r="L319" s="179" t="s">
        <v>178</v>
      </c>
      <c r="O319" s="170">
        <v>3</v>
      </c>
    </row>
    <row r="320" spans="1:104" ht="12.75" customHeight="1" x14ac:dyDescent="0.2">
      <c r="A320" s="177"/>
      <c r="B320" s="178"/>
      <c r="C320" s="235" t="s">
        <v>390</v>
      </c>
      <c r="D320" s="235"/>
      <c r="E320" s="235"/>
      <c r="F320" s="235"/>
      <c r="G320" s="235"/>
      <c r="L320" s="179" t="s">
        <v>390</v>
      </c>
      <c r="O320" s="170">
        <v>3</v>
      </c>
    </row>
    <row r="321" spans="1:104" ht="12.75" customHeight="1" x14ac:dyDescent="0.2">
      <c r="A321" s="177"/>
      <c r="B321" s="178"/>
      <c r="C321" s="235" t="s">
        <v>391</v>
      </c>
      <c r="D321" s="235"/>
      <c r="E321" s="235"/>
      <c r="F321" s="235"/>
      <c r="G321" s="235"/>
      <c r="L321" s="179" t="s">
        <v>391</v>
      </c>
      <c r="O321" s="170">
        <v>3</v>
      </c>
    </row>
    <row r="322" spans="1:104" ht="12.75" customHeight="1" x14ac:dyDescent="0.2">
      <c r="A322" s="177"/>
      <c r="B322" s="178"/>
      <c r="C322" s="235" t="s">
        <v>392</v>
      </c>
      <c r="D322" s="235"/>
      <c r="E322" s="235"/>
      <c r="F322" s="235"/>
      <c r="G322" s="235"/>
      <c r="L322" s="179" t="s">
        <v>392</v>
      </c>
      <c r="O322" s="170">
        <v>3</v>
      </c>
    </row>
    <row r="323" spans="1:104" ht="12.75" customHeight="1" x14ac:dyDescent="0.2">
      <c r="A323" s="177"/>
      <c r="B323" s="178"/>
      <c r="C323" s="235" t="s">
        <v>393</v>
      </c>
      <c r="D323" s="235"/>
      <c r="E323" s="235"/>
      <c r="F323" s="235"/>
      <c r="G323" s="235"/>
      <c r="L323" s="179" t="s">
        <v>393</v>
      </c>
      <c r="O323" s="170">
        <v>3</v>
      </c>
    </row>
    <row r="324" spans="1:104" ht="12.75" customHeight="1" x14ac:dyDescent="0.2">
      <c r="A324" s="177"/>
      <c r="B324" s="178"/>
      <c r="C324" s="235" t="s">
        <v>394</v>
      </c>
      <c r="D324" s="235"/>
      <c r="E324" s="235"/>
      <c r="F324" s="235"/>
      <c r="G324" s="235"/>
      <c r="L324" s="179" t="s">
        <v>394</v>
      </c>
      <c r="O324" s="170">
        <v>3</v>
      </c>
    </row>
    <row r="325" spans="1:104" ht="12.75" customHeight="1" x14ac:dyDescent="0.2">
      <c r="A325" s="177"/>
      <c r="B325" s="178"/>
      <c r="C325" s="235" t="s">
        <v>284</v>
      </c>
      <c r="D325" s="235"/>
      <c r="E325" s="235"/>
      <c r="F325" s="235"/>
      <c r="G325" s="235"/>
      <c r="L325" s="179" t="s">
        <v>284</v>
      </c>
      <c r="O325" s="170">
        <v>3</v>
      </c>
    </row>
    <row r="326" spans="1:104" ht="12.75" customHeight="1" x14ac:dyDescent="0.2">
      <c r="A326" s="177"/>
      <c r="B326" s="178"/>
      <c r="C326" s="235" t="s">
        <v>306</v>
      </c>
      <c r="D326" s="235"/>
      <c r="E326" s="235"/>
      <c r="F326" s="235"/>
      <c r="G326" s="235"/>
      <c r="L326" s="179" t="s">
        <v>306</v>
      </c>
      <c r="O326" s="170">
        <v>3</v>
      </c>
    </row>
    <row r="327" spans="1:104" ht="12.75" customHeight="1" x14ac:dyDescent="0.2">
      <c r="A327" s="177"/>
      <c r="B327" s="180"/>
      <c r="C327" s="240" t="s">
        <v>395</v>
      </c>
      <c r="D327" s="240"/>
      <c r="E327" s="200">
        <v>5.91</v>
      </c>
      <c r="F327" s="182"/>
      <c r="G327" s="183"/>
      <c r="M327" s="179" t="s">
        <v>395</v>
      </c>
      <c r="O327" s="170"/>
    </row>
    <row r="328" spans="1:104" ht="12.75" customHeight="1" x14ac:dyDescent="0.2">
      <c r="A328" s="177"/>
      <c r="B328" s="180"/>
      <c r="C328" s="237" t="s">
        <v>396</v>
      </c>
      <c r="D328" s="237"/>
      <c r="E328" s="181">
        <v>-0.9</v>
      </c>
      <c r="F328" s="182"/>
      <c r="G328" s="183"/>
      <c r="M328" s="179" t="s">
        <v>396</v>
      </c>
      <c r="O328" s="170"/>
    </row>
    <row r="329" spans="1:104" x14ac:dyDescent="0.2">
      <c r="A329" s="184"/>
      <c r="B329" s="185" t="s">
        <v>105</v>
      </c>
      <c r="C329" s="186" t="str">
        <f>CONCATENATE(B193," ",C193)</f>
        <v>62 Úpravy povrchů vnější</v>
      </c>
      <c r="D329" s="187"/>
      <c r="E329" s="188"/>
      <c r="F329" s="189"/>
      <c r="G329" s="190">
        <f>SUM(G193:G328)</f>
        <v>0</v>
      </c>
      <c r="O329" s="170">
        <v>4</v>
      </c>
      <c r="BA329" s="191">
        <f>SUM(BA193:BA328)</f>
        <v>0</v>
      </c>
      <c r="BB329" s="191">
        <f>SUM(BB193:BB328)</f>
        <v>0</v>
      </c>
      <c r="BC329" s="191">
        <f>SUM(BC193:BC328)</f>
        <v>0</v>
      </c>
      <c r="BD329" s="191">
        <f>SUM(BD193:BD328)</f>
        <v>0</v>
      </c>
      <c r="BE329" s="191">
        <f>SUM(BE193:BE328)</f>
        <v>0</v>
      </c>
    </row>
    <row r="330" spans="1:104" x14ac:dyDescent="0.2">
      <c r="A330" s="163" t="s">
        <v>83</v>
      </c>
      <c r="B330" s="164" t="s">
        <v>397</v>
      </c>
      <c r="C330" s="165" t="s">
        <v>398</v>
      </c>
      <c r="D330" s="166"/>
      <c r="E330" s="167"/>
      <c r="F330" s="167"/>
      <c r="G330" s="168"/>
      <c r="H330" s="169"/>
      <c r="I330" s="169"/>
      <c r="O330" s="170">
        <v>1</v>
      </c>
    </row>
    <row r="331" spans="1:104" x14ac:dyDescent="0.2">
      <c r="A331" s="171">
        <v>34</v>
      </c>
      <c r="B331" s="172" t="s">
        <v>399</v>
      </c>
      <c r="C331" s="173" t="s">
        <v>400</v>
      </c>
      <c r="D331" s="174" t="s">
        <v>88</v>
      </c>
      <c r="E331" s="175">
        <v>30.58</v>
      </c>
      <c r="F331" s="175">
        <v>0</v>
      </c>
      <c r="G331" s="176">
        <f>E331*F331</f>
        <v>0</v>
      </c>
      <c r="O331" s="170">
        <v>2</v>
      </c>
      <c r="AA331" s="145">
        <v>1</v>
      </c>
      <c r="AB331" s="145">
        <v>1</v>
      </c>
      <c r="AC331" s="145">
        <v>1</v>
      </c>
      <c r="AZ331" s="145">
        <v>1</v>
      </c>
      <c r="BA331" s="145">
        <f>IF(AZ331=1,G331,0)</f>
        <v>0</v>
      </c>
      <c r="BB331" s="145">
        <f>IF(AZ331=2,G331,0)</f>
        <v>0</v>
      </c>
      <c r="BC331" s="145">
        <f>IF(AZ331=3,G331,0)</f>
        <v>0</v>
      </c>
      <c r="BD331" s="145">
        <f>IF(AZ331=4,G331,0)</f>
        <v>0</v>
      </c>
      <c r="BE331" s="145">
        <f>IF(AZ331=5,G331,0)</f>
        <v>0</v>
      </c>
      <c r="CA331" s="170">
        <v>1</v>
      </c>
      <c r="CB331" s="170">
        <v>1</v>
      </c>
      <c r="CZ331" s="145">
        <v>5.8300000000000001E-3</v>
      </c>
    </row>
    <row r="332" spans="1:104" ht="12.75" customHeight="1" x14ac:dyDescent="0.2">
      <c r="A332" s="177"/>
      <c r="B332" s="178"/>
      <c r="C332" s="235" t="s">
        <v>401</v>
      </c>
      <c r="D332" s="235"/>
      <c r="E332" s="235"/>
      <c r="F332" s="235"/>
      <c r="G332" s="235"/>
      <c r="L332" s="179" t="s">
        <v>401</v>
      </c>
      <c r="O332" s="170">
        <v>3</v>
      </c>
    </row>
    <row r="333" spans="1:104" ht="12.75" customHeight="1" x14ac:dyDescent="0.2">
      <c r="A333" s="177"/>
      <c r="B333" s="178"/>
      <c r="C333" s="235" t="s">
        <v>261</v>
      </c>
      <c r="D333" s="235"/>
      <c r="E333" s="235"/>
      <c r="F333" s="235"/>
      <c r="G333" s="235"/>
      <c r="L333" s="179" t="s">
        <v>261</v>
      </c>
      <c r="O333" s="170">
        <v>3</v>
      </c>
    </row>
    <row r="334" spans="1:104" ht="12.75" customHeight="1" x14ac:dyDescent="0.2">
      <c r="A334" s="177"/>
      <c r="B334" s="180"/>
      <c r="C334" s="237" t="s">
        <v>402</v>
      </c>
      <c r="D334" s="237"/>
      <c r="E334" s="181">
        <v>30.58</v>
      </c>
      <c r="F334" s="182"/>
      <c r="G334" s="183"/>
      <c r="M334" s="179" t="s">
        <v>402</v>
      </c>
      <c r="O334" s="170"/>
    </row>
    <row r="335" spans="1:104" ht="22.5" x14ac:dyDescent="0.2">
      <c r="A335" s="171">
        <v>35</v>
      </c>
      <c r="B335" s="172" t="s">
        <v>403</v>
      </c>
      <c r="C335" s="173" t="s">
        <v>404</v>
      </c>
      <c r="D335" s="174" t="s">
        <v>88</v>
      </c>
      <c r="E335" s="175">
        <v>7.5</v>
      </c>
      <c r="F335" s="175">
        <v>0</v>
      </c>
      <c r="G335" s="176">
        <f>E335*F335</f>
        <v>0</v>
      </c>
      <c r="O335" s="170">
        <v>2</v>
      </c>
      <c r="AA335" s="145">
        <v>1</v>
      </c>
      <c r="AB335" s="145">
        <v>1</v>
      </c>
      <c r="AC335" s="145">
        <v>1</v>
      </c>
      <c r="AZ335" s="145">
        <v>1</v>
      </c>
      <c r="BA335" s="145">
        <f>IF(AZ335=1,G335,0)</f>
        <v>0</v>
      </c>
      <c r="BB335" s="145">
        <f>IF(AZ335=2,G335,0)</f>
        <v>0</v>
      </c>
      <c r="BC335" s="145">
        <f>IF(AZ335=3,G335,0)</f>
        <v>0</v>
      </c>
      <c r="BD335" s="145">
        <f>IF(AZ335=4,G335,0)</f>
        <v>0</v>
      </c>
      <c r="BE335" s="145">
        <f>IF(AZ335=5,G335,0)</f>
        <v>0</v>
      </c>
      <c r="CA335" s="170">
        <v>1</v>
      </c>
      <c r="CB335" s="170">
        <v>1</v>
      </c>
      <c r="CZ335" s="145">
        <v>0.27956000000000003</v>
      </c>
    </row>
    <row r="336" spans="1:104" ht="12.75" customHeight="1" x14ac:dyDescent="0.2">
      <c r="A336" s="177"/>
      <c r="B336" s="178"/>
      <c r="C336" s="235" t="s">
        <v>178</v>
      </c>
      <c r="D336" s="235"/>
      <c r="E336" s="235"/>
      <c r="F336" s="235"/>
      <c r="G336" s="235"/>
      <c r="L336" s="179" t="s">
        <v>178</v>
      </c>
      <c r="O336" s="170">
        <v>3</v>
      </c>
    </row>
    <row r="337" spans="1:104" ht="12.75" customHeight="1" x14ac:dyDescent="0.2">
      <c r="A337" s="177"/>
      <c r="B337" s="178"/>
      <c r="C337" s="235" t="s">
        <v>405</v>
      </c>
      <c r="D337" s="235"/>
      <c r="E337" s="235"/>
      <c r="F337" s="235"/>
      <c r="G337" s="235"/>
      <c r="L337" s="179" t="s">
        <v>405</v>
      </c>
      <c r="O337" s="170">
        <v>3</v>
      </c>
    </row>
    <row r="338" spans="1:104" ht="12.75" customHeight="1" x14ac:dyDescent="0.2">
      <c r="A338" s="177"/>
      <c r="B338" s="178"/>
      <c r="C338" s="235" t="s">
        <v>406</v>
      </c>
      <c r="D338" s="235"/>
      <c r="E338" s="235"/>
      <c r="F338" s="235"/>
      <c r="G338" s="235"/>
      <c r="L338" s="179" t="s">
        <v>406</v>
      </c>
      <c r="O338" s="170">
        <v>3</v>
      </c>
    </row>
    <row r="339" spans="1:104" ht="12.75" customHeight="1" x14ac:dyDescent="0.2">
      <c r="A339" s="177"/>
      <c r="B339" s="178"/>
      <c r="C339" s="235" t="s">
        <v>407</v>
      </c>
      <c r="D339" s="235"/>
      <c r="E339" s="235"/>
      <c r="F339" s="235"/>
      <c r="G339" s="235"/>
      <c r="L339" s="179" t="s">
        <v>407</v>
      </c>
      <c r="O339" s="170">
        <v>3</v>
      </c>
    </row>
    <row r="340" spans="1:104" ht="12.75" customHeight="1" x14ac:dyDescent="0.2">
      <c r="A340" s="177"/>
      <c r="B340" s="178"/>
      <c r="C340" s="235" t="s">
        <v>408</v>
      </c>
      <c r="D340" s="235"/>
      <c r="E340" s="235"/>
      <c r="F340" s="235"/>
      <c r="G340" s="235"/>
      <c r="L340" s="179" t="s">
        <v>408</v>
      </c>
      <c r="O340" s="170">
        <v>3</v>
      </c>
    </row>
    <row r="341" spans="1:104" ht="12.75" customHeight="1" x14ac:dyDescent="0.2">
      <c r="A341" s="177"/>
      <c r="B341" s="178"/>
      <c r="C341" s="235" t="s">
        <v>409</v>
      </c>
      <c r="D341" s="235"/>
      <c r="E341" s="235"/>
      <c r="F341" s="235"/>
      <c r="G341" s="235"/>
      <c r="L341" s="179" t="s">
        <v>409</v>
      </c>
      <c r="O341" s="170">
        <v>3</v>
      </c>
    </row>
    <row r="342" spans="1:104" ht="12.75" customHeight="1" x14ac:dyDescent="0.2">
      <c r="A342" s="177"/>
      <c r="B342" s="178"/>
      <c r="C342" s="235" t="s">
        <v>410</v>
      </c>
      <c r="D342" s="235"/>
      <c r="E342" s="235"/>
      <c r="F342" s="235"/>
      <c r="G342" s="235"/>
      <c r="L342" s="179" t="s">
        <v>410</v>
      </c>
      <c r="O342" s="170">
        <v>3</v>
      </c>
    </row>
    <row r="343" spans="1:104" ht="12.75" customHeight="1" x14ac:dyDescent="0.2">
      <c r="A343" s="177"/>
      <c r="B343" s="178"/>
      <c r="C343" s="235" t="s">
        <v>411</v>
      </c>
      <c r="D343" s="235"/>
      <c r="E343" s="235"/>
      <c r="F343" s="235"/>
      <c r="G343" s="235"/>
      <c r="L343" s="179" t="s">
        <v>411</v>
      </c>
      <c r="O343" s="170">
        <v>3</v>
      </c>
    </row>
    <row r="344" spans="1:104" ht="12.75" customHeight="1" x14ac:dyDescent="0.2">
      <c r="A344" s="177"/>
      <c r="B344" s="178"/>
      <c r="C344" s="235" t="s">
        <v>412</v>
      </c>
      <c r="D344" s="235"/>
      <c r="E344" s="235"/>
      <c r="F344" s="235"/>
      <c r="G344" s="235"/>
      <c r="L344" s="179" t="s">
        <v>412</v>
      </c>
      <c r="O344" s="170">
        <v>3</v>
      </c>
    </row>
    <row r="345" spans="1:104" ht="12.75" customHeight="1" x14ac:dyDescent="0.2">
      <c r="A345" s="177"/>
      <c r="B345" s="178"/>
      <c r="C345" s="235" t="s">
        <v>413</v>
      </c>
      <c r="D345" s="235"/>
      <c r="E345" s="235"/>
      <c r="F345" s="235"/>
      <c r="G345" s="235"/>
      <c r="L345" s="179" t="s">
        <v>413</v>
      </c>
      <c r="O345" s="170">
        <v>3</v>
      </c>
    </row>
    <row r="346" spans="1:104" ht="12.75" customHeight="1" x14ac:dyDescent="0.2">
      <c r="A346" s="177"/>
      <c r="B346" s="178"/>
      <c r="C346" s="235" t="s">
        <v>414</v>
      </c>
      <c r="D346" s="235"/>
      <c r="E346" s="235"/>
      <c r="F346" s="235"/>
      <c r="G346" s="235"/>
      <c r="L346" s="179" t="s">
        <v>414</v>
      </c>
      <c r="O346" s="170">
        <v>3</v>
      </c>
    </row>
    <row r="347" spans="1:104" ht="12.75" customHeight="1" x14ac:dyDescent="0.2">
      <c r="A347" s="177"/>
      <c r="B347" s="178"/>
      <c r="C347" s="235" t="s">
        <v>415</v>
      </c>
      <c r="D347" s="235"/>
      <c r="E347" s="235"/>
      <c r="F347" s="235"/>
      <c r="G347" s="235"/>
      <c r="L347" s="179" t="s">
        <v>415</v>
      </c>
      <c r="O347" s="170">
        <v>3</v>
      </c>
    </row>
    <row r="348" spans="1:104" ht="12.75" customHeight="1" x14ac:dyDescent="0.2">
      <c r="A348" s="177"/>
      <c r="B348" s="178"/>
      <c r="C348" s="235" t="s">
        <v>416</v>
      </c>
      <c r="D348" s="235"/>
      <c r="E348" s="235"/>
      <c r="F348" s="235"/>
      <c r="G348" s="235"/>
      <c r="L348" s="179" t="s">
        <v>416</v>
      </c>
      <c r="O348" s="170">
        <v>3</v>
      </c>
    </row>
    <row r="349" spans="1:104" ht="12.75" customHeight="1" x14ac:dyDescent="0.2">
      <c r="A349" s="177"/>
      <c r="B349" s="178"/>
      <c r="C349" s="235" t="s">
        <v>417</v>
      </c>
      <c r="D349" s="235"/>
      <c r="E349" s="235"/>
      <c r="F349" s="235"/>
      <c r="G349" s="235"/>
      <c r="L349" s="179" t="s">
        <v>417</v>
      </c>
      <c r="O349" s="170">
        <v>3</v>
      </c>
    </row>
    <row r="350" spans="1:104" ht="12.75" customHeight="1" x14ac:dyDescent="0.2">
      <c r="A350" s="177"/>
      <c r="B350" s="178"/>
      <c r="C350" s="235" t="s">
        <v>418</v>
      </c>
      <c r="D350" s="235"/>
      <c r="E350" s="235"/>
      <c r="F350" s="235"/>
      <c r="G350" s="235"/>
      <c r="L350" s="179" t="s">
        <v>418</v>
      </c>
      <c r="O350" s="170">
        <v>3</v>
      </c>
    </row>
    <row r="351" spans="1:104" ht="12.75" customHeight="1" x14ac:dyDescent="0.2">
      <c r="A351" s="177"/>
      <c r="B351" s="178"/>
      <c r="C351" s="235" t="s">
        <v>419</v>
      </c>
      <c r="D351" s="235"/>
      <c r="E351" s="235"/>
      <c r="F351" s="235"/>
      <c r="G351" s="235"/>
      <c r="L351" s="179" t="s">
        <v>419</v>
      </c>
      <c r="O351" s="170">
        <v>3</v>
      </c>
    </row>
    <row r="352" spans="1:104" x14ac:dyDescent="0.2">
      <c r="A352" s="171">
        <v>36</v>
      </c>
      <c r="B352" s="172"/>
      <c r="C352" s="173" t="s">
        <v>420</v>
      </c>
      <c r="D352" s="174"/>
      <c r="E352" s="175">
        <v>0</v>
      </c>
      <c r="F352" s="175">
        <v>0</v>
      </c>
      <c r="G352" s="176">
        <f>E352*F352</f>
        <v>0</v>
      </c>
      <c r="O352" s="170">
        <v>2</v>
      </c>
      <c r="AA352" s="145">
        <v>1</v>
      </c>
      <c r="AB352" s="145">
        <v>1</v>
      </c>
      <c r="AC352" s="145">
        <v>1</v>
      </c>
      <c r="AZ352" s="145">
        <v>1</v>
      </c>
      <c r="BA352" s="145">
        <f>IF(AZ352=1,G352,0)</f>
        <v>0</v>
      </c>
      <c r="BB352" s="145">
        <f>IF(AZ352=2,G352,0)</f>
        <v>0</v>
      </c>
      <c r="BC352" s="145">
        <f>IF(AZ352=3,G352,0)</f>
        <v>0</v>
      </c>
      <c r="BD352" s="145">
        <f>IF(AZ352=4,G352,0)</f>
        <v>0</v>
      </c>
      <c r="BE352" s="145">
        <f>IF(AZ352=5,G352,0)</f>
        <v>0</v>
      </c>
      <c r="CA352" s="170">
        <v>1</v>
      </c>
      <c r="CB352" s="170">
        <v>1</v>
      </c>
      <c r="CZ352" s="145">
        <v>1.7149999999999999E-2</v>
      </c>
    </row>
    <row r="353" spans="1:104" x14ac:dyDescent="0.2">
      <c r="A353" s="177"/>
      <c r="B353" s="178"/>
      <c r="C353" s="235"/>
      <c r="D353" s="235"/>
      <c r="E353" s="235"/>
      <c r="F353" s="235"/>
      <c r="G353" s="235"/>
      <c r="L353" s="179" t="s">
        <v>421</v>
      </c>
      <c r="O353" s="170">
        <v>3</v>
      </c>
    </row>
    <row r="354" spans="1:104" x14ac:dyDescent="0.2">
      <c r="A354" s="177"/>
      <c r="B354" s="178"/>
      <c r="C354" s="235"/>
      <c r="D354" s="235"/>
      <c r="E354" s="235"/>
      <c r="F354" s="235"/>
      <c r="G354" s="235"/>
      <c r="L354" s="179" t="s">
        <v>422</v>
      </c>
      <c r="O354" s="170">
        <v>3</v>
      </c>
    </row>
    <row r="355" spans="1:104" x14ac:dyDescent="0.2">
      <c r="A355" s="177"/>
      <c r="B355" s="178"/>
      <c r="C355" s="235"/>
      <c r="D355" s="235"/>
      <c r="E355" s="235"/>
      <c r="F355" s="235"/>
      <c r="G355" s="235"/>
      <c r="L355" s="179" t="s">
        <v>423</v>
      </c>
      <c r="O355" s="170">
        <v>3</v>
      </c>
    </row>
    <row r="356" spans="1:104" x14ac:dyDescent="0.2">
      <c r="A356" s="177"/>
      <c r="B356" s="178"/>
      <c r="C356" s="235"/>
      <c r="D356" s="235"/>
      <c r="E356" s="235"/>
      <c r="F356" s="235"/>
      <c r="G356" s="235"/>
      <c r="L356" s="179" t="s">
        <v>424</v>
      </c>
      <c r="O356" s="170">
        <v>3</v>
      </c>
    </row>
    <row r="357" spans="1:104" x14ac:dyDescent="0.2">
      <c r="A357" s="184"/>
      <c r="B357" s="185" t="s">
        <v>105</v>
      </c>
      <c r="C357" s="186" t="str">
        <f>CONCATENATE(B330," ",C330)</f>
        <v>63 Podlahy a podlahové konstrukce</v>
      </c>
      <c r="D357" s="187"/>
      <c r="E357" s="188"/>
      <c r="F357" s="189"/>
      <c r="G357" s="190">
        <f>SUM(G330:G356)</f>
        <v>0</v>
      </c>
      <c r="O357" s="170">
        <v>4</v>
      </c>
      <c r="BA357" s="191">
        <f>SUM(BA330:BA356)</f>
        <v>0</v>
      </c>
      <c r="BB357" s="191">
        <f>SUM(BB330:BB356)</f>
        <v>0</v>
      </c>
      <c r="BC357" s="191">
        <f>SUM(BC330:BC356)</f>
        <v>0</v>
      </c>
      <c r="BD357" s="191">
        <f>SUM(BD330:BD356)</f>
        <v>0</v>
      </c>
      <c r="BE357" s="191">
        <f>SUM(BE330:BE356)</f>
        <v>0</v>
      </c>
    </row>
    <row r="358" spans="1:104" x14ac:dyDescent="0.2">
      <c r="A358" s="163" t="s">
        <v>83</v>
      </c>
      <c r="B358" s="164" t="s">
        <v>425</v>
      </c>
      <c r="C358" s="165" t="s">
        <v>426</v>
      </c>
      <c r="D358" s="166"/>
      <c r="E358" s="167"/>
      <c r="F358" s="167"/>
      <c r="G358" s="168"/>
      <c r="H358" s="169"/>
      <c r="I358" s="169"/>
      <c r="O358" s="170">
        <v>1</v>
      </c>
    </row>
    <row r="359" spans="1:104" ht="22.5" x14ac:dyDescent="0.2">
      <c r="A359" s="171">
        <v>37</v>
      </c>
      <c r="B359" s="172" t="s">
        <v>427</v>
      </c>
      <c r="C359" s="173" t="s">
        <v>428</v>
      </c>
      <c r="D359" s="174" t="s">
        <v>188</v>
      </c>
      <c r="E359" s="175">
        <v>1</v>
      </c>
      <c r="F359" s="175">
        <v>0</v>
      </c>
      <c r="G359" s="176">
        <f>E359*F359</f>
        <v>0</v>
      </c>
      <c r="O359" s="170">
        <v>2</v>
      </c>
      <c r="AA359" s="145">
        <v>1</v>
      </c>
      <c r="AB359" s="145">
        <v>1</v>
      </c>
      <c r="AC359" s="145">
        <v>1</v>
      </c>
      <c r="AZ359" s="145">
        <v>1</v>
      </c>
      <c r="BA359" s="145">
        <f>IF(AZ359=1,G359,0)</f>
        <v>0</v>
      </c>
      <c r="BB359" s="145">
        <f>IF(AZ359=2,G359,0)</f>
        <v>0</v>
      </c>
      <c r="BC359" s="145">
        <f>IF(AZ359=3,G359,0)</f>
        <v>0</v>
      </c>
      <c r="BD359" s="145">
        <f>IF(AZ359=4,G359,0)</f>
        <v>0</v>
      </c>
      <c r="BE359" s="145">
        <f>IF(AZ359=5,G359,0)</f>
        <v>0</v>
      </c>
      <c r="CA359" s="170">
        <v>1</v>
      </c>
      <c r="CB359" s="170">
        <v>1</v>
      </c>
      <c r="CZ359" s="145">
        <v>0</v>
      </c>
    </row>
    <row r="360" spans="1:104" ht="12.75" customHeight="1" x14ac:dyDescent="0.2">
      <c r="A360" s="177"/>
      <c r="B360" s="178"/>
      <c r="C360" s="235" t="s">
        <v>429</v>
      </c>
      <c r="D360" s="235"/>
      <c r="E360" s="235"/>
      <c r="F360" s="235"/>
      <c r="G360" s="235"/>
      <c r="L360" s="179" t="s">
        <v>429</v>
      </c>
      <c r="O360" s="170">
        <v>3</v>
      </c>
    </row>
    <row r="361" spans="1:104" ht="12.75" customHeight="1" x14ac:dyDescent="0.2">
      <c r="A361" s="177"/>
      <c r="B361" s="178"/>
      <c r="C361" s="235" t="s">
        <v>430</v>
      </c>
      <c r="D361" s="235"/>
      <c r="E361" s="235"/>
      <c r="F361" s="235"/>
      <c r="G361" s="235"/>
      <c r="L361" s="179" t="s">
        <v>430</v>
      </c>
      <c r="O361" s="170">
        <v>3</v>
      </c>
    </row>
    <row r="362" spans="1:104" ht="12.75" customHeight="1" x14ac:dyDescent="0.2">
      <c r="A362" s="177"/>
      <c r="B362" s="178"/>
      <c r="C362" s="235" t="s">
        <v>431</v>
      </c>
      <c r="D362" s="235"/>
      <c r="E362" s="235"/>
      <c r="F362" s="235"/>
      <c r="G362" s="235"/>
      <c r="L362" s="179" t="s">
        <v>431</v>
      </c>
      <c r="O362" s="170">
        <v>3</v>
      </c>
    </row>
    <row r="363" spans="1:104" ht="12.75" customHeight="1" x14ac:dyDescent="0.2">
      <c r="A363" s="177"/>
      <c r="B363" s="178"/>
      <c r="C363" s="235" t="s">
        <v>432</v>
      </c>
      <c r="D363" s="235"/>
      <c r="E363" s="235"/>
      <c r="F363" s="235"/>
      <c r="G363" s="235"/>
      <c r="L363" s="179" t="s">
        <v>432</v>
      </c>
      <c r="O363" s="170">
        <v>3</v>
      </c>
    </row>
    <row r="364" spans="1:104" ht="12.75" customHeight="1" x14ac:dyDescent="0.2">
      <c r="A364" s="177"/>
      <c r="B364" s="178"/>
      <c r="C364" s="235" t="s">
        <v>433</v>
      </c>
      <c r="D364" s="235"/>
      <c r="E364" s="235"/>
      <c r="F364" s="235"/>
      <c r="G364" s="235"/>
      <c r="L364" s="179" t="s">
        <v>433</v>
      </c>
      <c r="O364" s="170">
        <v>3</v>
      </c>
    </row>
    <row r="365" spans="1:104" ht="12.75" customHeight="1" x14ac:dyDescent="0.2">
      <c r="A365" s="177"/>
      <c r="B365" s="178"/>
      <c r="C365" s="235" t="s">
        <v>434</v>
      </c>
      <c r="D365" s="235"/>
      <c r="E365" s="235"/>
      <c r="F365" s="235"/>
      <c r="G365" s="235"/>
      <c r="L365" s="179" t="s">
        <v>434</v>
      </c>
      <c r="O365" s="170">
        <v>3</v>
      </c>
    </row>
    <row r="366" spans="1:104" ht="12.75" customHeight="1" x14ac:dyDescent="0.2">
      <c r="A366" s="177"/>
      <c r="B366" s="178"/>
      <c r="C366" s="235" t="s">
        <v>435</v>
      </c>
      <c r="D366" s="235"/>
      <c r="E366" s="235"/>
      <c r="F366" s="235"/>
      <c r="G366" s="235"/>
      <c r="L366" s="179" t="s">
        <v>435</v>
      </c>
      <c r="O366" s="170">
        <v>3</v>
      </c>
    </row>
    <row r="367" spans="1:104" ht="12.75" customHeight="1" x14ac:dyDescent="0.2">
      <c r="A367" s="177"/>
      <c r="B367" s="178"/>
      <c r="C367" s="235" t="s">
        <v>436</v>
      </c>
      <c r="D367" s="235"/>
      <c r="E367" s="235"/>
      <c r="F367" s="235"/>
      <c r="G367" s="235"/>
      <c r="L367" s="179" t="s">
        <v>436</v>
      </c>
      <c r="O367" s="170">
        <v>3</v>
      </c>
    </row>
    <row r="368" spans="1:104" ht="12.75" customHeight="1" x14ac:dyDescent="0.2">
      <c r="A368" s="177"/>
      <c r="B368" s="178"/>
      <c r="C368" s="235" t="s">
        <v>437</v>
      </c>
      <c r="D368" s="235"/>
      <c r="E368" s="235"/>
      <c r="F368" s="235"/>
      <c r="G368" s="235"/>
      <c r="L368" s="179" t="s">
        <v>437</v>
      </c>
      <c r="O368" s="170">
        <v>3</v>
      </c>
    </row>
    <row r="369" spans="1:104" ht="12.75" customHeight="1" x14ac:dyDescent="0.2">
      <c r="A369" s="177"/>
      <c r="B369" s="178"/>
      <c r="C369" s="235" t="s">
        <v>438</v>
      </c>
      <c r="D369" s="235"/>
      <c r="E369" s="235"/>
      <c r="F369" s="235"/>
      <c r="G369" s="235"/>
      <c r="L369" s="179" t="s">
        <v>438</v>
      </c>
      <c r="O369" s="170">
        <v>3</v>
      </c>
    </row>
    <row r="370" spans="1:104" x14ac:dyDescent="0.2">
      <c r="A370" s="171">
        <v>38</v>
      </c>
      <c r="B370" s="172" t="s">
        <v>439</v>
      </c>
      <c r="C370" s="173" t="s">
        <v>440</v>
      </c>
      <c r="D370" s="174" t="s">
        <v>188</v>
      </c>
      <c r="E370" s="175">
        <v>2</v>
      </c>
      <c r="F370" s="175">
        <v>0</v>
      </c>
      <c r="G370" s="176">
        <f>E370*F370</f>
        <v>0</v>
      </c>
      <c r="O370" s="170">
        <v>2</v>
      </c>
      <c r="AA370" s="145">
        <v>1</v>
      </c>
      <c r="AB370" s="145">
        <v>1</v>
      </c>
      <c r="AC370" s="145">
        <v>1</v>
      </c>
      <c r="AZ370" s="145">
        <v>1</v>
      </c>
      <c r="BA370" s="145">
        <f>IF(AZ370=1,G370,0)</f>
        <v>0</v>
      </c>
      <c r="BB370" s="145">
        <f>IF(AZ370=2,G370,0)</f>
        <v>0</v>
      </c>
      <c r="BC370" s="145">
        <f>IF(AZ370=3,G370,0)</f>
        <v>0</v>
      </c>
      <c r="BD370" s="145">
        <f>IF(AZ370=4,G370,0)</f>
        <v>0</v>
      </c>
      <c r="BE370" s="145">
        <f>IF(AZ370=5,G370,0)</f>
        <v>0</v>
      </c>
      <c r="CA370" s="170">
        <v>1</v>
      </c>
      <c r="CB370" s="170">
        <v>1</v>
      </c>
      <c r="CZ370" s="145">
        <v>0</v>
      </c>
    </row>
    <row r="371" spans="1:104" ht="12.75" customHeight="1" x14ac:dyDescent="0.2">
      <c r="A371" s="177"/>
      <c r="B371" s="178"/>
      <c r="C371" s="235" t="s">
        <v>429</v>
      </c>
      <c r="D371" s="235"/>
      <c r="E371" s="235"/>
      <c r="F371" s="235"/>
      <c r="G371" s="235"/>
      <c r="L371" s="179" t="s">
        <v>429</v>
      </c>
      <c r="O371" s="170">
        <v>3</v>
      </c>
    </row>
    <row r="372" spans="1:104" ht="12.75" customHeight="1" x14ac:dyDescent="0.2">
      <c r="A372" s="177"/>
      <c r="B372" s="178"/>
      <c r="C372" s="235" t="s">
        <v>441</v>
      </c>
      <c r="D372" s="235"/>
      <c r="E372" s="235"/>
      <c r="F372" s="235"/>
      <c r="G372" s="235"/>
      <c r="L372" s="179" t="s">
        <v>441</v>
      </c>
      <c r="O372" s="170">
        <v>3</v>
      </c>
    </row>
    <row r="373" spans="1:104" ht="12.75" customHeight="1" x14ac:dyDescent="0.2">
      <c r="A373" s="177"/>
      <c r="B373" s="178"/>
      <c r="C373" s="235" t="s">
        <v>442</v>
      </c>
      <c r="D373" s="235"/>
      <c r="E373" s="235"/>
      <c r="F373" s="235"/>
      <c r="G373" s="235"/>
      <c r="L373" s="179" t="s">
        <v>442</v>
      </c>
      <c r="O373" s="170">
        <v>3</v>
      </c>
    </row>
    <row r="374" spans="1:104" ht="12.75" customHeight="1" x14ac:dyDescent="0.2">
      <c r="A374" s="177"/>
      <c r="B374" s="178"/>
      <c r="C374" s="235" t="s">
        <v>443</v>
      </c>
      <c r="D374" s="235"/>
      <c r="E374" s="235"/>
      <c r="F374" s="235"/>
      <c r="G374" s="235"/>
      <c r="L374" s="179" t="s">
        <v>443</v>
      </c>
      <c r="O374" s="170">
        <v>3</v>
      </c>
    </row>
    <row r="375" spans="1:104" ht="12.75" customHeight="1" x14ac:dyDescent="0.2">
      <c r="A375" s="177"/>
      <c r="B375" s="178"/>
      <c r="C375" s="235" t="s">
        <v>433</v>
      </c>
      <c r="D375" s="235"/>
      <c r="E375" s="235"/>
      <c r="F375" s="235"/>
      <c r="G375" s="235"/>
      <c r="L375" s="179" t="s">
        <v>433</v>
      </c>
      <c r="O375" s="170">
        <v>3</v>
      </c>
    </row>
    <row r="376" spans="1:104" ht="12.75" customHeight="1" x14ac:dyDescent="0.2">
      <c r="A376" s="177"/>
      <c r="B376" s="178"/>
      <c r="C376" s="235" t="s">
        <v>434</v>
      </c>
      <c r="D376" s="235"/>
      <c r="E376" s="235"/>
      <c r="F376" s="235"/>
      <c r="G376" s="235"/>
      <c r="L376" s="179" t="s">
        <v>434</v>
      </c>
      <c r="O376" s="170">
        <v>3</v>
      </c>
    </row>
    <row r="377" spans="1:104" ht="12.75" customHeight="1" x14ac:dyDescent="0.2">
      <c r="A377" s="177"/>
      <c r="B377" s="178"/>
      <c r="C377" s="235" t="s">
        <v>435</v>
      </c>
      <c r="D377" s="235"/>
      <c r="E377" s="235"/>
      <c r="F377" s="235"/>
      <c r="G377" s="235"/>
      <c r="L377" s="179" t="s">
        <v>435</v>
      </c>
      <c r="O377" s="170">
        <v>3</v>
      </c>
    </row>
    <row r="378" spans="1:104" ht="12.75" customHeight="1" x14ac:dyDescent="0.2">
      <c r="A378" s="177"/>
      <c r="B378" s="178"/>
      <c r="C378" s="235" t="s">
        <v>436</v>
      </c>
      <c r="D378" s="235"/>
      <c r="E378" s="235"/>
      <c r="F378" s="235"/>
      <c r="G378" s="235"/>
      <c r="L378" s="179" t="s">
        <v>436</v>
      </c>
      <c r="O378" s="170">
        <v>3</v>
      </c>
    </row>
    <row r="379" spans="1:104" ht="12.75" customHeight="1" x14ac:dyDescent="0.2">
      <c r="A379" s="177"/>
      <c r="B379" s="178"/>
      <c r="C379" s="235" t="s">
        <v>437</v>
      </c>
      <c r="D379" s="235"/>
      <c r="E379" s="235"/>
      <c r="F379" s="235"/>
      <c r="G379" s="235"/>
      <c r="L379" s="179" t="s">
        <v>437</v>
      </c>
      <c r="O379" s="170">
        <v>3</v>
      </c>
    </row>
    <row r="380" spans="1:104" ht="12.75" customHeight="1" x14ac:dyDescent="0.2">
      <c r="A380" s="177"/>
      <c r="B380" s="178"/>
      <c r="C380" s="235" t="s">
        <v>438</v>
      </c>
      <c r="D380" s="235"/>
      <c r="E380" s="235"/>
      <c r="F380" s="235"/>
      <c r="G380" s="235"/>
      <c r="L380" s="179" t="s">
        <v>438</v>
      </c>
      <c r="O380" s="170">
        <v>3</v>
      </c>
    </row>
    <row r="381" spans="1:104" x14ac:dyDescent="0.2">
      <c r="A381" s="171">
        <v>39</v>
      </c>
      <c r="B381" s="172" t="s">
        <v>444</v>
      </c>
      <c r="C381" s="173" t="s">
        <v>445</v>
      </c>
      <c r="D381" s="174" t="s">
        <v>188</v>
      </c>
      <c r="E381" s="175">
        <v>1</v>
      </c>
      <c r="F381" s="175">
        <v>0</v>
      </c>
      <c r="G381" s="176">
        <f>E381*F381</f>
        <v>0</v>
      </c>
      <c r="O381" s="170">
        <v>2</v>
      </c>
      <c r="AA381" s="145">
        <v>1</v>
      </c>
      <c r="AB381" s="145">
        <v>1</v>
      </c>
      <c r="AC381" s="145">
        <v>1</v>
      </c>
      <c r="AZ381" s="145">
        <v>1</v>
      </c>
      <c r="BA381" s="145">
        <f>IF(AZ381=1,G381,0)</f>
        <v>0</v>
      </c>
      <c r="BB381" s="145">
        <f>IF(AZ381=2,G381,0)</f>
        <v>0</v>
      </c>
      <c r="BC381" s="145">
        <f>IF(AZ381=3,G381,0)</f>
        <v>0</v>
      </c>
      <c r="BD381" s="145">
        <f>IF(AZ381=4,G381,0)</f>
        <v>0</v>
      </c>
      <c r="BE381" s="145">
        <f>IF(AZ381=5,G381,0)</f>
        <v>0</v>
      </c>
      <c r="CA381" s="170">
        <v>1</v>
      </c>
      <c r="CB381" s="170">
        <v>1</v>
      </c>
      <c r="CZ381" s="145">
        <v>0</v>
      </c>
    </row>
    <row r="382" spans="1:104" ht="12.75" customHeight="1" x14ac:dyDescent="0.2">
      <c r="A382" s="177"/>
      <c r="B382" s="178"/>
      <c r="C382" s="235" t="s">
        <v>446</v>
      </c>
      <c r="D382" s="235"/>
      <c r="E382" s="235"/>
      <c r="F382" s="235"/>
      <c r="G382" s="235"/>
      <c r="L382" s="179" t="s">
        <v>446</v>
      </c>
      <c r="O382" s="170">
        <v>3</v>
      </c>
    </row>
    <row r="383" spans="1:104" ht="12.75" customHeight="1" x14ac:dyDescent="0.2">
      <c r="A383" s="177"/>
      <c r="B383" s="178"/>
      <c r="C383" s="235" t="s">
        <v>447</v>
      </c>
      <c r="D383" s="235"/>
      <c r="E383" s="235"/>
      <c r="F383" s="235"/>
      <c r="G383" s="235"/>
      <c r="L383" s="179" t="s">
        <v>447</v>
      </c>
      <c r="O383" s="170">
        <v>3</v>
      </c>
    </row>
    <row r="384" spans="1:104" ht="12.75" customHeight="1" x14ac:dyDescent="0.2">
      <c r="A384" s="177"/>
      <c r="B384" s="178"/>
      <c r="C384" s="235" t="s">
        <v>448</v>
      </c>
      <c r="D384" s="235"/>
      <c r="E384" s="235"/>
      <c r="F384" s="235"/>
      <c r="G384" s="235"/>
      <c r="L384" s="179" t="s">
        <v>448</v>
      </c>
      <c r="O384" s="170">
        <v>3</v>
      </c>
    </row>
    <row r="385" spans="1:104" ht="12.75" customHeight="1" x14ac:dyDescent="0.2">
      <c r="A385" s="177"/>
      <c r="B385" s="178"/>
      <c r="C385" s="235" t="s">
        <v>449</v>
      </c>
      <c r="D385" s="235"/>
      <c r="E385" s="235"/>
      <c r="F385" s="235"/>
      <c r="G385" s="235"/>
      <c r="L385" s="179" t="s">
        <v>449</v>
      </c>
      <c r="O385" s="170">
        <v>3</v>
      </c>
    </row>
    <row r="386" spans="1:104" ht="12.75" customHeight="1" x14ac:dyDescent="0.2">
      <c r="A386" s="177"/>
      <c r="B386" s="178"/>
      <c r="C386" s="235" t="s">
        <v>443</v>
      </c>
      <c r="D386" s="235"/>
      <c r="E386" s="235"/>
      <c r="F386" s="235"/>
      <c r="G386" s="235"/>
      <c r="L386" s="179" t="s">
        <v>443</v>
      </c>
      <c r="O386" s="170">
        <v>3</v>
      </c>
    </row>
    <row r="387" spans="1:104" ht="12.75" customHeight="1" x14ac:dyDescent="0.2">
      <c r="A387" s="177"/>
      <c r="B387" s="178"/>
      <c r="C387" s="235" t="s">
        <v>433</v>
      </c>
      <c r="D387" s="235"/>
      <c r="E387" s="235"/>
      <c r="F387" s="235"/>
      <c r="G387" s="235"/>
      <c r="L387" s="179" t="s">
        <v>433</v>
      </c>
      <c r="O387" s="170">
        <v>3</v>
      </c>
    </row>
    <row r="388" spans="1:104" ht="12.75" customHeight="1" x14ac:dyDescent="0.2">
      <c r="A388" s="177"/>
      <c r="B388" s="178"/>
      <c r="C388" s="235" t="s">
        <v>434</v>
      </c>
      <c r="D388" s="235"/>
      <c r="E388" s="235"/>
      <c r="F388" s="235"/>
      <c r="G388" s="235"/>
      <c r="L388" s="179" t="s">
        <v>434</v>
      </c>
      <c r="O388" s="170">
        <v>3</v>
      </c>
    </row>
    <row r="389" spans="1:104" ht="12.75" customHeight="1" x14ac:dyDescent="0.2">
      <c r="A389" s="177"/>
      <c r="B389" s="178"/>
      <c r="C389" s="235" t="s">
        <v>435</v>
      </c>
      <c r="D389" s="235"/>
      <c r="E389" s="235"/>
      <c r="F389" s="235"/>
      <c r="G389" s="235"/>
      <c r="L389" s="179" t="s">
        <v>435</v>
      </c>
      <c r="O389" s="170">
        <v>3</v>
      </c>
    </row>
    <row r="390" spans="1:104" ht="12.75" customHeight="1" x14ac:dyDescent="0.2">
      <c r="A390" s="177"/>
      <c r="B390" s="178"/>
      <c r="C390" s="235" t="s">
        <v>436</v>
      </c>
      <c r="D390" s="235"/>
      <c r="E390" s="235"/>
      <c r="F390" s="235"/>
      <c r="G390" s="235"/>
      <c r="L390" s="179" t="s">
        <v>436</v>
      </c>
      <c r="O390" s="170">
        <v>3</v>
      </c>
    </row>
    <row r="391" spans="1:104" ht="12.75" customHeight="1" x14ac:dyDescent="0.2">
      <c r="A391" s="177"/>
      <c r="B391" s="178"/>
      <c r="C391" s="235" t="s">
        <v>437</v>
      </c>
      <c r="D391" s="235"/>
      <c r="E391" s="235"/>
      <c r="F391" s="235"/>
      <c r="G391" s="235"/>
      <c r="L391" s="179" t="s">
        <v>437</v>
      </c>
      <c r="O391" s="170">
        <v>3</v>
      </c>
    </row>
    <row r="392" spans="1:104" ht="12.75" customHeight="1" x14ac:dyDescent="0.2">
      <c r="A392" s="177"/>
      <c r="B392" s="178"/>
      <c r="C392" s="235" t="s">
        <v>438</v>
      </c>
      <c r="D392" s="235"/>
      <c r="E392" s="235"/>
      <c r="F392" s="235"/>
      <c r="G392" s="235"/>
      <c r="L392" s="179" t="s">
        <v>438</v>
      </c>
      <c r="O392" s="170">
        <v>3</v>
      </c>
    </row>
    <row r="393" spans="1:104" x14ac:dyDescent="0.2">
      <c r="A393" s="171">
        <v>40</v>
      </c>
      <c r="B393" s="172" t="s">
        <v>450</v>
      </c>
      <c r="C393" s="173" t="s">
        <v>451</v>
      </c>
      <c r="D393" s="174" t="s">
        <v>188</v>
      </c>
      <c r="E393" s="175">
        <v>1</v>
      </c>
      <c r="F393" s="175">
        <v>0</v>
      </c>
      <c r="G393" s="176">
        <f>E393*F393</f>
        <v>0</v>
      </c>
      <c r="O393" s="170">
        <v>2</v>
      </c>
      <c r="AA393" s="145">
        <v>1</v>
      </c>
      <c r="AB393" s="145">
        <v>1</v>
      </c>
      <c r="AC393" s="145">
        <v>1</v>
      </c>
      <c r="AZ393" s="145">
        <v>1</v>
      </c>
      <c r="BA393" s="145">
        <f>IF(AZ393=1,G393,0)</f>
        <v>0</v>
      </c>
      <c r="BB393" s="145">
        <f>IF(AZ393=2,G393,0)</f>
        <v>0</v>
      </c>
      <c r="BC393" s="145">
        <f>IF(AZ393=3,G393,0)</f>
        <v>0</v>
      </c>
      <c r="BD393" s="145">
        <f>IF(AZ393=4,G393,0)</f>
        <v>0</v>
      </c>
      <c r="BE393" s="145">
        <f>IF(AZ393=5,G393,0)</f>
        <v>0</v>
      </c>
      <c r="CA393" s="170">
        <v>1</v>
      </c>
      <c r="CB393" s="170">
        <v>1</v>
      </c>
      <c r="CZ393" s="145">
        <v>0</v>
      </c>
    </row>
    <row r="394" spans="1:104" ht="12.75" customHeight="1" x14ac:dyDescent="0.2">
      <c r="A394" s="177"/>
      <c r="B394" s="178"/>
      <c r="C394" s="235" t="s">
        <v>452</v>
      </c>
      <c r="D394" s="235"/>
      <c r="E394" s="235"/>
      <c r="F394" s="235"/>
      <c r="G394" s="235"/>
      <c r="L394" s="179" t="s">
        <v>452</v>
      </c>
      <c r="O394" s="170">
        <v>3</v>
      </c>
    </row>
    <row r="395" spans="1:104" ht="12.75" customHeight="1" x14ac:dyDescent="0.2">
      <c r="A395" s="177"/>
      <c r="B395" s="178"/>
      <c r="C395" s="235" t="s">
        <v>453</v>
      </c>
      <c r="D395" s="235"/>
      <c r="E395" s="235"/>
      <c r="F395" s="235"/>
      <c r="G395" s="235"/>
      <c r="L395" s="179" t="s">
        <v>453</v>
      </c>
      <c r="O395" s="170">
        <v>3</v>
      </c>
    </row>
    <row r="396" spans="1:104" ht="12.75" customHeight="1" x14ac:dyDescent="0.2">
      <c r="A396" s="177"/>
      <c r="B396" s="178"/>
      <c r="C396" s="235" t="s">
        <v>449</v>
      </c>
      <c r="D396" s="235"/>
      <c r="E396" s="235"/>
      <c r="F396" s="235"/>
      <c r="G396" s="235"/>
      <c r="L396" s="179" t="s">
        <v>449</v>
      </c>
      <c r="O396" s="170">
        <v>3</v>
      </c>
    </row>
    <row r="397" spans="1:104" ht="12.75" customHeight="1" x14ac:dyDescent="0.2">
      <c r="A397" s="177"/>
      <c r="B397" s="178"/>
      <c r="C397" s="235" t="s">
        <v>443</v>
      </c>
      <c r="D397" s="235"/>
      <c r="E397" s="235"/>
      <c r="F397" s="235"/>
      <c r="G397" s="235"/>
      <c r="L397" s="179" t="s">
        <v>443</v>
      </c>
      <c r="O397" s="170">
        <v>3</v>
      </c>
    </row>
    <row r="398" spans="1:104" ht="12.75" customHeight="1" x14ac:dyDescent="0.2">
      <c r="A398" s="177"/>
      <c r="B398" s="178"/>
      <c r="C398" s="235" t="s">
        <v>433</v>
      </c>
      <c r="D398" s="235"/>
      <c r="E398" s="235"/>
      <c r="F398" s="235"/>
      <c r="G398" s="235"/>
      <c r="L398" s="179" t="s">
        <v>433</v>
      </c>
      <c r="O398" s="170">
        <v>3</v>
      </c>
    </row>
    <row r="399" spans="1:104" ht="12.75" customHeight="1" x14ac:dyDescent="0.2">
      <c r="A399" s="177"/>
      <c r="B399" s="178"/>
      <c r="C399" s="235" t="s">
        <v>434</v>
      </c>
      <c r="D399" s="235"/>
      <c r="E399" s="235"/>
      <c r="F399" s="235"/>
      <c r="G399" s="235"/>
      <c r="L399" s="179" t="s">
        <v>434</v>
      </c>
      <c r="O399" s="170">
        <v>3</v>
      </c>
    </row>
    <row r="400" spans="1:104" ht="12.75" customHeight="1" x14ac:dyDescent="0.2">
      <c r="A400" s="177"/>
      <c r="B400" s="178"/>
      <c r="C400" s="235" t="s">
        <v>435</v>
      </c>
      <c r="D400" s="235"/>
      <c r="E400" s="235"/>
      <c r="F400" s="235"/>
      <c r="G400" s="235"/>
      <c r="L400" s="179" t="s">
        <v>435</v>
      </c>
      <c r="O400" s="170">
        <v>3</v>
      </c>
    </row>
    <row r="401" spans="1:104" ht="12.75" customHeight="1" x14ac:dyDescent="0.2">
      <c r="A401" s="177"/>
      <c r="B401" s="178"/>
      <c r="C401" s="235" t="s">
        <v>436</v>
      </c>
      <c r="D401" s="235"/>
      <c r="E401" s="235"/>
      <c r="F401" s="235"/>
      <c r="G401" s="235"/>
      <c r="L401" s="179" t="s">
        <v>436</v>
      </c>
      <c r="O401" s="170">
        <v>3</v>
      </c>
    </row>
    <row r="402" spans="1:104" ht="12.75" customHeight="1" x14ac:dyDescent="0.2">
      <c r="A402" s="177"/>
      <c r="B402" s="178"/>
      <c r="C402" s="235" t="s">
        <v>437</v>
      </c>
      <c r="D402" s="235"/>
      <c r="E402" s="235"/>
      <c r="F402" s="235"/>
      <c r="G402" s="235"/>
      <c r="L402" s="179" t="s">
        <v>437</v>
      </c>
      <c r="O402" s="170">
        <v>3</v>
      </c>
    </row>
    <row r="403" spans="1:104" ht="12.75" customHeight="1" x14ac:dyDescent="0.2">
      <c r="A403" s="177"/>
      <c r="B403" s="178"/>
      <c r="C403" s="235" t="s">
        <v>438</v>
      </c>
      <c r="D403" s="235"/>
      <c r="E403" s="235"/>
      <c r="F403" s="235"/>
      <c r="G403" s="235"/>
      <c r="L403" s="179" t="s">
        <v>438</v>
      </c>
      <c r="O403" s="170">
        <v>3</v>
      </c>
    </row>
    <row r="404" spans="1:104" x14ac:dyDescent="0.2">
      <c r="A404" s="171">
        <v>41</v>
      </c>
      <c r="B404" s="172" t="s">
        <v>454</v>
      </c>
      <c r="C404" s="173" t="s">
        <v>455</v>
      </c>
      <c r="D404" s="174" t="s">
        <v>188</v>
      </c>
      <c r="E404" s="175">
        <v>1</v>
      </c>
      <c r="F404" s="175">
        <v>0</v>
      </c>
      <c r="G404" s="176">
        <f>E404*F404</f>
        <v>0</v>
      </c>
      <c r="O404" s="170">
        <v>2</v>
      </c>
      <c r="AA404" s="145">
        <v>1</v>
      </c>
      <c r="AB404" s="145">
        <v>1</v>
      </c>
      <c r="AC404" s="145">
        <v>1</v>
      </c>
      <c r="AZ404" s="145">
        <v>1</v>
      </c>
      <c r="BA404" s="145">
        <f>IF(AZ404=1,G404,0)</f>
        <v>0</v>
      </c>
      <c r="BB404" s="145">
        <f>IF(AZ404=2,G404,0)</f>
        <v>0</v>
      </c>
      <c r="BC404" s="145">
        <f>IF(AZ404=3,G404,0)</f>
        <v>0</v>
      </c>
      <c r="BD404" s="145">
        <f>IF(AZ404=4,G404,0)</f>
        <v>0</v>
      </c>
      <c r="BE404" s="145">
        <f>IF(AZ404=5,G404,0)</f>
        <v>0</v>
      </c>
      <c r="CA404" s="170">
        <v>1</v>
      </c>
      <c r="CB404" s="170">
        <v>1</v>
      </c>
      <c r="CZ404" s="145">
        <v>0</v>
      </c>
    </row>
    <row r="405" spans="1:104" ht="12.75" customHeight="1" x14ac:dyDescent="0.2">
      <c r="A405" s="177"/>
      <c r="B405" s="178"/>
      <c r="C405" s="235" t="s">
        <v>456</v>
      </c>
      <c r="D405" s="235"/>
      <c r="E405" s="235"/>
      <c r="F405" s="235"/>
      <c r="G405" s="235"/>
      <c r="L405" s="179" t="s">
        <v>456</v>
      </c>
      <c r="O405" s="170">
        <v>3</v>
      </c>
    </row>
    <row r="406" spans="1:104" x14ac:dyDescent="0.2">
      <c r="A406" s="171">
        <v>42</v>
      </c>
      <c r="B406" s="172" t="s">
        <v>457</v>
      </c>
      <c r="C406" s="173" t="s">
        <v>458</v>
      </c>
      <c r="D406" s="174" t="s">
        <v>188</v>
      </c>
      <c r="E406" s="175">
        <v>1</v>
      </c>
      <c r="F406" s="175">
        <v>0</v>
      </c>
      <c r="G406" s="176">
        <f>E406*F406</f>
        <v>0</v>
      </c>
      <c r="O406" s="170">
        <v>2</v>
      </c>
      <c r="AA406" s="145">
        <v>1</v>
      </c>
      <c r="AB406" s="145">
        <v>1</v>
      </c>
      <c r="AC406" s="145">
        <v>1</v>
      </c>
      <c r="AZ406" s="145">
        <v>1</v>
      </c>
      <c r="BA406" s="145">
        <f>IF(AZ406=1,G406,0)</f>
        <v>0</v>
      </c>
      <c r="BB406" s="145">
        <f>IF(AZ406=2,G406,0)</f>
        <v>0</v>
      </c>
      <c r="BC406" s="145">
        <f>IF(AZ406=3,G406,0)</f>
        <v>0</v>
      </c>
      <c r="BD406" s="145">
        <f>IF(AZ406=4,G406,0)</f>
        <v>0</v>
      </c>
      <c r="BE406" s="145">
        <f>IF(AZ406=5,G406,0)</f>
        <v>0</v>
      </c>
      <c r="CA406" s="170">
        <v>1</v>
      </c>
      <c r="CB406" s="170">
        <v>1</v>
      </c>
      <c r="CZ406" s="145">
        <v>0</v>
      </c>
    </row>
    <row r="407" spans="1:104" ht="12.75" customHeight="1" x14ac:dyDescent="0.2">
      <c r="A407" s="177"/>
      <c r="B407" s="178"/>
      <c r="C407" s="235" t="s">
        <v>456</v>
      </c>
      <c r="D407" s="235"/>
      <c r="E407" s="235"/>
      <c r="F407" s="235"/>
      <c r="G407" s="235"/>
      <c r="L407" s="179" t="s">
        <v>456</v>
      </c>
      <c r="O407" s="170">
        <v>3</v>
      </c>
    </row>
    <row r="408" spans="1:104" ht="22.5" x14ac:dyDescent="0.2">
      <c r="A408" s="171">
        <v>43</v>
      </c>
      <c r="B408" s="172" t="s">
        <v>459</v>
      </c>
      <c r="C408" s="173" t="s">
        <v>460</v>
      </c>
      <c r="D408" s="174" t="s">
        <v>188</v>
      </c>
      <c r="E408" s="175">
        <v>1</v>
      </c>
      <c r="F408" s="175">
        <v>0</v>
      </c>
      <c r="G408" s="176">
        <f>E408*F408</f>
        <v>0</v>
      </c>
      <c r="O408" s="170">
        <v>2</v>
      </c>
      <c r="AA408" s="145">
        <v>1</v>
      </c>
      <c r="AB408" s="145">
        <v>1</v>
      </c>
      <c r="AC408" s="145">
        <v>1</v>
      </c>
      <c r="AZ408" s="145">
        <v>1</v>
      </c>
      <c r="BA408" s="145">
        <f>IF(AZ408=1,G408,0)</f>
        <v>0</v>
      </c>
      <c r="BB408" s="145">
        <f>IF(AZ408=2,G408,0)</f>
        <v>0</v>
      </c>
      <c r="BC408" s="145">
        <f>IF(AZ408=3,G408,0)</f>
        <v>0</v>
      </c>
      <c r="BD408" s="145">
        <f>IF(AZ408=4,G408,0)</f>
        <v>0</v>
      </c>
      <c r="BE408" s="145">
        <f>IF(AZ408=5,G408,0)</f>
        <v>0</v>
      </c>
      <c r="CA408" s="170">
        <v>1</v>
      </c>
      <c r="CB408" s="170">
        <v>1</v>
      </c>
      <c r="CZ408" s="145">
        <v>0</v>
      </c>
    </row>
    <row r="409" spans="1:104" ht="12.75" customHeight="1" x14ac:dyDescent="0.2">
      <c r="A409" s="177"/>
      <c r="B409" s="178"/>
      <c r="C409" s="235" t="s">
        <v>429</v>
      </c>
      <c r="D409" s="235"/>
      <c r="E409" s="235"/>
      <c r="F409" s="235"/>
      <c r="G409" s="235"/>
      <c r="L409" s="179" t="s">
        <v>429</v>
      </c>
      <c r="O409" s="170">
        <v>3</v>
      </c>
    </row>
    <row r="410" spans="1:104" ht="12.75" customHeight="1" x14ac:dyDescent="0.2">
      <c r="A410" s="177"/>
      <c r="B410" s="178"/>
      <c r="C410" s="235" t="s">
        <v>441</v>
      </c>
      <c r="D410" s="235"/>
      <c r="E410" s="235"/>
      <c r="F410" s="235"/>
      <c r="G410" s="235"/>
      <c r="L410" s="179" t="s">
        <v>441</v>
      </c>
      <c r="O410" s="170">
        <v>3</v>
      </c>
    </row>
    <row r="411" spans="1:104" ht="12.75" customHeight="1" x14ac:dyDescent="0.2">
      <c r="A411" s="177"/>
      <c r="B411" s="178"/>
      <c r="C411" s="235" t="s">
        <v>461</v>
      </c>
      <c r="D411" s="235"/>
      <c r="E411" s="235"/>
      <c r="F411" s="235"/>
      <c r="G411" s="235"/>
      <c r="L411" s="179" t="s">
        <v>461</v>
      </c>
      <c r="O411" s="170">
        <v>3</v>
      </c>
    </row>
    <row r="412" spans="1:104" ht="12.75" customHeight="1" x14ac:dyDescent="0.2">
      <c r="A412" s="177"/>
      <c r="B412" s="178"/>
      <c r="C412" s="235" t="s">
        <v>432</v>
      </c>
      <c r="D412" s="235"/>
      <c r="E412" s="235"/>
      <c r="F412" s="235"/>
      <c r="G412" s="235"/>
      <c r="L412" s="179" t="s">
        <v>432</v>
      </c>
      <c r="O412" s="170">
        <v>3</v>
      </c>
    </row>
    <row r="413" spans="1:104" ht="12.75" customHeight="1" x14ac:dyDescent="0.2">
      <c r="A413" s="177"/>
      <c r="B413" s="178"/>
      <c r="C413" s="235" t="s">
        <v>433</v>
      </c>
      <c r="D413" s="235"/>
      <c r="E413" s="235"/>
      <c r="F413" s="235"/>
      <c r="G413" s="235"/>
      <c r="L413" s="179" t="s">
        <v>433</v>
      </c>
      <c r="O413" s="170">
        <v>3</v>
      </c>
    </row>
    <row r="414" spans="1:104" ht="12.75" customHeight="1" x14ac:dyDescent="0.2">
      <c r="A414" s="177"/>
      <c r="B414" s="178"/>
      <c r="C414" s="235" t="s">
        <v>434</v>
      </c>
      <c r="D414" s="235"/>
      <c r="E414" s="235"/>
      <c r="F414" s="235"/>
      <c r="G414" s="235"/>
      <c r="L414" s="179" t="s">
        <v>434</v>
      </c>
      <c r="O414" s="170">
        <v>3</v>
      </c>
    </row>
    <row r="415" spans="1:104" ht="12.75" customHeight="1" x14ac:dyDescent="0.2">
      <c r="A415" s="177"/>
      <c r="B415" s="178"/>
      <c r="C415" s="235" t="s">
        <v>435</v>
      </c>
      <c r="D415" s="235"/>
      <c r="E415" s="235"/>
      <c r="F415" s="235"/>
      <c r="G415" s="235"/>
      <c r="L415" s="179" t="s">
        <v>435</v>
      </c>
      <c r="O415" s="170">
        <v>3</v>
      </c>
    </row>
    <row r="416" spans="1:104" ht="12.75" customHeight="1" x14ac:dyDescent="0.2">
      <c r="A416" s="177"/>
      <c r="B416" s="178"/>
      <c r="C416" s="235" t="s">
        <v>436</v>
      </c>
      <c r="D416" s="235"/>
      <c r="E416" s="235"/>
      <c r="F416" s="235"/>
      <c r="G416" s="235"/>
      <c r="L416" s="179" t="s">
        <v>436</v>
      </c>
      <c r="O416" s="170">
        <v>3</v>
      </c>
    </row>
    <row r="417" spans="1:104" ht="12.75" customHeight="1" x14ac:dyDescent="0.2">
      <c r="A417" s="177"/>
      <c r="B417" s="178"/>
      <c r="C417" s="235" t="s">
        <v>437</v>
      </c>
      <c r="D417" s="235"/>
      <c r="E417" s="235"/>
      <c r="F417" s="235"/>
      <c r="G417" s="235"/>
      <c r="L417" s="179" t="s">
        <v>437</v>
      </c>
      <c r="O417" s="170">
        <v>3</v>
      </c>
    </row>
    <row r="418" spans="1:104" ht="12.75" customHeight="1" x14ac:dyDescent="0.2">
      <c r="A418" s="177"/>
      <c r="B418" s="178"/>
      <c r="C418" s="235" t="s">
        <v>438</v>
      </c>
      <c r="D418" s="235"/>
      <c r="E418" s="235"/>
      <c r="F418" s="235"/>
      <c r="G418" s="235"/>
      <c r="L418" s="179" t="s">
        <v>438</v>
      </c>
      <c r="O418" s="170">
        <v>3</v>
      </c>
    </row>
    <row r="419" spans="1:104" ht="22.5" x14ac:dyDescent="0.2">
      <c r="A419" s="192">
        <v>44</v>
      </c>
      <c r="B419" s="193" t="s">
        <v>462</v>
      </c>
      <c r="C419" s="194" t="s">
        <v>463</v>
      </c>
      <c r="D419" s="195" t="s">
        <v>188</v>
      </c>
      <c r="E419" s="196">
        <v>1</v>
      </c>
      <c r="F419" s="196">
        <v>0</v>
      </c>
      <c r="G419" s="197">
        <f>E419*F419</f>
        <v>0</v>
      </c>
      <c r="O419" s="170">
        <v>2</v>
      </c>
      <c r="AA419" s="145">
        <v>1</v>
      </c>
      <c r="AB419" s="145">
        <v>1</v>
      </c>
      <c r="AC419" s="145">
        <v>1</v>
      </c>
      <c r="AZ419" s="145">
        <v>1</v>
      </c>
      <c r="BA419" s="145">
        <f>IF(AZ419=1,G419,0)</f>
        <v>0</v>
      </c>
      <c r="BB419" s="145">
        <f>IF(AZ419=2,G419,0)</f>
        <v>0</v>
      </c>
      <c r="BC419" s="145">
        <f>IF(AZ419=3,G419,0)</f>
        <v>0</v>
      </c>
      <c r="BD419" s="145">
        <f>IF(AZ419=4,G419,0)</f>
        <v>0</v>
      </c>
      <c r="BE419" s="145">
        <f>IF(AZ419=5,G419,0)</f>
        <v>0</v>
      </c>
      <c r="CA419" s="170">
        <v>1</v>
      </c>
      <c r="CB419" s="170">
        <v>1</v>
      </c>
      <c r="CZ419" s="145">
        <v>0</v>
      </c>
    </row>
    <row r="420" spans="1:104" x14ac:dyDescent="0.2">
      <c r="A420" s="192">
        <v>45</v>
      </c>
      <c r="B420" s="193" t="s">
        <v>464</v>
      </c>
      <c r="C420" s="194" t="s">
        <v>465</v>
      </c>
      <c r="D420" s="195" t="s">
        <v>188</v>
      </c>
      <c r="E420" s="196">
        <v>1</v>
      </c>
      <c r="F420" s="196">
        <v>0</v>
      </c>
      <c r="G420" s="197">
        <f>E420*F420</f>
        <v>0</v>
      </c>
      <c r="O420" s="170">
        <v>2</v>
      </c>
      <c r="AA420" s="145">
        <v>1</v>
      </c>
      <c r="AB420" s="145">
        <v>1</v>
      </c>
      <c r="AC420" s="145">
        <v>1</v>
      </c>
      <c r="AZ420" s="145">
        <v>1</v>
      </c>
      <c r="BA420" s="145">
        <f>IF(AZ420=1,G420,0)</f>
        <v>0</v>
      </c>
      <c r="BB420" s="145">
        <f>IF(AZ420=2,G420,0)</f>
        <v>0</v>
      </c>
      <c r="BC420" s="145">
        <f>IF(AZ420=3,G420,0)</f>
        <v>0</v>
      </c>
      <c r="BD420" s="145">
        <f>IF(AZ420=4,G420,0)</f>
        <v>0</v>
      </c>
      <c r="BE420" s="145">
        <f>IF(AZ420=5,G420,0)</f>
        <v>0</v>
      </c>
      <c r="CA420" s="170">
        <v>1</v>
      </c>
      <c r="CB420" s="170">
        <v>1</v>
      </c>
      <c r="CZ420" s="145">
        <v>0</v>
      </c>
    </row>
    <row r="421" spans="1:104" x14ac:dyDescent="0.2">
      <c r="A421" s="171">
        <v>46</v>
      </c>
      <c r="B421" s="172" t="s">
        <v>466</v>
      </c>
      <c r="C421" s="173" t="s">
        <v>467</v>
      </c>
      <c r="D421" s="174" t="s">
        <v>188</v>
      </c>
      <c r="E421" s="175">
        <v>7</v>
      </c>
      <c r="F421" s="175">
        <v>0</v>
      </c>
      <c r="G421" s="176">
        <f>E421*F421</f>
        <v>0</v>
      </c>
      <c r="O421" s="170">
        <v>2</v>
      </c>
      <c r="AA421" s="145">
        <v>1</v>
      </c>
      <c r="AB421" s="145">
        <v>1</v>
      </c>
      <c r="AC421" s="145">
        <v>1</v>
      </c>
      <c r="AZ421" s="145">
        <v>1</v>
      </c>
      <c r="BA421" s="145">
        <f>IF(AZ421=1,G421,0)</f>
        <v>0</v>
      </c>
      <c r="BB421" s="145">
        <f>IF(AZ421=2,G421,0)</f>
        <v>0</v>
      </c>
      <c r="BC421" s="145">
        <f>IF(AZ421=3,G421,0)</f>
        <v>0</v>
      </c>
      <c r="BD421" s="145">
        <f>IF(AZ421=4,G421,0)</f>
        <v>0</v>
      </c>
      <c r="BE421" s="145">
        <f>IF(AZ421=5,G421,0)</f>
        <v>0</v>
      </c>
      <c r="CA421" s="170">
        <v>1</v>
      </c>
      <c r="CB421" s="170">
        <v>1</v>
      </c>
      <c r="CZ421" s="145">
        <v>0</v>
      </c>
    </row>
    <row r="422" spans="1:104" ht="12.75" customHeight="1" x14ac:dyDescent="0.2">
      <c r="A422" s="177"/>
      <c r="B422" s="178"/>
      <c r="C422" s="235" t="s">
        <v>468</v>
      </c>
      <c r="D422" s="235"/>
      <c r="E422" s="235"/>
      <c r="F422" s="235"/>
      <c r="G422" s="235"/>
      <c r="L422" s="179" t="s">
        <v>468</v>
      </c>
      <c r="O422" s="170">
        <v>3</v>
      </c>
    </row>
    <row r="423" spans="1:104" ht="12.75" customHeight="1" x14ac:dyDescent="0.2">
      <c r="A423" s="177"/>
      <c r="B423" s="178"/>
      <c r="C423" s="235" t="s">
        <v>469</v>
      </c>
      <c r="D423" s="235"/>
      <c r="E423" s="235"/>
      <c r="F423" s="235"/>
      <c r="G423" s="235"/>
      <c r="L423" s="179" t="s">
        <v>469</v>
      </c>
      <c r="O423" s="170">
        <v>3</v>
      </c>
    </row>
    <row r="424" spans="1:104" ht="12.75" customHeight="1" x14ac:dyDescent="0.2">
      <c r="A424" s="177"/>
      <c r="B424" s="178"/>
      <c r="C424" s="235" t="s">
        <v>470</v>
      </c>
      <c r="D424" s="235"/>
      <c r="E424" s="235"/>
      <c r="F424" s="235"/>
      <c r="G424" s="235"/>
      <c r="L424" s="179" t="s">
        <v>470</v>
      </c>
      <c r="O424" s="170">
        <v>3</v>
      </c>
    </row>
    <row r="425" spans="1:104" ht="12.75" customHeight="1" x14ac:dyDescent="0.2">
      <c r="A425" s="177"/>
      <c r="B425" s="178"/>
      <c r="C425" s="235" t="s">
        <v>471</v>
      </c>
      <c r="D425" s="235"/>
      <c r="E425" s="235"/>
      <c r="F425" s="235"/>
      <c r="G425" s="235"/>
      <c r="L425" s="179" t="s">
        <v>471</v>
      </c>
      <c r="O425" s="170">
        <v>3</v>
      </c>
    </row>
    <row r="426" spans="1:104" ht="12.75" customHeight="1" x14ac:dyDescent="0.2">
      <c r="A426" s="177"/>
      <c r="B426" s="178"/>
      <c r="C426" s="235" t="s">
        <v>472</v>
      </c>
      <c r="D426" s="235"/>
      <c r="E426" s="235"/>
      <c r="F426" s="235"/>
      <c r="G426" s="235"/>
      <c r="L426" s="179" t="s">
        <v>472</v>
      </c>
      <c r="O426" s="170">
        <v>3</v>
      </c>
    </row>
    <row r="427" spans="1:104" ht="12.75" customHeight="1" x14ac:dyDescent="0.2">
      <c r="A427" s="177"/>
      <c r="B427" s="178"/>
      <c r="C427" s="235" t="s">
        <v>473</v>
      </c>
      <c r="D427" s="235"/>
      <c r="E427" s="235"/>
      <c r="F427" s="235"/>
      <c r="G427" s="235"/>
      <c r="L427" s="179" t="s">
        <v>473</v>
      </c>
      <c r="O427" s="170">
        <v>3</v>
      </c>
    </row>
    <row r="428" spans="1:104" ht="12.75" customHeight="1" x14ac:dyDescent="0.2">
      <c r="A428" s="177"/>
      <c r="B428" s="178"/>
      <c r="C428" s="235" t="s">
        <v>474</v>
      </c>
      <c r="D428" s="235"/>
      <c r="E428" s="235"/>
      <c r="F428" s="235"/>
      <c r="G428" s="235"/>
      <c r="L428" s="179" t="s">
        <v>474</v>
      </c>
      <c r="O428" s="170">
        <v>3</v>
      </c>
    </row>
    <row r="429" spans="1:104" ht="12.75" customHeight="1" x14ac:dyDescent="0.2">
      <c r="A429" s="177"/>
      <c r="B429" s="178"/>
      <c r="C429" s="235" t="s">
        <v>475</v>
      </c>
      <c r="D429" s="235"/>
      <c r="E429" s="235"/>
      <c r="F429" s="235"/>
      <c r="G429" s="235"/>
      <c r="L429" s="179" t="s">
        <v>475</v>
      </c>
      <c r="O429" s="170">
        <v>3</v>
      </c>
    </row>
    <row r="430" spans="1:104" ht="12.75" customHeight="1" x14ac:dyDescent="0.2">
      <c r="A430" s="177"/>
      <c r="B430" s="178"/>
      <c r="C430" s="235" t="s">
        <v>476</v>
      </c>
      <c r="D430" s="235"/>
      <c r="E430" s="235"/>
      <c r="F430" s="235"/>
      <c r="G430" s="235"/>
      <c r="L430" s="179" t="s">
        <v>476</v>
      </c>
      <c r="O430" s="170">
        <v>3</v>
      </c>
    </row>
    <row r="431" spans="1:104" x14ac:dyDescent="0.2">
      <c r="A431" s="171">
        <v>47</v>
      </c>
      <c r="B431" s="172" t="s">
        <v>477</v>
      </c>
      <c r="C431" s="173" t="s">
        <v>478</v>
      </c>
      <c r="D431" s="174" t="s">
        <v>188</v>
      </c>
      <c r="E431" s="175">
        <v>4</v>
      </c>
      <c r="F431" s="175">
        <v>0</v>
      </c>
      <c r="G431" s="176">
        <f>E431*F431</f>
        <v>0</v>
      </c>
      <c r="O431" s="170">
        <v>2</v>
      </c>
      <c r="AA431" s="145">
        <v>1</v>
      </c>
      <c r="AB431" s="145">
        <v>1</v>
      </c>
      <c r="AC431" s="145">
        <v>1</v>
      </c>
      <c r="AZ431" s="145">
        <v>1</v>
      </c>
      <c r="BA431" s="145">
        <f>IF(AZ431=1,G431,0)</f>
        <v>0</v>
      </c>
      <c r="BB431" s="145">
        <f>IF(AZ431=2,G431,0)</f>
        <v>0</v>
      </c>
      <c r="BC431" s="145">
        <f>IF(AZ431=3,G431,0)</f>
        <v>0</v>
      </c>
      <c r="BD431" s="145">
        <f>IF(AZ431=4,G431,0)</f>
        <v>0</v>
      </c>
      <c r="BE431" s="145">
        <f>IF(AZ431=5,G431,0)</f>
        <v>0</v>
      </c>
      <c r="CA431" s="170">
        <v>1</v>
      </c>
      <c r="CB431" s="170">
        <v>1</v>
      </c>
      <c r="CZ431" s="145">
        <v>0</v>
      </c>
    </row>
    <row r="432" spans="1:104" ht="12.75" customHeight="1" x14ac:dyDescent="0.2">
      <c r="A432" s="177"/>
      <c r="B432" s="178"/>
      <c r="C432" s="235" t="s">
        <v>479</v>
      </c>
      <c r="D432" s="235"/>
      <c r="E432" s="235"/>
      <c r="F432" s="235"/>
      <c r="G432" s="235"/>
      <c r="L432" s="179" t="s">
        <v>479</v>
      </c>
      <c r="O432" s="170">
        <v>3</v>
      </c>
    </row>
    <row r="433" spans="1:104" ht="12.75" customHeight="1" x14ac:dyDescent="0.2">
      <c r="A433" s="177"/>
      <c r="B433" s="178"/>
      <c r="C433" s="235" t="s">
        <v>480</v>
      </c>
      <c r="D433" s="235"/>
      <c r="E433" s="235"/>
      <c r="F433" s="235"/>
      <c r="G433" s="235"/>
      <c r="L433" s="179" t="s">
        <v>480</v>
      </c>
      <c r="O433" s="170">
        <v>3</v>
      </c>
    </row>
    <row r="434" spans="1:104" ht="12.75" customHeight="1" x14ac:dyDescent="0.2">
      <c r="A434" s="177"/>
      <c r="B434" s="178"/>
      <c r="C434" s="235" t="s">
        <v>155</v>
      </c>
      <c r="D434" s="235"/>
      <c r="E434" s="235"/>
      <c r="F434" s="235"/>
      <c r="G434" s="235"/>
      <c r="L434" s="179" t="s">
        <v>155</v>
      </c>
      <c r="O434" s="170">
        <v>3</v>
      </c>
    </row>
    <row r="435" spans="1:104" ht="12.75" customHeight="1" x14ac:dyDescent="0.2">
      <c r="A435" s="177"/>
      <c r="B435" s="178"/>
      <c r="C435" s="235" t="s">
        <v>481</v>
      </c>
      <c r="D435" s="235"/>
      <c r="E435" s="235"/>
      <c r="F435" s="235"/>
      <c r="G435" s="235"/>
      <c r="L435" s="179" t="s">
        <v>481</v>
      </c>
      <c r="O435" s="170">
        <v>3</v>
      </c>
    </row>
    <row r="436" spans="1:104" ht="12.75" customHeight="1" x14ac:dyDescent="0.2">
      <c r="A436" s="177"/>
      <c r="B436" s="178"/>
      <c r="C436" s="235" t="s">
        <v>470</v>
      </c>
      <c r="D436" s="235"/>
      <c r="E436" s="235"/>
      <c r="F436" s="235"/>
      <c r="G436" s="235"/>
      <c r="L436" s="179" t="s">
        <v>470</v>
      </c>
      <c r="O436" s="170">
        <v>3</v>
      </c>
    </row>
    <row r="437" spans="1:104" ht="12.75" customHeight="1" x14ac:dyDescent="0.2">
      <c r="A437" s="177"/>
      <c r="B437" s="178"/>
      <c r="C437" s="235" t="s">
        <v>482</v>
      </c>
      <c r="D437" s="235"/>
      <c r="E437" s="235"/>
      <c r="F437" s="235"/>
      <c r="G437" s="235"/>
      <c r="L437" s="179" t="s">
        <v>482</v>
      </c>
      <c r="O437" s="170">
        <v>3</v>
      </c>
    </row>
    <row r="438" spans="1:104" ht="12.75" customHeight="1" x14ac:dyDescent="0.2">
      <c r="A438" s="177"/>
      <c r="B438" s="178"/>
      <c r="C438" s="235" t="s">
        <v>483</v>
      </c>
      <c r="D438" s="235"/>
      <c r="E438" s="235"/>
      <c r="F438" s="235"/>
      <c r="G438" s="235"/>
      <c r="L438" s="179" t="s">
        <v>483</v>
      </c>
      <c r="O438" s="170">
        <v>3</v>
      </c>
    </row>
    <row r="439" spans="1:104" x14ac:dyDescent="0.2">
      <c r="A439" s="171">
        <v>48</v>
      </c>
      <c r="B439" s="172" t="s">
        <v>484</v>
      </c>
      <c r="C439" s="173" t="s">
        <v>485</v>
      </c>
      <c r="D439" s="174" t="s">
        <v>188</v>
      </c>
      <c r="E439" s="175">
        <v>4</v>
      </c>
      <c r="F439" s="175">
        <v>0</v>
      </c>
      <c r="G439" s="176">
        <f>E439*F439</f>
        <v>0</v>
      </c>
      <c r="O439" s="170">
        <v>2</v>
      </c>
      <c r="AA439" s="145">
        <v>1</v>
      </c>
      <c r="AB439" s="145">
        <v>1</v>
      </c>
      <c r="AC439" s="145">
        <v>1</v>
      </c>
      <c r="AZ439" s="145">
        <v>1</v>
      </c>
      <c r="BA439" s="145">
        <f>IF(AZ439=1,G439,0)</f>
        <v>0</v>
      </c>
      <c r="BB439" s="145">
        <f>IF(AZ439=2,G439,0)</f>
        <v>0</v>
      </c>
      <c r="BC439" s="145">
        <f>IF(AZ439=3,G439,0)</f>
        <v>0</v>
      </c>
      <c r="BD439" s="145">
        <f>IF(AZ439=4,G439,0)</f>
        <v>0</v>
      </c>
      <c r="BE439" s="145">
        <f>IF(AZ439=5,G439,0)</f>
        <v>0</v>
      </c>
      <c r="CA439" s="170">
        <v>1</v>
      </c>
      <c r="CB439" s="170">
        <v>1</v>
      </c>
      <c r="CZ439" s="145">
        <v>0</v>
      </c>
    </row>
    <row r="440" spans="1:104" ht="12.75" customHeight="1" x14ac:dyDescent="0.2">
      <c r="A440" s="177"/>
      <c r="B440" s="178"/>
      <c r="C440" s="235" t="s">
        <v>486</v>
      </c>
      <c r="D440" s="235"/>
      <c r="E440" s="235"/>
      <c r="F440" s="235"/>
      <c r="G440" s="235"/>
      <c r="L440" s="179" t="s">
        <v>486</v>
      </c>
      <c r="O440" s="170">
        <v>3</v>
      </c>
    </row>
    <row r="441" spans="1:104" ht="12.75" customHeight="1" x14ac:dyDescent="0.2">
      <c r="A441" s="177"/>
      <c r="B441" s="178"/>
      <c r="C441" s="235" t="s">
        <v>487</v>
      </c>
      <c r="D441" s="235"/>
      <c r="E441" s="235"/>
      <c r="F441" s="235"/>
      <c r="G441" s="235"/>
      <c r="L441" s="179" t="s">
        <v>487</v>
      </c>
      <c r="O441" s="170">
        <v>3</v>
      </c>
    </row>
    <row r="442" spans="1:104" ht="12.75" customHeight="1" x14ac:dyDescent="0.2">
      <c r="A442" s="177"/>
      <c r="B442" s="178"/>
      <c r="C442" s="235" t="s">
        <v>488</v>
      </c>
      <c r="D442" s="235"/>
      <c r="E442" s="235"/>
      <c r="F442" s="235"/>
      <c r="G442" s="235"/>
      <c r="L442" s="179" t="s">
        <v>488</v>
      </c>
      <c r="O442" s="170">
        <v>3</v>
      </c>
    </row>
    <row r="443" spans="1:104" ht="12.75" customHeight="1" x14ac:dyDescent="0.2">
      <c r="A443" s="177"/>
      <c r="B443" s="178"/>
      <c r="C443" s="235" t="s">
        <v>489</v>
      </c>
      <c r="D443" s="235"/>
      <c r="E443" s="235"/>
      <c r="F443" s="235"/>
      <c r="G443" s="235"/>
      <c r="L443" s="179" t="s">
        <v>489</v>
      </c>
      <c r="O443" s="170">
        <v>3</v>
      </c>
    </row>
    <row r="444" spans="1:104" ht="12.75" customHeight="1" x14ac:dyDescent="0.2">
      <c r="A444" s="177"/>
      <c r="B444" s="178"/>
      <c r="C444" s="235" t="s">
        <v>470</v>
      </c>
      <c r="D444" s="235"/>
      <c r="E444" s="235"/>
      <c r="F444" s="235"/>
      <c r="G444" s="235"/>
      <c r="L444" s="179" t="s">
        <v>470</v>
      </c>
      <c r="O444" s="170">
        <v>3</v>
      </c>
    </row>
    <row r="445" spans="1:104" ht="12.75" customHeight="1" x14ac:dyDescent="0.2">
      <c r="A445" s="177"/>
      <c r="B445" s="178"/>
      <c r="C445" s="235" t="s">
        <v>471</v>
      </c>
      <c r="D445" s="235"/>
      <c r="E445" s="235"/>
      <c r="F445" s="235"/>
      <c r="G445" s="235"/>
      <c r="L445" s="179" t="s">
        <v>471</v>
      </c>
      <c r="O445" s="170">
        <v>3</v>
      </c>
    </row>
    <row r="446" spans="1:104" ht="12.75" customHeight="1" x14ac:dyDescent="0.2">
      <c r="A446" s="177"/>
      <c r="B446" s="178"/>
      <c r="C446" s="235" t="s">
        <v>483</v>
      </c>
      <c r="D446" s="235"/>
      <c r="E446" s="235"/>
      <c r="F446" s="235"/>
      <c r="G446" s="235"/>
      <c r="L446" s="179" t="s">
        <v>483</v>
      </c>
      <c r="O446" s="170">
        <v>3</v>
      </c>
    </row>
    <row r="447" spans="1:104" ht="12.75" customHeight="1" x14ac:dyDescent="0.2">
      <c r="A447" s="177"/>
      <c r="B447" s="178"/>
      <c r="C447" s="235" t="s">
        <v>472</v>
      </c>
      <c r="D447" s="235"/>
      <c r="E447" s="235"/>
      <c r="F447" s="235"/>
      <c r="G447" s="235"/>
      <c r="L447" s="179" t="s">
        <v>472</v>
      </c>
      <c r="O447" s="170">
        <v>3</v>
      </c>
    </row>
    <row r="448" spans="1:104" ht="12.75" customHeight="1" x14ac:dyDescent="0.2">
      <c r="A448" s="177"/>
      <c r="B448" s="178"/>
      <c r="C448" s="235" t="s">
        <v>490</v>
      </c>
      <c r="D448" s="235"/>
      <c r="E448" s="235"/>
      <c r="F448" s="235"/>
      <c r="G448" s="235"/>
      <c r="L448" s="179" t="s">
        <v>490</v>
      </c>
      <c r="O448" s="170">
        <v>3</v>
      </c>
    </row>
    <row r="449" spans="1:104" ht="12.75" customHeight="1" x14ac:dyDescent="0.2">
      <c r="A449" s="177"/>
      <c r="B449" s="178"/>
      <c r="C449" s="235" t="s">
        <v>491</v>
      </c>
      <c r="D449" s="235"/>
      <c r="E449" s="235"/>
      <c r="F449" s="235"/>
      <c r="G449" s="235"/>
      <c r="L449" s="179" t="s">
        <v>491</v>
      </c>
      <c r="O449" s="170">
        <v>3</v>
      </c>
    </row>
    <row r="450" spans="1:104" ht="12.75" customHeight="1" x14ac:dyDescent="0.2">
      <c r="A450" s="177"/>
      <c r="B450" s="178"/>
      <c r="C450" s="235" t="s">
        <v>474</v>
      </c>
      <c r="D450" s="235"/>
      <c r="E450" s="235"/>
      <c r="F450" s="235"/>
      <c r="G450" s="235"/>
      <c r="L450" s="179" t="s">
        <v>474</v>
      </c>
      <c r="O450" s="170">
        <v>3</v>
      </c>
    </row>
    <row r="451" spans="1:104" ht="12.75" customHeight="1" x14ac:dyDescent="0.2">
      <c r="A451" s="177"/>
      <c r="B451" s="178"/>
      <c r="C451" s="235" t="s">
        <v>492</v>
      </c>
      <c r="D451" s="235"/>
      <c r="E451" s="235"/>
      <c r="F451" s="235"/>
      <c r="G451" s="235"/>
      <c r="L451" s="179" t="s">
        <v>492</v>
      </c>
      <c r="O451" s="170">
        <v>3</v>
      </c>
    </row>
    <row r="452" spans="1:104" ht="12.75" customHeight="1" x14ac:dyDescent="0.2">
      <c r="A452" s="177"/>
      <c r="B452" s="178"/>
      <c r="C452" s="235" t="s">
        <v>476</v>
      </c>
      <c r="D452" s="235"/>
      <c r="E452" s="235"/>
      <c r="F452" s="235"/>
      <c r="G452" s="235"/>
      <c r="L452" s="179" t="s">
        <v>476</v>
      </c>
      <c r="O452" s="170">
        <v>3</v>
      </c>
    </row>
    <row r="453" spans="1:104" x14ac:dyDescent="0.2">
      <c r="A453" s="171">
        <v>49</v>
      </c>
      <c r="B453" s="172" t="s">
        <v>493</v>
      </c>
      <c r="C453" s="173" t="s">
        <v>494</v>
      </c>
      <c r="D453" s="174" t="s">
        <v>188</v>
      </c>
      <c r="E453" s="175">
        <v>1</v>
      </c>
      <c r="F453" s="175">
        <v>0</v>
      </c>
      <c r="G453" s="176">
        <f>E453*F453</f>
        <v>0</v>
      </c>
      <c r="O453" s="170">
        <v>2</v>
      </c>
      <c r="AA453" s="145">
        <v>1</v>
      </c>
      <c r="AB453" s="145">
        <v>1</v>
      </c>
      <c r="AC453" s="145">
        <v>1</v>
      </c>
      <c r="AZ453" s="145">
        <v>1</v>
      </c>
      <c r="BA453" s="145">
        <f>IF(AZ453=1,G453,0)</f>
        <v>0</v>
      </c>
      <c r="BB453" s="145">
        <f>IF(AZ453=2,G453,0)</f>
        <v>0</v>
      </c>
      <c r="BC453" s="145">
        <f>IF(AZ453=3,G453,0)</f>
        <v>0</v>
      </c>
      <c r="BD453" s="145">
        <f>IF(AZ453=4,G453,0)</f>
        <v>0</v>
      </c>
      <c r="BE453" s="145">
        <f>IF(AZ453=5,G453,0)</f>
        <v>0</v>
      </c>
      <c r="CA453" s="170">
        <v>1</v>
      </c>
      <c r="CB453" s="170">
        <v>1</v>
      </c>
      <c r="CZ453" s="145">
        <v>0</v>
      </c>
    </row>
    <row r="454" spans="1:104" ht="12.75" customHeight="1" x14ac:dyDescent="0.2">
      <c r="A454" s="177"/>
      <c r="B454" s="178"/>
      <c r="C454" s="235" t="s">
        <v>486</v>
      </c>
      <c r="D454" s="235"/>
      <c r="E454" s="235"/>
      <c r="F454" s="235"/>
      <c r="G454" s="235"/>
      <c r="L454" s="179" t="s">
        <v>486</v>
      </c>
      <c r="O454" s="170">
        <v>3</v>
      </c>
    </row>
    <row r="455" spans="1:104" ht="12.75" customHeight="1" x14ac:dyDescent="0.2">
      <c r="A455" s="177"/>
      <c r="B455" s="178"/>
      <c r="C455" s="235" t="s">
        <v>495</v>
      </c>
      <c r="D455" s="235"/>
      <c r="E455" s="235"/>
      <c r="F455" s="235"/>
      <c r="G455" s="235"/>
      <c r="L455" s="179" t="s">
        <v>495</v>
      </c>
      <c r="O455" s="170">
        <v>3</v>
      </c>
    </row>
    <row r="456" spans="1:104" ht="12.75" customHeight="1" x14ac:dyDescent="0.2">
      <c r="A456" s="177"/>
      <c r="B456" s="178"/>
      <c r="C456" s="235" t="s">
        <v>496</v>
      </c>
      <c r="D456" s="235"/>
      <c r="E456" s="235"/>
      <c r="F456" s="235"/>
      <c r="G456" s="235"/>
      <c r="L456" s="179" t="s">
        <v>496</v>
      </c>
      <c r="O456" s="170">
        <v>3</v>
      </c>
    </row>
    <row r="457" spans="1:104" ht="12.75" customHeight="1" x14ac:dyDescent="0.2">
      <c r="A457" s="177"/>
      <c r="B457" s="178"/>
      <c r="C457" s="235" t="s">
        <v>489</v>
      </c>
      <c r="D457" s="235"/>
      <c r="E457" s="235"/>
      <c r="F457" s="235"/>
      <c r="G457" s="235"/>
      <c r="L457" s="179" t="s">
        <v>489</v>
      </c>
      <c r="O457" s="170">
        <v>3</v>
      </c>
    </row>
    <row r="458" spans="1:104" ht="12.75" customHeight="1" x14ac:dyDescent="0.2">
      <c r="A458" s="177"/>
      <c r="B458" s="178"/>
      <c r="C458" s="235" t="s">
        <v>470</v>
      </c>
      <c r="D458" s="235"/>
      <c r="E458" s="235"/>
      <c r="F458" s="235"/>
      <c r="G458" s="235"/>
      <c r="L458" s="179" t="s">
        <v>470</v>
      </c>
      <c r="O458" s="170">
        <v>3</v>
      </c>
    </row>
    <row r="459" spans="1:104" ht="12.75" customHeight="1" x14ac:dyDescent="0.2">
      <c r="A459" s="177"/>
      <c r="B459" s="178"/>
      <c r="C459" s="235" t="s">
        <v>471</v>
      </c>
      <c r="D459" s="235"/>
      <c r="E459" s="235"/>
      <c r="F459" s="235"/>
      <c r="G459" s="235"/>
      <c r="L459" s="179" t="s">
        <v>471</v>
      </c>
      <c r="O459" s="170">
        <v>3</v>
      </c>
    </row>
    <row r="460" spans="1:104" ht="12.75" customHeight="1" x14ac:dyDescent="0.2">
      <c r="A460" s="177"/>
      <c r="B460" s="178"/>
      <c r="C460" s="235" t="s">
        <v>483</v>
      </c>
      <c r="D460" s="235"/>
      <c r="E460" s="235"/>
      <c r="F460" s="235"/>
      <c r="G460" s="235"/>
      <c r="L460" s="179" t="s">
        <v>483</v>
      </c>
      <c r="O460" s="170">
        <v>3</v>
      </c>
    </row>
    <row r="461" spans="1:104" ht="12.75" customHeight="1" x14ac:dyDescent="0.2">
      <c r="A461" s="177"/>
      <c r="B461" s="178"/>
      <c r="C461" s="235" t="s">
        <v>472</v>
      </c>
      <c r="D461" s="235"/>
      <c r="E461" s="235"/>
      <c r="F461" s="235"/>
      <c r="G461" s="235"/>
      <c r="L461" s="179" t="s">
        <v>472</v>
      </c>
      <c r="O461" s="170">
        <v>3</v>
      </c>
    </row>
    <row r="462" spans="1:104" ht="12.75" customHeight="1" x14ac:dyDescent="0.2">
      <c r="A462" s="177"/>
      <c r="B462" s="178"/>
      <c r="C462" s="235" t="s">
        <v>490</v>
      </c>
      <c r="D462" s="235"/>
      <c r="E462" s="235"/>
      <c r="F462" s="235"/>
      <c r="G462" s="235"/>
      <c r="L462" s="179" t="s">
        <v>490</v>
      </c>
      <c r="O462" s="170">
        <v>3</v>
      </c>
    </row>
    <row r="463" spans="1:104" ht="12.75" customHeight="1" x14ac:dyDescent="0.2">
      <c r="A463" s="177"/>
      <c r="B463" s="178"/>
      <c r="C463" s="235" t="s">
        <v>491</v>
      </c>
      <c r="D463" s="235"/>
      <c r="E463" s="235"/>
      <c r="F463" s="235"/>
      <c r="G463" s="235"/>
      <c r="L463" s="179" t="s">
        <v>491</v>
      </c>
      <c r="O463" s="170">
        <v>3</v>
      </c>
    </row>
    <row r="464" spans="1:104" ht="12.75" customHeight="1" x14ac:dyDescent="0.2">
      <c r="A464" s="177"/>
      <c r="B464" s="178"/>
      <c r="C464" s="235" t="s">
        <v>474</v>
      </c>
      <c r="D464" s="235"/>
      <c r="E464" s="235"/>
      <c r="F464" s="235"/>
      <c r="G464" s="235"/>
      <c r="L464" s="179" t="s">
        <v>474</v>
      </c>
      <c r="O464" s="170">
        <v>3</v>
      </c>
    </row>
    <row r="465" spans="1:104" ht="12.75" customHeight="1" x14ac:dyDescent="0.2">
      <c r="A465" s="177"/>
      <c r="B465" s="178"/>
      <c r="C465" s="235" t="s">
        <v>497</v>
      </c>
      <c r="D465" s="235"/>
      <c r="E465" s="235"/>
      <c r="F465" s="235"/>
      <c r="G465" s="235"/>
      <c r="L465" s="179" t="s">
        <v>497</v>
      </c>
      <c r="O465" s="170">
        <v>3</v>
      </c>
    </row>
    <row r="466" spans="1:104" ht="12.75" customHeight="1" x14ac:dyDescent="0.2">
      <c r="A466" s="177"/>
      <c r="B466" s="178"/>
      <c r="C466" s="235" t="s">
        <v>476</v>
      </c>
      <c r="D466" s="235"/>
      <c r="E466" s="235"/>
      <c r="F466" s="235"/>
      <c r="G466" s="235"/>
      <c r="L466" s="179" t="s">
        <v>476</v>
      </c>
      <c r="O466" s="170">
        <v>3</v>
      </c>
    </row>
    <row r="467" spans="1:104" x14ac:dyDescent="0.2">
      <c r="A467" s="171">
        <v>50</v>
      </c>
      <c r="B467" s="172" t="s">
        <v>498</v>
      </c>
      <c r="C467" s="173" t="s">
        <v>499</v>
      </c>
      <c r="D467" s="174" t="s">
        <v>188</v>
      </c>
      <c r="E467" s="175">
        <v>1</v>
      </c>
      <c r="F467" s="175">
        <v>0</v>
      </c>
      <c r="G467" s="176">
        <f>E467*F467</f>
        <v>0</v>
      </c>
      <c r="O467" s="170">
        <v>2</v>
      </c>
      <c r="AA467" s="145">
        <v>1</v>
      </c>
      <c r="AB467" s="145">
        <v>1</v>
      </c>
      <c r="AC467" s="145">
        <v>1</v>
      </c>
      <c r="AZ467" s="145">
        <v>1</v>
      </c>
      <c r="BA467" s="145">
        <f>IF(AZ467=1,G467,0)</f>
        <v>0</v>
      </c>
      <c r="BB467" s="145">
        <f>IF(AZ467=2,G467,0)</f>
        <v>0</v>
      </c>
      <c r="BC467" s="145">
        <f>IF(AZ467=3,G467,0)</f>
        <v>0</v>
      </c>
      <c r="BD467" s="145">
        <f>IF(AZ467=4,G467,0)</f>
        <v>0</v>
      </c>
      <c r="BE467" s="145">
        <f>IF(AZ467=5,G467,0)</f>
        <v>0</v>
      </c>
      <c r="CA467" s="170">
        <v>1</v>
      </c>
      <c r="CB467" s="170">
        <v>1</v>
      </c>
      <c r="CZ467" s="145">
        <v>0</v>
      </c>
    </row>
    <row r="468" spans="1:104" ht="12.75" customHeight="1" x14ac:dyDescent="0.2">
      <c r="A468" s="177"/>
      <c r="B468" s="178"/>
      <c r="C468" s="235" t="s">
        <v>500</v>
      </c>
      <c r="D468" s="235"/>
      <c r="E468" s="235"/>
      <c r="F468" s="235"/>
      <c r="G468" s="235"/>
      <c r="L468" s="179" t="s">
        <v>500</v>
      </c>
      <c r="O468" s="170">
        <v>3</v>
      </c>
    </row>
    <row r="469" spans="1:104" ht="12.75" customHeight="1" x14ac:dyDescent="0.2">
      <c r="A469" s="177"/>
      <c r="B469" s="178"/>
      <c r="C469" s="235" t="s">
        <v>501</v>
      </c>
      <c r="D469" s="235"/>
      <c r="E469" s="235"/>
      <c r="F469" s="235"/>
      <c r="G469" s="235"/>
      <c r="L469" s="179" t="s">
        <v>501</v>
      </c>
      <c r="O469" s="170">
        <v>3</v>
      </c>
    </row>
    <row r="470" spans="1:104" ht="12.75" customHeight="1" x14ac:dyDescent="0.2">
      <c r="A470" s="177"/>
      <c r="B470" s="178"/>
      <c r="C470" s="235" t="s">
        <v>489</v>
      </c>
      <c r="D470" s="235"/>
      <c r="E470" s="235"/>
      <c r="F470" s="235"/>
      <c r="G470" s="235"/>
      <c r="L470" s="179" t="s">
        <v>489</v>
      </c>
      <c r="O470" s="170">
        <v>3</v>
      </c>
    </row>
    <row r="471" spans="1:104" ht="12.75" customHeight="1" x14ac:dyDescent="0.2">
      <c r="A471" s="177"/>
      <c r="B471" s="178"/>
      <c r="C471" s="235" t="s">
        <v>470</v>
      </c>
      <c r="D471" s="235"/>
      <c r="E471" s="235"/>
      <c r="F471" s="235"/>
      <c r="G471" s="235"/>
      <c r="L471" s="179" t="s">
        <v>470</v>
      </c>
      <c r="O471" s="170">
        <v>3</v>
      </c>
    </row>
    <row r="472" spans="1:104" ht="12.75" customHeight="1" x14ac:dyDescent="0.2">
      <c r="A472" s="177"/>
      <c r="B472" s="178"/>
      <c r="C472" s="235" t="s">
        <v>471</v>
      </c>
      <c r="D472" s="235"/>
      <c r="E472" s="235"/>
      <c r="F472" s="235"/>
      <c r="G472" s="235"/>
      <c r="L472" s="179" t="s">
        <v>471</v>
      </c>
      <c r="O472" s="170">
        <v>3</v>
      </c>
    </row>
    <row r="473" spans="1:104" ht="12.75" customHeight="1" x14ac:dyDescent="0.2">
      <c r="A473" s="177"/>
      <c r="B473" s="178"/>
      <c r="C473" s="235" t="s">
        <v>483</v>
      </c>
      <c r="D473" s="235"/>
      <c r="E473" s="235"/>
      <c r="F473" s="235"/>
      <c r="G473" s="235"/>
      <c r="L473" s="179" t="s">
        <v>483</v>
      </c>
      <c r="O473" s="170">
        <v>3</v>
      </c>
    </row>
    <row r="474" spans="1:104" ht="12.75" customHeight="1" x14ac:dyDescent="0.2">
      <c r="A474" s="177"/>
      <c r="B474" s="178"/>
      <c r="C474" s="235" t="s">
        <v>472</v>
      </c>
      <c r="D474" s="235"/>
      <c r="E474" s="235"/>
      <c r="F474" s="235"/>
      <c r="G474" s="235"/>
      <c r="L474" s="179" t="s">
        <v>472</v>
      </c>
      <c r="O474" s="170">
        <v>3</v>
      </c>
    </row>
    <row r="475" spans="1:104" ht="12.75" customHeight="1" x14ac:dyDescent="0.2">
      <c r="A475" s="177"/>
      <c r="B475" s="178"/>
      <c r="C475" s="235" t="s">
        <v>490</v>
      </c>
      <c r="D475" s="235"/>
      <c r="E475" s="235"/>
      <c r="F475" s="235"/>
      <c r="G475" s="235"/>
      <c r="L475" s="179" t="s">
        <v>490</v>
      </c>
      <c r="O475" s="170">
        <v>3</v>
      </c>
    </row>
    <row r="476" spans="1:104" ht="12.75" customHeight="1" x14ac:dyDescent="0.2">
      <c r="A476" s="177"/>
      <c r="B476" s="178"/>
      <c r="C476" s="235" t="s">
        <v>491</v>
      </c>
      <c r="D476" s="235"/>
      <c r="E476" s="235"/>
      <c r="F476" s="235"/>
      <c r="G476" s="235"/>
      <c r="L476" s="179" t="s">
        <v>491</v>
      </c>
      <c r="O476" s="170">
        <v>3</v>
      </c>
    </row>
    <row r="477" spans="1:104" ht="12.75" customHeight="1" x14ac:dyDescent="0.2">
      <c r="A477" s="177"/>
      <c r="B477" s="178"/>
      <c r="C477" s="235" t="s">
        <v>474</v>
      </c>
      <c r="D477" s="235"/>
      <c r="E477" s="235"/>
      <c r="F477" s="235"/>
      <c r="G477" s="235"/>
      <c r="L477" s="179" t="s">
        <v>474</v>
      </c>
      <c r="O477" s="170">
        <v>3</v>
      </c>
    </row>
    <row r="478" spans="1:104" ht="12.75" customHeight="1" x14ac:dyDescent="0.2">
      <c r="A478" s="177"/>
      <c r="B478" s="178"/>
      <c r="C478" s="235" t="s">
        <v>492</v>
      </c>
      <c r="D478" s="235"/>
      <c r="E478" s="235"/>
      <c r="F478" s="235"/>
      <c r="G478" s="235"/>
      <c r="L478" s="179" t="s">
        <v>492</v>
      </c>
      <c r="O478" s="170">
        <v>3</v>
      </c>
    </row>
    <row r="479" spans="1:104" ht="12.75" customHeight="1" x14ac:dyDescent="0.2">
      <c r="A479" s="177"/>
      <c r="B479" s="178"/>
      <c r="C479" s="235" t="s">
        <v>476</v>
      </c>
      <c r="D479" s="235"/>
      <c r="E479" s="235"/>
      <c r="F479" s="235"/>
      <c r="G479" s="235"/>
      <c r="L479" s="179" t="s">
        <v>476</v>
      </c>
      <c r="O479" s="170">
        <v>3</v>
      </c>
    </row>
    <row r="480" spans="1:104" x14ac:dyDescent="0.2">
      <c r="A480" s="171">
        <v>51</v>
      </c>
      <c r="B480" s="172" t="s">
        <v>502</v>
      </c>
      <c r="C480" s="173" t="s">
        <v>503</v>
      </c>
      <c r="D480" s="174" t="s">
        <v>188</v>
      </c>
      <c r="E480" s="175">
        <v>6</v>
      </c>
      <c r="F480" s="175">
        <v>0</v>
      </c>
      <c r="G480" s="176">
        <f>E480*F480</f>
        <v>0</v>
      </c>
      <c r="O480" s="170">
        <v>2</v>
      </c>
      <c r="AA480" s="145">
        <v>1</v>
      </c>
      <c r="AB480" s="145">
        <v>1</v>
      </c>
      <c r="AC480" s="145">
        <v>1</v>
      </c>
      <c r="AZ480" s="145">
        <v>1</v>
      </c>
      <c r="BA480" s="145">
        <f>IF(AZ480=1,G480,0)</f>
        <v>0</v>
      </c>
      <c r="BB480" s="145">
        <f>IF(AZ480=2,G480,0)</f>
        <v>0</v>
      </c>
      <c r="BC480" s="145">
        <f>IF(AZ480=3,G480,0)</f>
        <v>0</v>
      </c>
      <c r="BD480" s="145">
        <f>IF(AZ480=4,G480,0)</f>
        <v>0</v>
      </c>
      <c r="BE480" s="145">
        <f>IF(AZ480=5,G480,0)</f>
        <v>0</v>
      </c>
      <c r="CA480" s="170">
        <v>1</v>
      </c>
      <c r="CB480" s="170">
        <v>1</v>
      </c>
      <c r="CZ480" s="145">
        <v>0</v>
      </c>
    </row>
    <row r="481" spans="1:104" ht="12.75" customHeight="1" x14ac:dyDescent="0.2">
      <c r="A481" s="177"/>
      <c r="B481" s="178"/>
      <c r="C481" s="235" t="s">
        <v>486</v>
      </c>
      <c r="D481" s="235"/>
      <c r="E481" s="235"/>
      <c r="F481" s="235"/>
      <c r="G481" s="235"/>
      <c r="L481" s="179" t="s">
        <v>486</v>
      </c>
      <c r="O481" s="170">
        <v>3</v>
      </c>
    </row>
    <row r="482" spans="1:104" ht="12.75" customHeight="1" x14ac:dyDescent="0.2">
      <c r="A482" s="177"/>
      <c r="B482" s="178"/>
      <c r="C482" s="235" t="s">
        <v>504</v>
      </c>
      <c r="D482" s="235"/>
      <c r="E482" s="235"/>
      <c r="F482" s="235"/>
      <c r="G482" s="235"/>
      <c r="L482" s="179" t="s">
        <v>504</v>
      </c>
      <c r="O482" s="170">
        <v>3</v>
      </c>
    </row>
    <row r="483" spans="1:104" ht="12.75" customHeight="1" x14ac:dyDescent="0.2">
      <c r="A483" s="177"/>
      <c r="B483" s="178"/>
      <c r="C483" s="235" t="s">
        <v>501</v>
      </c>
      <c r="D483" s="235"/>
      <c r="E483" s="235"/>
      <c r="F483" s="235"/>
      <c r="G483" s="235"/>
      <c r="L483" s="179" t="s">
        <v>501</v>
      </c>
      <c r="O483" s="170">
        <v>3</v>
      </c>
    </row>
    <row r="484" spans="1:104" ht="12.75" customHeight="1" x14ac:dyDescent="0.2">
      <c r="A484" s="177"/>
      <c r="B484" s="178"/>
      <c r="C484" s="235" t="s">
        <v>489</v>
      </c>
      <c r="D484" s="235"/>
      <c r="E484" s="235"/>
      <c r="F484" s="235"/>
      <c r="G484" s="235"/>
      <c r="L484" s="179" t="s">
        <v>489</v>
      </c>
      <c r="O484" s="170">
        <v>3</v>
      </c>
    </row>
    <row r="485" spans="1:104" ht="12.75" customHeight="1" x14ac:dyDescent="0.2">
      <c r="A485" s="177"/>
      <c r="B485" s="178"/>
      <c r="C485" s="235" t="s">
        <v>470</v>
      </c>
      <c r="D485" s="235"/>
      <c r="E485" s="235"/>
      <c r="F485" s="235"/>
      <c r="G485" s="235"/>
      <c r="L485" s="179" t="s">
        <v>470</v>
      </c>
      <c r="O485" s="170">
        <v>3</v>
      </c>
    </row>
    <row r="486" spans="1:104" ht="12.75" customHeight="1" x14ac:dyDescent="0.2">
      <c r="A486" s="177"/>
      <c r="B486" s="178"/>
      <c r="C486" s="235" t="s">
        <v>471</v>
      </c>
      <c r="D486" s="235"/>
      <c r="E486" s="235"/>
      <c r="F486" s="235"/>
      <c r="G486" s="235"/>
      <c r="L486" s="179" t="s">
        <v>471</v>
      </c>
      <c r="O486" s="170">
        <v>3</v>
      </c>
    </row>
    <row r="487" spans="1:104" ht="12.75" customHeight="1" x14ac:dyDescent="0.2">
      <c r="A487" s="177"/>
      <c r="B487" s="178"/>
      <c r="C487" s="235" t="s">
        <v>483</v>
      </c>
      <c r="D487" s="235"/>
      <c r="E487" s="235"/>
      <c r="F487" s="235"/>
      <c r="G487" s="235"/>
      <c r="L487" s="179" t="s">
        <v>483</v>
      </c>
      <c r="O487" s="170">
        <v>3</v>
      </c>
    </row>
    <row r="488" spans="1:104" ht="12.75" customHeight="1" x14ac:dyDescent="0.2">
      <c r="A488" s="177"/>
      <c r="B488" s="178"/>
      <c r="C488" s="235" t="s">
        <v>472</v>
      </c>
      <c r="D488" s="235"/>
      <c r="E488" s="235"/>
      <c r="F488" s="235"/>
      <c r="G488" s="235"/>
      <c r="L488" s="179" t="s">
        <v>472</v>
      </c>
      <c r="O488" s="170">
        <v>3</v>
      </c>
    </row>
    <row r="489" spans="1:104" ht="12.75" customHeight="1" x14ac:dyDescent="0.2">
      <c r="A489" s="177"/>
      <c r="B489" s="178"/>
      <c r="C489" s="235" t="s">
        <v>490</v>
      </c>
      <c r="D489" s="235"/>
      <c r="E489" s="235"/>
      <c r="F489" s="235"/>
      <c r="G489" s="235"/>
      <c r="L489" s="179" t="s">
        <v>490</v>
      </c>
      <c r="O489" s="170">
        <v>3</v>
      </c>
    </row>
    <row r="490" spans="1:104" ht="12.75" customHeight="1" x14ac:dyDescent="0.2">
      <c r="A490" s="177"/>
      <c r="B490" s="178"/>
      <c r="C490" s="235" t="s">
        <v>491</v>
      </c>
      <c r="D490" s="235"/>
      <c r="E490" s="235"/>
      <c r="F490" s="235"/>
      <c r="G490" s="235"/>
      <c r="L490" s="179" t="s">
        <v>491</v>
      </c>
      <c r="O490" s="170">
        <v>3</v>
      </c>
    </row>
    <row r="491" spans="1:104" ht="12.75" customHeight="1" x14ac:dyDescent="0.2">
      <c r="A491" s="177"/>
      <c r="B491" s="178"/>
      <c r="C491" s="235" t="s">
        <v>474</v>
      </c>
      <c r="D491" s="235"/>
      <c r="E491" s="235"/>
      <c r="F491" s="235"/>
      <c r="G491" s="235"/>
      <c r="L491" s="179" t="s">
        <v>474</v>
      </c>
      <c r="O491" s="170">
        <v>3</v>
      </c>
    </row>
    <row r="492" spans="1:104" ht="12.75" customHeight="1" x14ac:dyDescent="0.2">
      <c r="A492" s="177"/>
      <c r="B492" s="178"/>
      <c r="C492" s="235" t="s">
        <v>505</v>
      </c>
      <c r="D492" s="235"/>
      <c r="E492" s="235"/>
      <c r="F492" s="235"/>
      <c r="G492" s="235"/>
      <c r="L492" s="179" t="s">
        <v>505</v>
      </c>
      <c r="O492" s="170">
        <v>3</v>
      </c>
    </row>
    <row r="493" spans="1:104" ht="12.75" customHeight="1" x14ac:dyDescent="0.2">
      <c r="A493" s="177"/>
      <c r="B493" s="178"/>
      <c r="C493" s="235" t="s">
        <v>476</v>
      </c>
      <c r="D493" s="235"/>
      <c r="E493" s="235"/>
      <c r="F493" s="235"/>
      <c r="G493" s="235"/>
      <c r="L493" s="179" t="s">
        <v>476</v>
      </c>
      <c r="O493" s="170">
        <v>3</v>
      </c>
    </row>
    <row r="494" spans="1:104" x14ac:dyDescent="0.2">
      <c r="A494" s="171">
        <v>52</v>
      </c>
      <c r="B494" s="172" t="s">
        <v>506</v>
      </c>
      <c r="C494" s="173" t="s">
        <v>507</v>
      </c>
      <c r="D494" s="174" t="s">
        <v>188</v>
      </c>
      <c r="E494" s="175">
        <v>7</v>
      </c>
      <c r="F494" s="175">
        <v>0</v>
      </c>
      <c r="G494" s="176">
        <f>E494*F494</f>
        <v>0</v>
      </c>
      <c r="O494" s="170">
        <v>2</v>
      </c>
      <c r="AA494" s="145">
        <v>1</v>
      </c>
      <c r="AB494" s="145">
        <v>1</v>
      </c>
      <c r="AC494" s="145">
        <v>1</v>
      </c>
      <c r="AZ494" s="145">
        <v>1</v>
      </c>
      <c r="BA494" s="145">
        <f>IF(AZ494=1,G494,0)</f>
        <v>0</v>
      </c>
      <c r="BB494" s="145">
        <f>IF(AZ494=2,G494,0)</f>
        <v>0</v>
      </c>
      <c r="BC494" s="145">
        <f>IF(AZ494=3,G494,0)</f>
        <v>0</v>
      </c>
      <c r="BD494" s="145">
        <f>IF(AZ494=4,G494,0)</f>
        <v>0</v>
      </c>
      <c r="BE494" s="145">
        <f>IF(AZ494=5,G494,0)</f>
        <v>0</v>
      </c>
      <c r="CA494" s="170">
        <v>1</v>
      </c>
      <c r="CB494" s="170">
        <v>1</v>
      </c>
      <c r="CZ494" s="145">
        <v>0</v>
      </c>
    </row>
    <row r="495" spans="1:104" ht="12.75" customHeight="1" x14ac:dyDescent="0.2">
      <c r="A495" s="177"/>
      <c r="B495" s="178"/>
      <c r="C495" s="235" t="s">
        <v>486</v>
      </c>
      <c r="D495" s="235"/>
      <c r="E495" s="235"/>
      <c r="F495" s="235"/>
      <c r="G495" s="235"/>
      <c r="L495" s="179" t="s">
        <v>486</v>
      </c>
      <c r="O495" s="170">
        <v>3</v>
      </c>
    </row>
    <row r="496" spans="1:104" ht="12.75" customHeight="1" x14ac:dyDescent="0.2">
      <c r="A496" s="177"/>
      <c r="B496" s="178"/>
      <c r="C496" s="235" t="s">
        <v>508</v>
      </c>
      <c r="D496" s="235"/>
      <c r="E496" s="235"/>
      <c r="F496" s="235"/>
      <c r="G496" s="235"/>
      <c r="L496" s="179" t="s">
        <v>508</v>
      </c>
      <c r="O496" s="170">
        <v>3</v>
      </c>
    </row>
    <row r="497" spans="1:104" ht="12.75" customHeight="1" x14ac:dyDescent="0.2">
      <c r="A497" s="177"/>
      <c r="B497" s="178"/>
      <c r="C497" s="235" t="s">
        <v>509</v>
      </c>
      <c r="D497" s="235"/>
      <c r="E497" s="235"/>
      <c r="F497" s="235"/>
      <c r="G497" s="235"/>
      <c r="L497" s="179" t="s">
        <v>509</v>
      </c>
      <c r="O497" s="170">
        <v>3</v>
      </c>
    </row>
    <row r="498" spans="1:104" ht="12.75" customHeight="1" x14ac:dyDescent="0.2">
      <c r="A498" s="177"/>
      <c r="B498" s="178"/>
      <c r="C498" s="235" t="s">
        <v>489</v>
      </c>
      <c r="D498" s="235"/>
      <c r="E498" s="235"/>
      <c r="F498" s="235"/>
      <c r="G498" s="235"/>
      <c r="L498" s="179" t="s">
        <v>489</v>
      </c>
      <c r="O498" s="170">
        <v>3</v>
      </c>
    </row>
    <row r="499" spans="1:104" ht="12.75" customHeight="1" x14ac:dyDescent="0.2">
      <c r="A499" s="177"/>
      <c r="B499" s="178"/>
      <c r="C499" s="235" t="s">
        <v>470</v>
      </c>
      <c r="D499" s="235"/>
      <c r="E499" s="235"/>
      <c r="F499" s="235"/>
      <c r="G499" s="235"/>
      <c r="L499" s="179" t="s">
        <v>470</v>
      </c>
      <c r="O499" s="170">
        <v>3</v>
      </c>
    </row>
    <row r="500" spans="1:104" ht="12.75" customHeight="1" x14ac:dyDescent="0.2">
      <c r="A500" s="177"/>
      <c r="B500" s="178"/>
      <c r="C500" s="235" t="s">
        <v>471</v>
      </c>
      <c r="D500" s="235"/>
      <c r="E500" s="235"/>
      <c r="F500" s="235"/>
      <c r="G500" s="235"/>
      <c r="L500" s="179" t="s">
        <v>471</v>
      </c>
      <c r="O500" s="170">
        <v>3</v>
      </c>
    </row>
    <row r="501" spans="1:104" ht="12.75" customHeight="1" x14ac:dyDescent="0.2">
      <c r="A501" s="177"/>
      <c r="B501" s="178"/>
      <c r="C501" s="235" t="s">
        <v>483</v>
      </c>
      <c r="D501" s="235"/>
      <c r="E501" s="235"/>
      <c r="F501" s="235"/>
      <c r="G501" s="235"/>
      <c r="L501" s="179" t="s">
        <v>483</v>
      </c>
      <c r="O501" s="170">
        <v>3</v>
      </c>
    </row>
    <row r="502" spans="1:104" ht="12.75" customHeight="1" x14ac:dyDescent="0.2">
      <c r="A502" s="177"/>
      <c r="B502" s="178"/>
      <c r="C502" s="235" t="s">
        <v>472</v>
      </c>
      <c r="D502" s="235"/>
      <c r="E502" s="235"/>
      <c r="F502" s="235"/>
      <c r="G502" s="235"/>
      <c r="L502" s="179" t="s">
        <v>472</v>
      </c>
      <c r="O502" s="170">
        <v>3</v>
      </c>
    </row>
    <row r="503" spans="1:104" ht="12.75" customHeight="1" x14ac:dyDescent="0.2">
      <c r="A503" s="177"/>
      <c r="B503" s="178"/>
      <c r="C503" s="235" t="s">
        <v>490</v>
      </c>
      <c r="D503" s="235"/>
      <c r="E503" s="235"/>
      <c r="F503" s="235"/>
      <c r="G503" s="235"/>
      <c r="L503" s="179" t="s">
        <v>490</v>
      </c>
      <c r="O503" s="170">
        <v>3</v>
      </c>
    </row>
    <row r="504" spans="1:104" ht="12.75" customHeight="1" x14ac:dyDescent="0.2">
      <c r="A504" s="177"/>
      <c r="B504" s="178"/>
      <c r="C504" s="235" t="s">
        <v>491</v>
      </c>
      <c r="D504" s="235"/>
      <c r="E504" s="235"/>
      <c r="F504" s="235"/>
      <c r="G504" s="235"/>
      <c r="L504" s="179" t="s">
        <v>491</v>
      </c>
      <c r="O504" s="170">
        <v>3</v>
      </c>
    </row>
    <row r="505" spans="1:104" ht="12.75" customHeight="1" x14ac:dyDescent="0.2">
      <c r="A505" s="177"/>
      <c r="B505" s="178"/>
      <c r="C505" s="235" t="s">
        <v>474</v>
      </c>
      <c r="D505" s="235"/>
      <c r="E505" s="235"/>
      <c r="F505" s="235"/>
      <c r="G505" s="235"/>
      <c r="L505" s="179" t="s">
        <v>474</v>
      </c>
      <c r="O505" s="170">
        <v>3</v>
      </c>
    </row>
    <row r="506" spans="1:104" ht="12.75" customHeight="1" x14ac:dyDescent="0.2">
      <c r="A506" s="177"/>
      <c r="B506" s="178"/>
      <c r="C506" s="235" t="s">
        <v>505</v>
      </c>
      <c r="D506" s="235"/>
      <c r="E506" s="235"/>
      <c r="F506" s="235"/>
      <c r="G506" s="235"/>
      <c r="L506" s="179" t="s">
        <v>505</v>
      </c>
      <c r="O506" s="170">
        <v>3</v>
      </c>
    </row>
    <row r="507" spans="1:104" ht="12.75" customHeight="1" x14ac:dyDescent="0.2">
      <c r="A507" s="177"/>
      <c r="B507" s="178"/>
      <c r="C507" s="235" t="s">
        <v>476</v>
      </c>
      <c r="D507" s="235"/>
      <c r="E507" s="235"/>
      <c r="F507" s="235"/>
      <c r="G507" s="235"/>
      <c r="L507" s="179" t="s">
        <v>476</v>
      </c>
      <c r="O507" s="170">
        <v>3</v>
      </c>
    </row>
    <row r="508" spans="1:104" x14ac:dyDescent="0.2">
      <c r="A508" s="171">
        <v>53</v>
      </c>
      <c r="B508" s="172" t="s">
        <v>510</v>
      </c>
      <c r="C508" s="173" t="s">
        <v>511</v>
      </c>
      <c r="D508" s="174" t="s">
        <v>188</v>
      </c>
      <c r="E508" s="175">
        <v>2</v>
      </c>
      <c r="F508" s="175">
        <v>0</v>
      </c>
      <c r="G508" s="176">
        <f>E508*F508</f>
        <v>0</v>
      </c>
      <c r="O508" s="170">
        <v>2</v>
      </c>
      <c r="AA508" s="145">
        <v>1</v>
      </c>
      <c r="AB508" s="145">
        <v>1</v>
      </c>
      <c r="AC508" s="145">
        <v>1</v>
      </c>
      <c r="AZ508" s="145">
        <v>1</v>
      </c>
      <c r="BA508" s="145">
        <f>IF(AZ508=1,G508,0)</f>
        <v>0</v>
      </c>
      <c r="BB508" s="145">
        <f>IF(AZ508=2,G508,0)</f>
        <v>0</v>
      </c>
      <c r="BC508" s="145">
        <f>IF(AZ508=3,G508,0)</f>
        <v>0</v>
      </c>
      <c r="BD508" s="145">
        <f>IF(AZ508=4,G508,0)</f>
        <v>0</v>
      </c>
      <c r="BE508" s="145">
        <f>IF(AZ508=5,G508,0)</f>
        <v>0</v>
      </c>
      <c r="CA508" s="170">
        <v>1</v>
      </c>
      <c r="CB508" s="170">
        <v>1</v>
      </c>
      <c r="CZ508" s="145">
        <v>0</v>
      </c>
    </row>
    <row r="509" spans="1:104" ht="12.75" customHeight="1" x14ac:dyDescent="0.2">
      <c r="A509" s="177"/>
      <c r="B509" s="178"/>
      <c r="C509" s="235" t="s">
        <v>512</v>
      </c>
      <c r="D509" s="235"/>
      <c r="E509" s="235"/>
      <c r="F509" s="235"/>
      <c r="G509" s="235"/>
      <c r="L509" s="179" t="s">
        <v>512</v>
      </c>
      <c r="O509" s="170">
        <v>3</v>
      </c>
    </row>
    <row r="510" spans="1:104" ht="12.75" customHeight="1" x14ac:dyDescent="0.2">
      <c r="A510" s="177"/>
      <c r="B510" s="178"/>
      <c r="C510" s="235" t="s">
        <v>513</v>
      </c>
      <c r="D510" s="235"/>
      <c r="E510" s="235"/>
      <c r="F510" s="235"/>
      <c r="G510" s="235"/>
      <c r="L510" s="179" t="s">
        <v>513</v>
      </c>
      <c r="O510" s="170">
        <v>3</v>
      </c>
    </row>
    <row r="511" spans="1:104" ht="12.75" customHeight="1" x14ac:dyDescent="0.2">
      <c r="A511" s="177"/>
      <c r="B511" s="178"/>
      <c r="C511" s="235" t="s">
        <v>469</v>
      </c>
      <c r="D511" s="235"/>
      <c r="E511" s="235"/>
      <c r="F511" s="235"/>
      <c r="G511" s="235"/>
      <c r="L511" s="179" t="s">
        <v>469</v>
      </c>
      <c r="O511" s="170">
        <v>3</v>
      </c>
    </row>
    <row r="512" spans="1:104" ht="12.75" customHeight="1" x14ac:dyDescent="0.2">
      <c r="A512" s="177"/>
      <c r="B512" s="178"/>
      <c r="C512" s="235" t="s">
        <v>470</v>
      </c>
      <c r="D512" s="235"/>
      <c r="E512" s="235"/>
      <c r="F512" s="235"/>
      <c r="G512" s="235"/>
      <c r="L512" s="179" t="s">
        <v>470</v>
      </c>
      <c r="O512" s="170">
        <v>3</v>
      </c>
    </row>
    <row r="513" spans="1:104" ht="12.75" customHeight="1" x14ac:dyDescent="0.2">
      <c r="A513" s="177"/>
      <c r="B513" s="178"/>
      <c r="C513" s="235" t="s">
        <v>471</v>
      </c>
      <c r="D513" s="235"/>
      <c r="E513" s="235"/>
      <c r="F513" s="235"/>
      <c r="G513" s="235"/>
      <c r="L513" s="179" t="s">
        <v>471</v>
      </c>
      <c r="O513" s="170">
        <v>3</v>
      </c>
    </row>
    <row r="514" spans="1:104" ht="12.75" customHeight="1" x14ac:dyDescent="0.2">
      <c r="A514" s="177"/>
      <c r="B514" s="178"/>
      <c r="C514" s="235" t="s">
        <v>472</v>
      </c>
      <c r="D514" s="235"/>
      <c r="E514" s="235"/>
      <c r="F514" s="235"/>
      <c r="G514" s="235"/>
      <c r="L514" s="179" t="s">
        <v>472</v>
      </c>
      <c r="O514" s="170">
        <v>3</v>
      </c>
    </row>
    <row r="515" spans="1:104" ht="12.75" customHeight="1" x14ac:dyDescent="0.2">
      <c r="A515" s="177"/>
      <c r="B515" s="178"/>
      <c r="C515" s="235" t="s">
        <v>473</v>
      </c>
      <c r="D515" s="235"/>
      <c r="E515" s="235"/>
      <c r="F515" s="235"/>
      <c r="G515" s="235"/>
      <c r="L515" s="179" t="s">
        <v>473</v>
      </c>
      <c r="O515" s="170">
        <v>3</v>
      </c>
    </row>
    <row r="516" spans="1:104" ht="12.75" customHeight="1" x14ac:dyDescent="0.2">
      <c r="A516" s="177"/>
      <c r="B516" s="178"/>
      <c r="C516" s="235" t="s">
        <v>474</v>
      </c>
      <c r="D516" s="235"/>
      <c r="E516" s="235"/>
      <c r="F516" s="235"/>
      <c r="G516" s="235"/>
      <c r="L516" s="179" t="s">
        <v>474</v>
      </c>
      <c r="O516" s="170">
        <v>3</v>
      </c>
    </row>
    <row r="517" spans="1:104" ht="12.75" customHeight="1" x14ac:dyDescent="0.2">
      <c r="A517" s="177"/>
      <c r="B517" s="178"/>
      <c r="C517" s="235" t="s">
        <v>475</v>
      </c>
      <c r="D517" s="235"/>
      <c r="E517" s="235"/>
      <c r="F517" s="235"/>
      <c r="G517" s="235"/>
      <c r="L517" s="179" t="s">
        <v>475</v>
      </c>
      <c r="O517" s="170">
        <v>3</v>
      </c>
    </row>
    <row r="518" spans="1:104" ht="12.75" customHeight="1" x14ac:dyDescent="0.2">
      <c r="A518" s="177"/>
      <c r="B518" s="178"/>
      <c r="C518" s="235" t="s">
        <v>476</v>
      </c>
      <c r="D518" s="235"/>
      <c r="E518" s="235"/>
      <c r="F518" s="235"/>
      <c r="G518" s="235"/>
      <c r="L518" s="179" t="s">
        <v>476</v>
      </c>
      <c r="O518" s="170">
        <v>3</v>
      </c>
    </row>
    <row r="519" spans="1:104" x14ac:dyDescent="0.2">
      <c r="A519" s="171">
        <v>54</v>
      </c>
      <c r="B519" s="172" t="s">
        <v>514</v>
      </c>
      <c r="C519" s="173" t="s">
        <v>515</v>
      </c>
      <c r="D519" s="174" t="s">
        <v>188</v>
      </c>
      <c r="E519" s="175">
        <v>2</v>
      </c>
      <c r="F519" s="175">
        <v>0</v>
      </c>
      <c r="G519" s="176">
        <f>E519*F519</f>
        <v>0</v>
      </c>
      <c r="O519" s="170">
        <v>2</v>
      </c>
      <c r="AA519" s="145">
        <v>1</v>
      </c>
      <c r="AB519" s="145">
        <v>1</v>
      </c>
      <c r="AC519" s="145">
        <v>1</v>
      </c>
      <c r="AZ519" s="145">
        <v>1</v>
      </c>
      <c r="BA519" s="145">
        <f>IF(AZ519=1,G519,0)</f>
        <v>0</v>
      </c>
      <c r="BB519" s="145">
        <f>IF(AZ519=2,G519,0)</f>
        <v>0</v>
      </c>
      <c r="BC519" s="145">
        <f>IF(AZ519=3,G519,0)</f>
        <v>0</v>
      </c>
      <c r="BD519" s="145">
        <f>IF(AZ519=4,G519,0)</f>
        <v>0</v>
      </c>
      <c r="BE519" s="145">
        <f>IF(AZ519=5,G519,0)</f>
        <v>0</v>
      </c>
      <c r="CA519" s="170">
        <v>1</v>
      </c>
      <c r="CB519" s="170">
        <v>1</v>
      </c>
      <c r="CZ519" s="145">
        <v>0</v>
      </c>
    </row>
    <row r="520" spans="1:104" ht="12.75" customHeight="1" x14ac:dyDescent="0.2">
      <c r="A520" s="177"/>
      <c r="B520" s="178"/>
      <c r="C520" s="235" t="s">
        <v>516</v>
      </c>
      <c r="D520" s="235"/>
      <c r="E520" s="235"/>
      <c r="F520" s="235"/>
      <c r="G520" s="235"/>
      <c r="L520" s="179" t="s">
        <v>516</v>
      </c>
      <c r="O520" s="170">
        <v>3</v>
      </c>
    </row>
    <row r="521" spans="1:104" ht="12.75" customHeight="1" x14ac:dyDescent="0.2">
      <c r="A521" s="177"/>
      <c r="B521" s="178"/>
      <c r="C521" s="235" t="s">
        <v>517</v>
      </c>
      <c r="D521" s="235"/>
      <c r="E521" s="235"/>
      <c r="F521" s="235"/>
      <c r="G521" s="235"/>
      <c r="L521" s="179" t="s">
        <v>517</v>
      </c>
      <c r="O521" s="170">
        <v>3</v>
      </c>
    </row>
    <row r="522" spans="1:104" ht="12.75" customHeight="1" x14ac:dyDescent="0.2">
      <c r="A522" s="177"/>
      <c r="B522" s="178"/>
      <c r="C522" s="235" t="s">
        <v>518</v>
      </c>
      <c r="D522" s="235"/>
      <c r="E522" s="235"/>
      <c r="F522" s="235"/>
      <c r="G522" s="235"/>
      <c r="L522" s="179" t="s">
        <v>518</v>
      </c>
      <c r="O522" s="170">
        <v>3</v>
      </c>
    </row>
    <row r="523" spans="1:104" ht="12.75" customHeight="1" x14ac:dyDescent="0.2">
      <c r="A523" s="177"/>
      <c r="B523" s="178"/>
      <c r="C523" s="235" t="s">
        <v>470</v>
      </c>
      <c r="D523" s="235"/>
      <c r="E523" s="235"/>
      <c r="F523" s="235"/>
      <c r="G523" s="235"/>
      <c r="L523" s="179" t="s">
        <v>470</v>
      </c>
      <c r="O523" s="170">
        <v>3</v>
      </c>
    </row>
    <row r="524" spans="1:104" ht="12.75" customHeight="1" x14ac:dyDescent="0.2">
      <c r="A524" s="177"/>
      <c r="B524" s="178"/>
      <c r="C524" s="235" t="s">
        <v>471</v>
      </c>
      <c r="D524" s="235"/>
      <c r="E524" s="235"/>
      <c r="F524" s="235"/>
      <c r="G524" s="235"/>
      <c r="L524" s="179" t="s">
        <v>471</v>
      </c>
      <c r="O524" s="170">
        <v>3</v>
      </c>
    </row>
    <row r="525" spans="1:104" ht="12.75" customHeight="1" x14ac:dyDescent="0.2">
      <c r="A525" s="177"/>
      <c r="B525" s="178"/>
      <c r="C525" s="235" t="s">
        <v>472</v>
      </c>
      <c r="D525" s="235"/>
      <c r="E525" s="235"/>
      <c r="F525" s="235"/>
      <c r="G525" s="235"/>
      <c r="L525" s="179" t="s">
        <v>472</v>
      </c>
      <c r="O525" s="170">
        <v>3</v>
      </c>
    </row>
    <row r="526" spans="1:104" ht="12.75" customHeight="1" x14ac:dyDescent="0.2">
      <c r="A526" s="177"/>
      <c r="B526" s="178"/>
      <c r="C526" s="235" t="s">
        <v>473</v>
      </c>
      <c r="D526" s="235"/>
      <c r="E526" s="235"/>
      <c r="F526" s="235"/>
      <c r="G526" s="235"/>
      <c r="L526" s="179" t="s">
        <v>473</v>
      </c>
      <c r="O526" s="170">
        <v>3</v>
      </c>
    </row>
    <row r="527" spans="1:104" ht="12.75" customHeight="1" x14ac:dyDescent="0.2">
      <c r="A527" s="177"/>
      <c r="B527" s="178"/>
      <c r="C527" s="235" t="s">
        <v>474</v>
      </c>
      <c r="D527" s="235"/>
      <c r="E527" s="235"/>
      <c r="F527" s="235"/>
      <c r="G527" s="235"/>
      <c r="L527" s="179" t="s">
        <v>474</v>
      </c>
      <c r="O527" s="170">
        <v>3</v>
      </c>
    </row>
    <row r="528" spans="1:104" ht="12.75" customHeight="1" x14ac:dyDescent="0.2">
      <c r="A528" s="177"/>
      <c r="B528" s="178"/>
      <c r="C528" s="235" t="s">
        <v>475</v>
      </c>
      <c r="D528" s="235"/>
      <c r="E528" s="235"/>
      <c r="F528" s="235"/>
      <c r="G528" s="235"/>
      <c r="L528" s="179" t="s">
        <v>475</v>
      </c>
      <c r="O528" s="170">
        <v>3</v>
      </c>
    </row>
    <row r="529" spans="1:104" ht="12.75" customHeight="1" x14ac:dyDescent="0.2">
      <c r="A529" s="177"/>
      <c r="B529" s="178"/>
      <c r="C529" s="235" t="s">
        <v>476</v>
      </c>
      <c r="D529" s="235"/>
      <c r="E529" s="235"/>
      <c r="F529" s="235"/>
      <c r="G529" s="235"/>
      <c r="L529" s="179" t="s">
        <v>476</v>
      </c>
      <c r="O529" s="170">
        <v>3</v>
      </c>
    </row>
    <row r="530" spans="1:104" x14ac:dyDescent="0.2">
      <c r="A530" s="171">
        <v>55</v>
      </c>
      <c r="B530" s="172" t="s">
        <v>519</v>
      </c>
      <c r="C530" s="173" t="s">
        <v>520</v>
      </c>
      <c r="D530" s="174" t="s">
        <v>188</v>
      </c>
      <c r="E530" s="175">
        <v>4</v>
      </c>
      <c r="F530" s="175">
        <v>0</v>
      </c>
      <c r="G530" s="176">
        <f>E530*F530</f>
        <v>0</v>
      </c>
      <c r="O530" s="170">
        <v>2</v>
      </c>
      <c r="AA530" s="145">
        <v>1</v>
      </c>
      <c r="AB530" s="145">
        <v>1</v>
      </c>
      <c r="AC530" s="145">
        <v>1</v>
      </c>
      <c r="AZ530" s="145">
        <v>1</v>
      </c>
      <c r="BA530" s="145">
        <f>IF(AZ530=1,G530,0)</f>
        <v>0</v>
      </c>
      <c r="BB530" s="145">
        <f>IF(AZ530=2,G530,0)</f>
        <v>0</v>
      </c>
      <c r="BC530" s="145">
        <f>IF(AZ530=3,G530,0)</f>
        <v>0</v>
      </c>
      <c r="BD530" s="145">
        <f>IF(AZ530=4,G530,0)</f>
        <v>0</v>
      </c>
      <c r="BE530" s="145">
        <f>IF(AZ530=5,G530,0)</f>
        <v>0</v>
      </c>
      <c r="CA530" s="170">
        <v>1</v>
      </c>
      <c r="CB530" s="170">
        <v>1</v>
      </c>
      <c r="CZ530" s="145">
        <v>0</v>
      </c>
    </row>
    <row r="531" spans="1:104" ht="12.75" customHeight="1" x14ac:dyDescent="0.2">
      <c r="A531" s="177"/>
      <c r="B531" s="178"/>
      <c r="C531" s="235" t="s">
        <v>521</v>
      </c>
      <c r="D531" s="235"/>
      <c r="E531" s="235"/>
      <c r="F531" s="235"/>
      <c r="G531" s="235"/>
      <c r="L531" s="179" t="s">
        <v>521</v>
      </c>
      <c r="O531" s="170">
        <v>3</v>
      </c>
    </row>
    <row r="532" spans="1:104" ht="12.75" customHeight="1" x14ac:dyDescent="0.2">
      <c r="A532" s="177"/>
      <c r="B532" s="178"/>
      <c r="C532" s="235" t="s">
        <v>517</v>
      </c>
      <c r="D532" s="235"/>
      <c r="E532" s="235"/>
      <c r="F532" s="235"/>
      <c r="G532" s="235"/>
      <c r="L532" s="179" t="s">
        <v>517</v>
      </c>
      <c r="O532" s="170">
        <v>3</v>
      </c>
    </row>
    <row r="533" spans="1:104" ht="12.75" customHeight="1" x14ac:dyDescent="0.2">
      <c r="A533" s="177"/>
      <c r="B533" s="178"/>
      <c r="C533" s="235" t="s">
        <v>522</v>
      </c>
      <c r="D533" s="235"/>
      <c r="E533" s="235"/>
      <c r="F533" s="235"/>
      <c r="G533" s="235"/>
      <c r="L533" s="179" t="s">
        <v>522</v>
      </c>
      <c r="O533" s="170">
        <v>3</v>
      </c>
    </row>
    <row r="534" spans="1:104" ht="12.75" customHeight="1" x14ac:dyDescent="0.2">
      <c r="A534" s="177"/>
      <c r="B534" s="178"/>
      <c r="C534" s="235" t="s">
        <v>470</v>
      </c>
      <c r="D534" s="235"/>
      <c r="E534" s="235"/>
      <c r="F534" s="235"/>
      <c r="G534" s="235"/>
      <c r="L534" s="179" t="s">
        <v>470</v>
      </c>
      <c r="O534" s="170">
        <v>3</v>
      </c>
    </row>
    <row r="535" spans="1:104" ht="12.75" customHeight="1" x14ac:dyDescent="0.2">
      <c r="A535" s="177"/>
      <c r="B535" s="178"/>
      <c r="C535" s="235" t="s">
        <v>471</v>
      </c>
      <c r="D535" s="235"/>
      <c r="E535" s="235"/>
      <c r="F535" s="235"/>
      <c r="G535" s="235"/>
      <c r="L535" s="179" t="s">
        <v>471</v>
      </c>
      <c r="O535" s="170">
        <v>3</v>
      </c>
    </row>
    <row r="536" spans="1:104" ht="12.75" customHeight="1" x14ac:dyDescent="0.2">
      <c r="A536" s="177"/>
      <c r="B536" s="178"/>
      <c r="C536" s="235" t="s">
        <v>472</v>
      </c>
      <c r="D536" s="235"/>
      <c r="E536" s="235"/>
      <c r="F536" s="235"/>
      <c r="G536" s="235"/>
      <c r="L536" s="179" t="s">
        <v>472</v>
      </c>
      <c r="O536" s="170">
        <v>3</v>
      </c>
    </row>
    <row r="537" spans="1:104" ht="12.75" customHeight="1" x14ac:dyDescent="0.2">
      <c r="A537" s="177"/>
      <c r="B537" s="178"/>
      <c r="C537" s="235" t="s">
        <v>473</v>
      </c>
      <c r="D537" s="235"/>
      <c r="E537" s="235"/>
      <c r="F537" s="235"/>
      <c r="G537" s="235"/>
      <c r="L537" s="179" t="s">
        <v>473</v>
      </c>
      <c r="O537" s="170">
        <v>3</v>
      </c>
    </row>
    <row r="538" spans="1:104" ht="12.75" customHeight="1" x14ac:dyDescent="0.2">
      <c r="A538" s="177"/>
      <c r="B538" s="178"/>
      <c r="C538" s="235" t="s">
        <v>474</v>
      </c>
      <c r="D538" s="235"/>
      <c r="E538" s="235"/>
      <c r="F538" s="235"/>
      <c r="G538" s="235"/>
      <c r="L538" s="179" t="s">
        <v>474</v>
      </c>
      <c r="O538" s="170">
        <v>3</v>
      </c>
    </row>
    <row r="539" spans="1:104" ht="12.75" customHeight="1" x14ac:dyDescent="0.2">
      <c r="A539" s="177"/>
      <c r="B539" s="178"/>
      <c r="C539" s="235" t="s">
        <v>523</v>
      </c>
      <c r="D539" s="235"/>
      <c r="E539" s="235"/>
      <c r="F539" s="235"/>
      <c r="G539" s="235"/>
      <c r="L539" s="179" t="s">
        <v>523</v>
      </c>
      <c r="O539" s="170">
        <v>3</v>
      </c>
    </row>
    <row r="540" spans="1:104" ht="12.75" customHeight="1" x14ac:dyDescent="0.2">
      <c r="A540" s="177"/>
      <c r="B540" s="178"/>
      <c r="C540" s="235" t="s">
        <v>476</v>
      </c>
      <c r="D540" s="235"/>
      <c r="E540" s="235"/>
      <c r="F540" s="235"/>
      <c r="G540" s="235"/>
      <c r="L540" s="179" t="s">
        <v>476</v>
      </c>
      <c r="O540" s="170">
        <v>3</v>
      </c>
    </row>
    <row r="541" spans="1:104" x14ac:dyDescent="0.2">
      <c r="A541" s="171">
        <v>56</v>
      </c>
      <c r="B541" s="172" t="s">
        <v>524</v>
      </c>
      <c r="C541" s="173" t="s">
        <v>525</v>
      </c>
      <c r="D541" s="174" t="s">
        <v>188</v>
      </c>
      <c r="E541" s="175">
        <v>1</v>
      </c>
      <c r="F541" s="175">
        <v>0</v>
      </c>
      <c r="G541" s="176">
        <f>E541*F541</f>
        <v>0</v>
      </c>
      <c r="O541" s="170">
        <v>2</v>
      </c>
      <c r="AA541" s="145">
        <v>1</v>
      </c>
      <c r="AB541" s="145">
        <v>1</v>
      </c>
      <c r="AC541" s="145">
        <v>1</v>
      </c>
      <c r="AZ541" s="145">
        <v>1</v>
      </c>
      <c r="BA541" s="145">
        <f>IF(AZ541=1,G541,0)</f>
        <v>0</v>
      </c>
      <c r="BB541" s="145">
        <f>IF(AZ541=2,G541,0)</f>
        <v>0</v>
      </c>
      <c r="BC541" s="145">
        <f>IF(AZ541=3,G541,0)</f>
        <v>0</v>
      </c>
      <c r="BD541" s="145">
        <f>IF(AZ541=4,G541,0)</f>
        <v>0</v>
      </c>
      <c r="BE541" s="145">
        <f>IF(AZ541=5,G541,0)</f>
        <v>0</v>
      </c>
      <c r="CA541" s="170">
        <v>1</v>
      </c>
      <c r="CB541" s="170">
        <v>1</v>
      </c>
      <c r="CZ541" s="145">
        <v>0</v>
      </c>
    </row>
    <row r="542" spans="1:104" ht="12.75" customHeight="1" x14ac:dyDescent="0.2">
      <c r="A542" s="177"/>
      <c r="B542" s="178"/>
      <c r="C542" s="235" t="s">
        <v>526</v>
      </c>
      <c r="D542" s="235"/>
      <c r="E542" s="235"/>
      <c r="F542" s="235"/>
      <c r="G542" s="235"/>
      <c r="L542" s="179" t="s">
        <v>526</v>
      </c>
      <c r="O542" s="170">
        <v>3</v>
      </c>
    </row>
    <row r="543" spans="1:104" ht="12.75" customHeight="1" x14ac:dyDescent="0.2">
      <c r="A543" s="177"/>
      <c r="B543" s="178"/>
      <c r="C543" s="235" t="s">
        <v>527</v>
      </c>
      <c r="D543" s="235"/>
      <c r="E543" s="235"/>
      <c r="F543" s="235"/>
      <c r="G543" s="235"/>
      <c r="L543" s="179" t="s">
        <v>527</v>
      </c>
      <c r="O543" s="170">
        <v>3</v>
      </c>
    </row>
    <row r="544" spans="1:104" ht="12.75" customHeight="1" x14ac:dyDescent="0.2">
      <c r="A544" s="177"/>
      <c r="B544" s="178"/>
      <c r="C544" s="235" t="s">
        <v>528</v>
      </c>
      <c r="D544" s="235"/>
      <c r="E544" s="235"/>
      <c r="F544" s="235"/>
      <c r="G544" s="235"/>
      <c r="L544" s="179" t="s">
        <v>528</v>
      </c>
      <c r="O544" s="170">
        <v>3</v>
      </c>
    </row>
    <row r="545" spans="1:104" ht="12.75" customHeight="1" x14ac:dyDescent="0.2">
      <c r="A545" s="177"/>
      <c r="B545" s="178"/>
      <c r="C545" s="235" t="s">
        <v>470</v>
      </c>
      <c r="D545" s="235"/>
      <c r="E545" s="235"/>
      <c r="F545" s="235"/>
      <c r="G545" s="235"/>
      <c r="L545" s="179" t="s">
        <v>470</v>
      </c>
      <c r="O545" s="170">
        <v>3</v>
      </c>
    </row>
    <row r="546" spans="1:104" ht="12.75" customHeight="1" x14ac:dyDescent="0.2">
      <c r="A546" s="177"/>
      <c r="B546" s="178"/>
      <c r="C546" s="235" t="s">
        <v>471</v>
      </c>
      <c r="D546" s="235"/>
      <c r="E546" s="235"/>
      <c r="F546" s="235"/>
      <c r="G546" s="235"/>
      <c r="L546" s="179" t="s">
        <v>471</v>
      </c>
      <c r="O546" s="170">
        <v>3</v>
      </c>
    </row>
    <row r="547" spans="1:104" ht="12.75" customHeight="1" x14ac:dyDescent="0.2">
      <c r="A547" s="177"/>
      <c r="B547" s="178"/>
      <c r="C547" s="235" t="s">
        <v>472</v>
      </c>
      <c r="D547" s="235"/>
      <c r="E547" s="235"/>
      <c r="F547" s="235"/>
      <c r="G547" s="235"/>
      <c r="L547" s="179" t="s">
        <v>472</v>
      </c>
      <c r="O547" s="170">
        <v>3</v>
      </c>
    </row>
    <row r="548" spans="1:104" ht="12.75" customHeight="1" x14ac:dyDescent="0.2">
      <c r="A548" s="177"/>
      <c r="B548" s="178"/>
      <c r="C548" s="235" t="s">
        <v>473</v>
      </c>
      <c r="D548" s="235"/>
      <c r="E548" s="235"/>
      <c r="F548" s="235"/>
      <c r="G548" s="235"/>
      <c r="L548" s="179" t="s">
        <v>473</v>
      </c>
      <c r="O548" s="170">
        <v>3</v>
      </c>
    </row>
    <row r="549" spans="1:104" ht="12.75" customHeight="1" x14ac:dyDescent="0.2">
      <c r="A549" s="177"/>
      <c r="B549" s="178"/>
      <c r="C549" s="235" t="s">
        <v>474</v>
      </c>
      <c r="D549" s="235"/>
      <c r="E549" s="235"/>
      <c r="F549" s="235"/>
      <c r="G549" s="235"/>
      <c r="L549" s="179" t="s">
        <v>474</v>
      </c>
      <c r="O549" s="170">
        <v>3</v>
      </c>
    </row>
    <row r="550" spans="1:104" ht="12.75" customHeight="1" x14ac:dyDescent="0.2">
      <c r="A550" s="177"/>
      <c r="B550" s="178"/>
      <c r="C550" s="235" t="s">
        <v>529</v>
      </c>
      <c r="D550" s="235"/>
      <c r="E550" s="235"/>
      <c r="F550" s="235"/>
      <c r="G550" s="235"/>
      <c r="L550" s="179" t="s">
        <v>529</v>
      </c>
      <c r="O550" s="170">
        <v>3</v>
      </c>
    </row>
    <row r="551" spans="1:104" ht="12.75" customHeight="1" x14ac:dyDescent="0.2">
      <c r="A551" s="177"/>
      <c r="B551" s="178"/>
      <c r="C551" s="235" t="s">
        <v>476</v>
      </c>
      <c r="D551" s="235"/>
      <c r="E551" s="235"/>
      <c r="F551" s="235"/>
      <c r="G551" s="235"/>
      <c r="L551" s="179" t="s">
        <v>476</v>
      </c>
      <c r="O551" s="170">
        <v>3</v>
      </c>
    </row>
    <row r="552" spans="1:104" x14ac:dyDescent="0.2">
      <c r="A552" s="171">
        <v>57</v>
      </c>
      <c r="B552" s="172" t="s">
        <v>530</v>
      </c>
      <c r="C552" s="173" t="s">
        <v>531</v>
      </c>
      <c r="D552" s="174" t="s">
        <v>188</v>
      </c>
      <c r="E552" s="175">
        <v>1</v>
      </c>
      <c r="F552" s="175">
        <v>0</v>
      </c>
      <c r="G552" s="176">
        <f>E552*F552</f>
        <v>0</v>
      </c>
      <c r="O552" s="170">
        <v>2</v>
      </c>
      <c r="AA552" s="145">
        <v>1</v>
      </c>
      <c r="AB552" s="145">
        <v>1</v>
      </c>
      <c r="AC552" s="145">
        <v>1</v>
      </c>
      <c r="AZ552" s="145">
        <v>1</v>
      </c>
      <c r="BA552" s="145">
        <f>IF(AZ552=1,G552,0)</f>
        <v>0</v>
      </c>
      <c r="BB552" s="145">
        <f>IF(AZ552=2,G552,0)</f>
        <v>0</v>
      </c>
      <c r="BC552" s="145">
        <f>IF(AZ552=3,G552,0)</f>
        <v>0</v>
      </c>
      <c r="BD552" s="145">
        <f>IF(AZ552=4,G552,0)</f>
        <v>0</v>
      </c>
      <c r="BE552" s="145">
        <f>IF(AZ552=5,G552,0)</f>
        <v>0</v>
      </c>
      <c r="CA552" s="170">
        <v>1</v>
      </c>
      <c r="CB552" s="170">
        <v>1</v>
      </c>
      <c r="CZ552" s="145">
        <v>0</v>
      </c>
    </row>
    <row r="553" spans="1:104" ht="12.75" customHeight="1" x14ac:dyDescent="0.2">
      <c r="A553" s="177"/>
      <c r="B553" s="178"/>
      <c r="C553" s="235" t="s">
        <v>532</v>
      </c>
      <c r="D553" s="235"/>
      <c r="E553" s="235"/>
      <c r="F553" s="235"/>
      <c r="G553" s="235"/>
      <c r="L553" s="179" t="s">
        <v>532</v>
      </c>
      <c r="O553" s="170">
        <v>3</v>
      </c>
    </row>
    <row r="554" spans="1:104" ht="12.75" customHeight="1" x14ac:dyDescent="0.2">
      <c r="A554" s="177"/>
      <c r="B554" s="178"/>
      <c r="C554" s="235" t="s">
        <v>533</v>
      </c>
      <c r="D554" s="235"/>
      <c r="E554" s="235"/>
      <c r="F554" s="235"/>
      <c r="G554" s="235"/>
      <c r="L554" s="179" t="s">
        <v>533</v>
      </c>
      <c r="O554" s="170">
        <v>3</v>
      </c>
    </row>
    <row r="555" spans="1:104" ht="12.75" customHeight="1" x14ac:dyDescent="0.2">
      <c r="A555" s="177"/>
      <c r="B555" s="178"/>
      <c r="C555" s="235" t="s">
        <v>528</v>
      </c>
      <c r="D555" s="235"/>
      <c r="E555" s="235"/>
      <c r="F555" s="235"/>
      <c r="G555" s="235"/>
      <c r="L555" s="179" t="s">
        <v>528</v>
      </c>
      <c r="O555" s="170">
        <v>3</v>
      </c>
    </row>
    <row r="556" spans="1:104" ht="12.75" customHeight="1" x14ac:dyDescent="0.2">
      <c r="A556" s="177"/>
      <c r="B556" s="178"/>
      <c r="C556" s="235" t="s">
        <v>470</v>
      </c>
      <c r="D556" s="235"/>
      <c r="E556" s="235"/>
      <c r="F556" s="235"/>
      <c r="G556" s="235"/>
      <c r="L556" s="179" t="s">
        <v>470</v>
      </c>
      <c r="O556" s="170">
        <v>3</v>
      </c>
    </row>
    <row r="557" spans="1:104" ht="12.75" customHeight="1" x14ac:dyDescent="0.2">
      <c r="A557" s="177"/>
      <c r="B557" s="178"/>
      <c r="C557" s="235" t="s">
        <v>471</v>
      </c>
      <c r="D557" s="235"/>
      <c r="E557" s="235"/>
      <c r="F557" s="235"/>
      <c r="G557" s="235"/>
      <c r="L557" s="179" t="s">
        <v>471</v>
      </c>
      <c r="O557" s="170">
        <v>3</v>
      </c>
    </row>
    <row r="558" spans="1:104" ht="12.75" customHeight="1" x14ac:dyDescent="0.2">
      <c r="A558" s="177"/>
      <c r="B558" s="178"/>
      <c r="C558" s="235" t="s">
        <v>472</v>
      </c>
      <c r="D558" s="235"/>
      <c r="E558" s="235"/>
      <c r="F558" s="235"/>
      <c r="G558" s="235"/>
      <c r="L558" s="179" t="s">
        <v>472</v>
      </c>
      <c r="O558" s="170">
        <v>3</v>
      </c>
    </row>
    <row r="559" spans="1:104" ht="12.75" customHeight="1" x14ac:dyDescent="0.2">
      <c r="A559" s="177"/>
      <c r="B559" s="178"/>
      <c r="C559" s="235" t="s">
        <v>473</v>
      </c>
      <c r="D559" s="235"/>
      <c r="E559" s="235"/>
      <c r="F559" s="235"/>
      <c r="G559" s="235"/>
      <c r="L559" s="179" t="s">
        <v>473</v>
      </c>
      <c r="O559" s="170">
        <v>3</v>
      </c>
    </row>
    <row r="560" spans="1:104" ht="12.75" customHeight="1" x14ac:dyDescent="0.2">
      <c r="A560" s="177"/>
      <c r="B560" s="178"/>
      <c r="C560" s="235" t="s">
        <v>474</v>
      </c>
      <c r="D560" s="235"/>
      <c r="E560" s="235"/>
      <c r="F560" s="235"/>
      <c r="G560" s="235"/>
      <c r="L560" s="179" t="s">
        <v>474</v>
      </c>
      <c r="O560" s="170">
        <v>3</v>
      </c>
    </row>
    <row r="561" spans="1:104" ht="12.75" customHeight="1" x14ac:dyDescent="0.2">
      <c r="A561" s="177"/>
      <c r="B561" s="178"/>
      <c r="C561" s="235" t="s">
        <v>529</v>
      </c>
      <c r="D561" s="235"/>
      <c r="E561" s="235"/>
      <c r="F561" s="235"/>
      <c r="G561" s="235"/>
      <c r="L561" s="179" t="s">
        <v>529</v>
      </c>
      <c r="O561" s="170">
        <v>3</v>
      </c>
    </row>
    <row r="562" spans="1:104" ht="12.75" customHeight="1" x14ac:dyDescent="0.2">
      <c r="A562" s="177"/>
      <c r="B562" s="178"/>
      <c r="C562" s="235" t="s">
        <v>476</v>
      </c>
      <c r="D562" s="235"/>
      <c r="E562" s="235"/>
      <c r="F562" s="235"/>
      <c r="G562" s="235"/>
      <c r="L562" s="179" t="s">
        <v>476</v>
      </c>
      <c r="O562" s="170">
        <v>3</v>
      </c>
    </row>
    <row r="563" spans="1:104" x14ac:dyDescent="0.2">
      <c r="A563" s="171">
        <v>58</v>
      </c>
      <c r="B563" s="172" t="s">
        <v>534</v>
      </c>
      <c r="C563" s="173" t="s">
        <v>535</v>
      </c>
      <c r="D563" s="174" t="s">
        <v>188</v>
      </c>
      <c r="E563" s="175">
        <v>1</v>
      </c>
      <c r="F563" s="175">
        <v>0</v>
      </c>
      <c r="G563" s="176">
        <f>E563*F563</f>
        <v>0</v>
      </c>
      <c r="O563" s="170">
        <v>2</v>
      </c>
      <c r="AA563" s="145">
        <v>1</v>
      </c>
      <c r="AB563" s="145">
        <v>1</v>
      </c>
      <c r="AC563" s="145">
        <v>1</v>
      </c>
      <c r="AZ563" s="145">
        <v>1</v>
      </c>
      <c r="BA563" s="145">
        <f>IF(AZ563=1,G563,0)</f>
        <v>0</v>
      </c>
      <c r="BB563" s="145">
        <f>IF(AZ563=2,G563,0)</f>
        <v>0</v>
      </c>
      <c r="BC563" s="145">
        <f>IF(AZ563=3,G563,0)</f>
        <v>0</v>
      </c>
      <c r="BD563" s="145">
        <f>IF(AZ563=4,G563,0)</f>
        <v>0</v>
      </c>
      <c r="BE563" s="145">
        <f>IF(AZ563=5,G563,0)</f>
        <v>0</v>
      </c>
      <c r="CA563" s="170">
        <v>1</v>
      </c>
      <c r="CB563" s="170">
        <v>1</v>
      </c>
      <c r="CZ563" s="145">
        <v>0</v>
      </c>
    </row>
    <row r="564" spans="1:104" ht="12.75" customHeight="1" x14ac:dyDescent="0.2">
      <c r="A564" s="177"/>
      <c r="B564" s="178"/>
      <c r="C564" s="235" t="s">
        <v>536</v>
      </c>
      <c r="D564" s="235"/>
      <c r="E564" s="235"/>
      <c r="F564" s="235"/>
      <c r="G564" s="235"/>
      <c r="L564" s="179" t="s">
        <v>536</v>
      </c>
      <c r="O564" s="170">
        <v>3</v>
      </c>
    </row>
    <row r="565" spans="1:104" ht="12.75" customHeight="1" x14ac:dyDescent="0.2">
      <c r="A565" s="177"/>
      <c r="B565" s="178"/>
      <c r="C565" s="235" t="s">
        <v>537</v>
      </c>
      <c r="D565" s="235"/>
      <c r="E565" s="235"/>
      <c r="F565" s="235"/>
      <c r="G565" s="235"/>
      <c r="L565" s="179" t="s">
        <v>537</v>
      </c>
      <c r="O565" s="170">
        <v>3</v>
      </c>
    </row>
    <row r="566" spans="1:104" ht="12.75" customHeight="1" x14ac:dyDescent="0.2">
      <c r="A566" s="177"/>
      <c r="B566" s="178"/>
      <c r="C566" s="235" t="s">
        <v>470</v>
      </c>
      <c r="D566" s="235"/>
      <c r="E566" s="235"/>
      <c r="F566" s="235"/>
      <c r="G566" s="235"/>
      <c r="L566" s="179" t="s">
        <v>470</v>
      </c>
      <c r="O566" s="170">
        <v>3</v>
      </c>
    </row>
    <row r="567" spans="1:104" ht="12.75" customHeight="1" x14ac:dyDescent="0.2">
      <c r="A567" s="177"/>
      <c r="B567" s="178"/>
      <c r="C567" s="235" t="s">
        <v>471</v>
      </c>
      <c r="D567" s="235"/>
      <c r="E567" s="235"/>
      <c r="F567" s="235"/>
      <c r="G567" s="235"/>
      <c r="L567" s="179" t="s">
        <v>471</v>
      </c>
      <c r="O567" s="170">
        <v>3</v>
      </c>
    </row>
    <row r="568" spans="1:104" ht="12.75" customHeight="1" x14ac:dyDescent="0.2">
      <c r="A568" s="177"/>
      <c r="B568" s="178"/>
      <c r="C568" s="235" t="s">
        <v>472</v>
      </c>
      <c r="D568" s="235"/>
      <c r="E568" s="235"/>
      <c r="F568" s="235"/>
      <c r="G568" s="235"/>
      <c r="L568" s="179" t="s">
        <v>472</v>
      </c>
      <c r="O568" s="170">
        <v>3</v>
      </c>
    </row>
    <row r="569" spans="1:104" ht="12.75" customHeight="1" x14ac:dyDescent="0.2">
      <c r="A569" s="177"/>
      <c r="B569" s="178"/>
      <c r="C569" s="235" t="s">
        <v>473</v>
      </c>
      <c r="D569" s="235"/>
      <c r="E569" s="235"/>
      <c r="F569" s="235"/>
      <c r="G569" s="235"/>
      <c r="L569" s="179" t="s">
        <v>473</v>
      </c>
      <c r="O569" s="170">
        <v>3</v>
      </c>
    </row>
    <row r="570" spans="1:104" ht="12.75" customHeight="1" x14ac:dyDescent="0.2">
      <c r="A570" s="177"/>
      <c r="B570" s="178"/>
      <c r="C570" s="235" t="s">
        <v>474</v>
      </c>
      <c r="D570" s="235"/>
      <c r="E570" s="235"/>
      <c r="F570" s="235"/>
      <c r="G570" s="235"/>
      <c r="L570" s="179" t="s">
        <v>474</v>
      </c>
      <c r="O570" s="170">
        <v>3</v>
      </c>
    </row>
    <row r="571" spans="1:104" ht="12.75" customHeight="1" x14ac:dyDescent="0.2">
      <c r="A571" s="177"/>
      <c r="B571" s="178"/>
      <c r="C571" s="235" t="s">
        <v>475</v>
      </c>
      <c r="D571" s="235"/>
      <c r="E571" s="235"/>
      <c r="F571" s="235"/>
      <c r="G571" s="235"/>
      <c r="L571" s="179" t="s">
        <v>475</v>
      </c>
      <c r="O571" s="170">
        <v>3</v>
      </c>
    </row>
    <row r="572" spans="1:104" ht="12.75" customHeight="1" x14ac:dyDescent="0.2">
      <c r="A572" s="177"/>
      <c r="B572" s="178"/>
      <c r="C572" s="235" t="s">
        <v>476</v>
      </c>
      <c r="D572" s="235"/>
      <c r="E572" s="235"/>
      <c r="F572" s="235"/>
      <c r="G572" s="235"/>
      <c r="L572" s="179" t="s">
        <v>476</v>
      </c>
      <c r="O572" s="170">
        <v>3</v>
      </c>
    </row>
    <row r="573" spans="1:104" ht="22.5" x14ac:dyDescent="0.2">
      <c r="A573" s="171">
        <v>59</v>
      </c>
      <c r="B573" s="172" t="s">
        <v>538</v>
      </c>
      <c r="C573" s="173" t="s">
        <v>539</v>
      </c>
      <c r="D573" s="174" t="s">
        <v>188</v>
      </c>
      <c r="E573" s="175">
        <v>1</v>
      </c>
      <c r="F573" s="175">
        <v>0</v>
      </c>
      <c r="G573" s="176">
        <f>E573*F573</f>
        <v>0</v>
      </c>
      <c r="O573" s="170">
        <v>2</v>
      </c>
      <c r="AA573" s="145">
        <v>1</v>
      </c>
      <c r="AB573" s="145">
        <v>1</v>
      </c>
      <c r="AC573" s="145">
        <v>1</v>
      </c>
      <c r="AZ573" s="145">
        <v>1</v>
      </c>
      <c r="BA573" s="145">
        <f>IF(AZ573=1,G573,0)</f>
        <v>0</v>
      </c>
      <c r="BB573" s="145">
        <f>IF(AZ573=2,G573,0)</f>
        <v>0</v>
      </c>
      <c r="BC573" s="145">
        <f>IF(AZ573=3,G573,0)</f>
        <v>0</v>
      </c>
      <c r="BD573" s="145">
        <f>IF(AZ573=4,G573,0)</f>
        <v>0</v>
      </c>
      <c r="BE573" s="145">
        <f>IF(AZ573=5,G573,0)</f>
        <v>0</v>
      </c>
      <c r="CA573" s="170">
        <v>1</v>
      </c>
      <c r="CB573" s="170">
        <v>1</v>
      </c>
      <c r="CZ573" s="145">
        <v>3.0830000000000003E-2</v>
      </c>
    </row>
    <row r="574" spans="1:104" ht="12.75" customHeight="1" x14ac:dyDescent="0.2">
      <c r="A574" s="177"/>
      <c r="B574" s="178"/>
      <c r="C574" s="235" t="s">
        <v>540</v>
      </c>
      <c r="D574" s="235"/>
      <c r="E574" s="235"/>
      <c r="F574" s="235"/>
      <c r="G574" s="235"/>
      <c r="L574" s="179" t="s">
        <v>540</v>
      </c>
      <c r="O574" s="170">
        <v>3</v>
      </c>
    </row>
    <row r="575" spans="1:104" ht="12.75" customHeight="1" x14ac:dyDescent="0.2">
      <c r="A575" s="177"/>
      <c r="B575" s="178"/>
      <c r="C575" s="235" t="s">
        <v>541</v>
      </c>
      <c r="D575" s="235"/>
      <c r="E575" s="235"/>
      <c r="F575" s="235"/>
      <c r="G575" s="235"/>
      <c r="L575" s="179" t="s">
        <v>541</v>
      </c>
      <c r="O575" s="170">
        <v>3</v>
      </c>
    </row>
    <row r="576" spans="1:104" x14ac:dyDescent="0.2">
      <c r="A576" s="184"/>
      <c r="B576" s="185" t="s">
        <v>105</v>
      </c>
      <c r="C576" s="186" t="str">
        <f>CONCATENATE(B358," ",C358)</f>
        <v>64 Výplně otvorů</v>
      </c>
      <c r="D576" s="187"/>
      <c r="E576" s="188"/>
      <c r="F576" s="189"/>
      <c r="G576" s="190">
        <f>SUM(G358:G575)</f>
        <v>0</v>
      </c>
      <c r="O576" s="170">
        <v>4</v>
      </c>
      <c r="BA576" s="191">
        <f>SUM(BA358:BA575)</f>
        <v>0</v>
      </c>
      <c r="BB576" s="191">
        <f>SUM(BB358:BB575)</f>
        <v>0</v>
      </c>
      <c r="BC576" s="191">
        <f>SUM(BC358:BC575)</f>
        <v>0</v>
      </c>
      <c r="BD576" s="191">
        <f>SUM(BD358:BD575)</f>
        <v>0</v>
      </c>
      <c r="BE576" s="191">
        <f>SUM(BE358:BE575)</f>
        <v>0</v>
      </c>
    </row>
    <row r="577" spans="1:104" x14ac:dyDescent="0.2">
      <c r="A577" s="163" t="s">
        <v>83</v>
      </c>
      <c r="B577" s="164" t="s">
        <v>542</v>
      </c>
      <c r="C577" s="165" t="s">
        <v>543</v>
      </c>
      <c r="D577" s="166"/>
      <c r="E577" s="167"/>
      <c r="F577" s="167"/>
      <c r="G577" s="168"/>
      <c r="H577" s="169"/>
      <c r="I577" s="169"/>
      <c r="O577" s="170">
        <v>1</v>
      </c>
    </row>
    <row r="578" spans="1:104" x14ac:dyDescent="0.2">
      <c r="A578" s="171">
        <v>60</v>
      </c>
      <c r="B578" s="172" t="s">
        <v>544</v>
      </c>
      <c r="C578" s="173" t="s">
        <v>545</v>
      </c>
      <c r="D578" s="174" t="s">
        <v>88</v>
      </c>
      <c r="E578" s="175">
        <v>630.55650000000003</v>
      </c>
      <c r="F578" s="175">
        <v>0</v>
      </c>
      <c r="G578" s="176">
        <f>E578*F578</f>
        <v>0</v>
      </c>
      <c r="O578" s="170">
        <v>2</v>
      </c>
      <c r="AA578" s="145">
        <v>1</v>
      </c>
      <c r="AB578" s="145">
        <v>1</v>
      </c>
      <c r="AC578" s="145">
        <v>1</v>
      </c>
      <c r="AZ578" s="145">
        <v>1</v>
      </c>
      <c r="BA578" s="145">
        <f>IF(AZ578=1,G578,0)</f>
        <v>0</v>
      </c>
      <c r="BB578" s="145">
        <f>IF(AZ578=2,G578,0)</f>
        <v>0</v>
      </c>
      <c r="BC578" s="145">
        <f>IF(AZ578=3,G578,0)</f>
        <v>0</v>
      </c>
      <c r="BD578" s="145">
        <f>IF(AZ578=4,G578,0)</f>
        <v>0</v>
      </c>
      <c r="BE578" s="145">
        <f>IF(AZ578=5,G578,0)</f>
        <v>0</v>
      </c>
      <c r="CA578" s="170">
        <v>1</v>
      </c>
      <c r="CB578" s="170">
        <v>1</v>
      </c>
      <c r="CZ578" s="145">
        <v>1.8380000000000001E-2</v>
      </c>
    </row>
    <row r="579" spans="1:104" ht="12.75" customHeight="1" x14ac:dyDescent="0.2">
      <c r="A579" s="177"/>
      <c r="B579" s="180"/>
      <c r="C579" s="240" t="s">
        <v>546</v>
      </c>
      <c r="D579" s="240"/>
      <c r="E579" s="200">
        <v>56.332500000000003</v>
      </c>
      <c r="F579" s="182"/>
      <c r="G579" s="183"/>
      <c r="M579" s="179" t="s">
        <v>546</v>
      </c>
      <c r="O579" s="170"/>
    </row>
    <row r="580" spans="1:104" ht="12.75" customHeight="1" x14ac:dyDescent="0.2">
      <c r="A580" s="177"/>
      <c r="B580" s="180"/>
      <c r="C580" s="240" t="s">
        <v>547</v>
      </c>
      <c r="D580" s="240"/>
      <c r="E580" s="200">
        <v>139.06</v>
      </c>
      <c r="F580" s="182"/>
      <c r="G580" s="183"/>
      <c r="M580" s="179" t="s">
        <v>547</v>
      </c>
      <c r="O580" s="170"/>
    </row>
    <row r="581" spans="1:104" ht="12.75" customHeight="1" x14ac:dyDescent="0.2">
      <c r="A581" s="177"/>
      <c r="B581" s="180"/>
      <c r="C581" s="240" t="s">
        <v>548</v>
      </c>
      <c r="D581" s="240"/>
      <c r="E581" s="200">
        <v>136.99</v>
      </c>
      <c r="F581" s="182"/>
      <c r="G581" s="183"/>
      <c r="M581" s="179" t="s">
        <v>548</v>
      </c>
      <c r="O581" s="170"/>
    </row>
    <row r="582" spans="1:104" ht="12.75" customHeight="1" x14ac:dyDescent="0.2">
      <c r="A582" s="177"/>
      <c r="B582" s="180"/>
      <c r="C582" s="240" t="s">
        <v>549</v>
      </c>
      <c r="D582" s="240"/>
      <c r="E582" s="200">
        <v>12.6</v>
      </c>
      <c r="F582" s="182"/>
      <c r="G582" s="183"/>
      <c r="M582" s="179" t="s">
        <v>549</v>
      </c>
      <c r="O582" s="170"/>
    </row>
    <row r="583" spans="1:104" ht="12.75" customHeight="1" x14ac:dyDescent="0.2">
      <c r="A583" s="177"/>
      <c r="B583" s="180"/>
      <c r="C583" s="240" t="s">
        <v>550</v>
      </c>
      <c r="D583" s="240"/>
      <c r="E583" s="200">
        <v>73.209500000000006</v>
      </c>
      <c r="F583" s="182"/>
      <c r="G583" s="183"/>
      <c r="M583" s="179" t="s">
        <v>550</v>
      </c>
      <c r="O583" s="170"/>
    </row>
    <row r="584" spans="1:104" ht="12.75" customHeight="1" x14ac:dyDescent="0.2">
      <c r="A584" s="177"/>
      <c r="B584" s="180"/>
      <c r="C584" s="240" t="s">
        <v>551</v>
      </c>
      <c r="D584" s="240"/>
      <c r="E584" s="200">
        <v>122.98950000000001</v>
      </c>
      <c r="F584" s="182"/>
      <c r="G584" s="183"/>
      <c r="M584" s="179" t="s">
        <v>551</v>
      </c>
      <c r="O584" s="170"/>
    </row>
    <row r="585" spans="1:104" ht="12.75" customHeight="1" x14ac:dyDescent="0.2">
      <c r="A585" s="177"/>
      <c r="B585" s="180"/>
      <c r="C585" s="237" t="s">
        <v>552</v>
      </c>
      <c r="D585" s="237"/>
      <c r="E585" s="181">
        <v>89.375</v>
      </c>
      <c r="F585" s="182"/>
      <c r="G585" s="183"/>
      <c r="M585" s="179" t="s">
        <v>552</v>
      </c>
      <c r="O585" s="170"/>
    </row>
    <row r="586" spans="1:104" ht="22.5" x14ac:dyDescent="0.2">
      <c r="A586" s="192">
        <v>61</v>
      </c>
      <c r="B586" s="193" t="s">
        <v>553</v>
      </c>
      <c r="C586" s="194" t="s">
        <v>554</v>
      </c>
      <c r="D586" s="195" t="s">
        <v>88</v>
      </c>
      <c r="E586" s="196">
        <v>630.55650000000003</v>
      </c>
      <c r="F586" s="196">
        <v>0</v>
      </c>
      <c r="G586" s="197">
        <f t="shared" ref="G586:G591" si="0">E586*F586</f>
        <v>0</v>
      </c>
      <c r="O586" s="170">
        <v>2</v>
      </c>
      <c r="AA586" s="145">
        <v>1</v>
      </c>
      <c r="AB586" s="145">
        <v>1</v>
      </c>
      <c r="AC586" s="145">
        <v>1</v>
      </c>
      <c r="AZ586" s="145">
        <v>1</v>
      </c>
      <c r="BA586" s="145">
        <f t="shared" ref="BA586:BA591" si="1">IF(AZ586=1,G586,0)</f>
        <v>0</v>
      </c>
      <c r="BB586" s="145">
        <f t="shared" ref="BB586:BB591" si="2">IF(AZ586=2,G586,0)</f>
        <v>0</v>
      </c>
      <c r="BC586" s="145">
        <f t="shared" ref="BC586:BC591" si="3">IF(AZ586=3,G586,0)</f>
        <v>0</v>
      </c>
      <c r="BD586" s="145">
        <f t="shared" ref="BD586:BD591" si="4">IF(AZ586=4,G586,0)</f>
        <v>0</v>
      </c>
      <c r="BE586" s="145">
        <f t="shared" ref="BE586:BE591" si="5">IF(AZ586=5,G586,0)</f>
        <v>0</v>
      </c>
      <c r="CA586" s="170">
        <v>1</v>
      </c>
      <c r="CB586" s="170">
        <v>1</v>
      </c>
      <c r="CZ586" s="145">
        <v>0</v>
      </c>
    </row>
    <row r="587" spans="1:104" x14ac:dyDescent="0.2">
      <c r="A587" s="192">
        <v>62</v>
      </c>
      <c r="B587" s="193" t="s">
        <v>555</v>
      </c>
      <c r="C587" s="194" t="s">
        <v>556</v>
      </c>
      <c r="D587" s="195" t="s">
        <v>88</v>
      </c>
      <c r="E587" s="196">
        <v>630.55650000000003</v>
      </c>
      <c r="F587" s="196">
        <v>0</v>
      </c>
      <c r="G587" s="197">
        <f t="shared" si="0"/>
        <v>0</v>
      </c>
      <c r="O587" s="170">
        <v>2</v>
      </c>
      <c r="AA587" s="145">
        <v>1</v>
      </c>
      <c r="AB587" s="145">
        <v>1</v>
      </c>
      <c r="AC587" s="145">
        <v>1</v>
      </c>
      <c r="AZ587" s="145">
        <v>1</v>
      </c>
      <c r="BA587" s="145">
        <f t="shared" si="1"/>
        <v>0</v>
      </c>
      <c r="BB587" s="145">
        <f t="shared" si="2"/>
        <v>0</v>
      </c>
      <c r="BC587" s="145">
        <f t="shared" si="3"/>
        <v>0</v>
      </c>
      <c r="BD587" s="145">
        <f t="shared" si="4"/>
        <v>0</v>
      </c>
      <c r="BE587" s="145">
        <f t="shared" si="5"/>
        <v>0</v>
      </c>
      <c r="CA587" s="170">
        <v>1</v>
      </c>
      <c r="CB587" s="170">
        <v>1</v>
      </c>
      <c r="CZ587" s="145">
        <v>0</v>
      </c>
    </row>
    <row r="588" spans="1:104" x14ac:dyDescent="0.2">
      <c r="A588" s="192">
        <v>63</v>
      </c>
      <c r="B588" s="193" t="s">
        <v>557</v>
      </c>
      <c r="C588" s="194" t="s">
        <v>558</v>
      </c>
      <c r="D588" s="195" t="s">
        <v>243</v>
      </c>
      <c r="E588" s="196">
        <v>315</v>
      </c>
      <c r="F588" s="196">
        <v>0</v>
      </c>
      <c r="G588" s="197">
        <f t="shared" si="0"/>
        <v>0</v>
      </c>
      <c r="O588" s="170">
        <v>2</v>
      </c>
      <c r="AA588" s="145">
        <v>1</v>
      </c>
      <c r="AB588" s="145">
        <v>1</v>
      </c>
      <c r="AC588" s="145">
        <v>1</v>
      </c>
      <c r="AZ588" s="145">
        <v>1</v>
      </c>
      <c r="BA588" s="145">
        <f t="shared" si="1"/>
        <v>0</v>
      </c>
      <c r="BB588" s="145">
        <f t="shared" si="2"/>
        <v>0</v>
      </c>
      <c r="BC588" s="145">
        <f t="shared" si="3"/>
        <v>0</v>
      </c>
      <c r="BD588" s="145">
        <f t="shared" si="4"/>
        <v>0</v>
      </c>
      <c r="BE588" s="145">
        <f t="shared" si="5"/>
        <v>0</v>
      </c>
      <c r="CA588" s="170">
        <v>1</v>
      </c>
      <c r="CB588" s="170">
        <v>1</v>
      </c>
      <c r="CZ588" s="145">
        <v>4.0099999999999997E-3</v>
      </c>
    </row>
    <row r="589" spans="1:104" x14ac:dyDescent="0.2">
      <c r="A589" s="192">
        <v>64</v>
      </c>
      <c r="B589" s="193" t="s">
        <v>559</v>
      </c>
      <c r="C589" s="194" t="s">
        <v>560</v>
      </c>
      <c r="D589" s="195" t="s">
        <v>88</v>
      </c>
      <c r="E589" s="196">
        <v>630.55650000000003</v>
      </c>
      <c r="F589" s="196">
        <v>0</v>
      </c>
      <c r="G589" s="197">
        <f t="shared" si="0"/>
        <v>0</v>
      </c>
      <c r="O589" s="170">
        <v>2</v>
      </c>
      <c r="AA589" s="145">
        <v>1</v>
      </c>
      <c r="AB589" s="145">
        <v>1</v>
      </c>
      <c r="AC589" s="145">
        <v>1</v>
      </c>
      <c r="AZ589" s="145">
        <v>1</v>
      </c>
      <c r="BA589" s="145">
        <f t="shared" si="1"/>
        <v>0</v>
      </c>
      <c r="BB589" s="145">
        <f t="shared" si="2"/>
        <v>0</v>
      </c>
      <c r="BC589" s="145">
        <f t="shared" si="3"/>
        <v>0</v>
      </c>
      <c r="BD589" s="145">
        <f t="shared" si="4"/>
        <v>0</v>
      </c>
      <c r="BE589" s="145">
        <f t="shared" si="5"/>
        <v>0</v>
      </c>
      <c r="CA589" s="170">
        <v>1</v>
      </c>
      <c r="CB589" s="170">
        <v>1</v>
      </c>
      <c r="CZ589" s="145">
        <v>0</v>
      </c>
    </row>
    <row r="590" spans="1:104" x14ac:dyDescent="0.2">
      <c r="A590" s="192">
        <v>65</v>
      </c>
      <c r="B590" s="193" t="s">
        <v>561</v>
      </c>
      <c r="C590" s="194" t="s">
        <v>562</v>
      </c>
      <c r="D590" s="195" t="s">
        <v>88</v>
      </c>
      <c r="E590" s="196">
        <v>630.55650000000003</v>
      </c>
      <c r="F590" s="196">
        <v>0</v>
      </c>
      <c r="G590" s="197">
        <f t="shared" si="0"/>
        <v>0</v>
      </c>
      <c r="O590" s="170">
        <v>2</v>
      </c>
      <c r="AA590" s="145">
        <v>1</v>
      </c>
      <c r="AB590" s="145">
        <v>1</v>
      </c>
      <c r="AC590" s="145">
        <v>1</v>
      </c>
      <c r="AZ590" s="145">
        <v>1</v>
      </c>
      <c r="BA590" s="145">
        <f t="shared" si="1"/>
        <v>0</v>
      </c>
      <c r="BB590" s="145">
        <f t="shared" si="2"/>
        <v>0</v>
      </c>
      <c r="BC590" s="145">
        <f t="shared" si="3"/>
        <v>0</v>
      </c>
      <c r="BD590" s="145">
        <f t="shared" si="4"/>
        <v>0</v>
      </c>
      <c r="BE590" s="145">
        <f t="shared" si="5"/>
        <v>0</v>
      </c>
      <c r="CA590" s="170">
        <v>1</v>
      </c>
      <c r="CB590" s="170">
        <v>1</v>
      </c>
      <c r="CZ590" s="145">
        <v>0</v>
      </c>
    </row>
    <row r="591" spans="1:104" x14ac:dyDescent="0.2">
      <c r="A591" s="171">
        <v>66</v>
      </c>
      <c r="B591" s="172" t="s">
        <v>563</v>
      </c>
      <c r="C591" s="173" t="s">
        <v>564</v>
      </c>
      <c r="D591" s="174" t="s">
        <v>88</v>
      </c>
      <c r="E591" s="175">
        <v>630.55650000000003</v>
      </c>
      <c r="F591" s="175">
        <v>0</v>
      </c>
      <c r="G591" s="176">
        <f t="shared" si="0"/>
        <v>0</v>
      </c>
      <c r="O591" s="170">
        <v>2</v>
      </c>
      <c r="AA591" s="145">
        <v>1</v>
      </c>
      <c r="AB591" s="145">
        <v>1</v>
      </c>
      <c r="AC591" s="145">
        <v>1</v>
      </c>
      <c r="AZ591" s="145">
        <v>1</v>
      </c>
      <c r="BA591" s="145">
        <f t="shared" si="1"/>
        <v>0</v>
      </c>
      <c r="BB591" s="145">
        <f t="shared" si="2"/>
        <v>0</v>
      </c>
      <c r="BC591" s="145">
        <f t="shared" si="3"/>
        <v>0</v>
      </c>
      <c r="BD591" s="145">
        <f t="shared" si="4"/>
        <v>0</v>
      </c>
      <c r="BE591" s="145">
        <f t="shared" si="5"/>
        <v>0</v>
      </c>
      <c r="CA591" s="170">
        <v>1</v>
      </c>
      <c r="CB591" s="170">
        <v>1</v>
      </c>
      <c r="CZ591" s="145">
        <v>0</v>
      </c>
    </row>
    <row r="592" spans="1:104" x14ac:dyDescent="0.2">
      <c r="A592" s="184"/>
      <c r="B592" s="185" t="s">
        <v>105</v>
      </c>
      <c r="C592" s="186" t="str">
        <f>CONCATENATE(B577," ",C577)</f>
        <v>94 Lešení a stavební výtahy</v>
      </c>
      <c r="D592" s="187"/>
      <c r="E592" s="188"/>
      <c r="F592" s="189"/>
      <c r="G592" s="190">
        <f>SUM(G577:G591)</f>
        <v>0</v>
      </c>
      <c r="O592" s="170">
        <v>4</v>
      </c>
      <c r="BA592" s="191">
        <f>SUM(BA577:BA591)</f>
        <v>0</v>
      </c>
      <c r="BB592" s="191">
        <f>SUM(BB577:BB591)</f>
        <v>0</v>
      </c>
      <c r="BC592" s="191">
        <f>SUM(BC577:BC591)</f>
        <v>0</v>
      </c>
      <c r="BD592" s="191">
        <f>SUM(BD577:BD591)</f>
        <v>0</v>
      </c>
      <c r="BE592" s="191">
        <f>SUM(BE577:BE591)</f>
        <v>0</v>
      </c>
    </row>
    <row r="593" spans="1:104" x14ac:dyDescent="0.2">
      <c r="A593" s="163" t="s">
        <v>83</v>
      </c>
      <c r="B593" s="164" t="s">
        <v>565</v>
      </c>
      <c r="C593" s="165" t="s">
        <v>566</v>
      </c>
      <c r="D593" s="166"/>
      <c r="E593" s="167"/>
      <c r="F593" s="167"/>
      <c r="G593" s="168"/>
      <c r="H593" s="169"/>
      <c r="I593" s="169"/>
      <c r="O593" s="170">
        <v>1</v>
      </c>
    </row>
    <row r="594" spans="1:104" ht="22.5" x14ac:dyDescent="0.2">
      <c r="A594" s="171">
        <v>67</v>
      </c>
      <c r="B594" s="172" t="s">
        <v>567</v>
      </c>
      <c r="C594" s="173" t="s">
        <v>568</v>
      </c>
      <c r="D594" s="174" t="s">
        <v>188</v>
      </c>
      <c r="E594" s="175">
        <v>1</v>
      </c>
      <c r="F594" s="175">
        <v>0</v>
      </c>
      <c r="G594" s="176">
        <f>E594*F594</f>
        <v>0</v>
      </c>
      <c r="O594" s="170">
        <v>2</v>
      </c>
      <c r="AA594" s="145">
        <v>1</v>
      </c>
      <c r="AB594" s="145">
        <v>1</v>
      </c>
      <c r="AC594" s="145">
        <v>1</v>
      </c>
      <c r="AZ594" s="145">
        <v>1</v>
      </c>
      <c r="BA594" s="145">
        <f>IF(AZ594=1,G594,0)</f>
        <v>0</v>
      </c>
      <c r="BB594" s="145">
        <f>IF(AZ594=2,G594,0)</f>
        <v>0</v>
      </c>
      <c r="BC594" s="145">
        <f>IF(AZ594=3,G594,0)</f>
        <v>0</v>
      </c>
      <c r="BD594" s="145">
        <f>IF(AZ594=4,G594,0)</f>
        <v>0</v>
      </c>
      <c r="BE594" s="145">
        <f>IF(AZ594=5,G594,0)</f>
        <v>0</v>
      </c>
      <c r="CA594" s="170">
        <v>1</v>
      </c>
      <c r="CB594" s="170">
        <v>1</v>
      </c>
      <c r="CZ594" s="145">
        <v>4.0000000000000002E-4</v>
      </c>
    </row>
    <row r="595" spans="1:104" ht="12.75" customHeight="1" x14ac:dyDescent="0.2">
      <c r="A595" s="177"/>
      <c r="B595" s="178"/>
      <c r="C595" s="235" t="s">
        <v>569</v>
      </c>
      <c r="D595" s="235"/>
      <c r="E595" s="235"/>
      <c r="F595" s="235"/>
      <c r="G595" s="235"/>
      <c r="L595" s="179" t="s">
        <v>569</v>
      </c>
      <c r="O595" s="170">
        <v>3</v>
      </c>
    </row>
    <row r="596" spans="1:104" ht="22.5" x14ac:dyDescent="0.2">
      <c r="A596" s="171">
        <v>68</v>
      </c>
      <c r="B596" s="172" t="s">
        <v>570</v>
      </c>
      <c r="C596" s="173" t="s">
        <v>571</v>
      </c>
      <c r="D596" s="174" t="s">
        <v>188</v>
      </c>
      <c r="E596" s="175">
        <v>1</v>
      </c>
      <c r="F596" s="175">
        <v>0</v>
      </c>
      <c r="G596" s="176">
        <f>E596*F596</f>
        <v>0</v>
      </c>
      <c r="O596" s="170">
        <v>2</v>
      </c>
      <c r="AA596" s="145">
        <v>1</v>
      </c>
      <c r="AB596" s="145">
        <v>1</v>
      </c>
      <c r="AC596" s="145">
        <v>1</v>
      </c>
      <c r="AZ596" s="145">
        <v>1</v>
      </c>
      <c r="BA596" s="145">
        <f>IF(AZ596=1,G596,0)</f>
        <v>0</v>
      </c>
      <c r="BB596" s="145">
        <f>IF(AZ596=2,G596,0)</f>
        <v>0</v>
      </c>
      <c r="BC596" s="145">
        <f>IF(AZ596=3,G596,0)</f>
        <v>0</v>
      </c>
      <c r="BD596" s="145">
        <f>IF(AZ596=4,G596,0)</f>
        <v>0</v>
      </c>
      <c r="BE596" s="145">
        <f>IF(AZ596=5,G596,0)</f>
        <v>0</v>
      </c>
      <c r="CA596" s="170">
        <v>1</v>
      </c>
      <c r="CB596" s="170">
        <v>1</v>
      </c>
      <c r="CZ596" s="145">
        <v>1.0000000000000001E-5</v>
      </c>
    </row>
    <row r="597" spans="1:104" ht="12.75" customHeight="1" x14ac:dyDescent="0.2">
      <c r="A597" s="177"/>
      <c r="B597" s="178"/>
      <c r="C597" s="235" t="s">
        <v>572</v>
      </c>
      <c r="D597" s="235"/>
      <c r="E597" s="235"/>
      <c r="F597" s="235"/>
      <c r="G597" s="235"/>
      <c r="L597" s="179" t="s">
        <v>572</v>
      </c>
      <c r="O597" s="170">
        <v>3</v>
      </c>
    </row>
    <row r="598" spans="1:104" ht="12.75" customHeight="1" x14ac:dyDescent="0.2">
      <c r="A598" s="177"/>
      <c r="B598" s="178"/>
      <c r="C598" s="235" t="s">
        <v>573</v>
      </c>
      <c r="D598" s="235"/>
      <c r="E598" s="235"/>
      <c r="F598" s="235"/>
      <c r="G598" s="235"/>
      <c r="L598" s="179" t="s">
        <v>573</v>
      </c>
      <c r="O598" s="170">
        <v>3</v>
      </c>
    </row>
    <row r="599" spans="1:104" ht="22.5" x14ac:dyDescent="0.2">
      <c r="A599" s="171">
        <v>69</v>
      </c>
      <c r="B599" s="172" t="s">
        <v>574</v>
      </c>
      <c r="C599" s="173" t="s">
        <v>575</v>
      </c>
      <c r="D599" s="174" t="s">
        <v>188</v>
      </c>
      <c r="E599" s="175">
        <v>1</v>
      </c>
      <c r="F599" s="175">
        <v>0</v>
      </c>
      <c r="G599" s="176">
        <f>E599*F599</f>
        <v>0</v>
      </c>
      <c r="O599" s="170">
        <v>2</v>
      </c>
      <c r="AA599" s="145">
        <v>1</v>
      </c>
      <c r="AB599" s="145">
        <v>1</v>
      </c>
      <c r="AC599" s="145">
        <v>1</v>
      </c>
      <c r="AZ599" s="145">
        <v>1</v>
      </c>
      <c r="BA599" s="145">
        <f>IF(AZ599=1,G599,0)</f>
        <v>0</v>
      </c>
      <c r="BB599" s="145">
        <f>IF(AZ599=2,G599,0)</f>
        <v>0</v>
      </c>
      <c r="BC599" s="145">
        <f>IF(AZ599=3,G599,0)</f>
        <v>0</v>
      </c>
      <c r="BD599" s="145">
        <f>IF(AZ599=4,G599,0)</f>
        <v>0</v>
      </c>
      <c r="BE599" s="145">
        <f>IF(AZ599=5,G599,0)</f>
        <v>0</v>
      </c>
      <c r="CA599" s="170">
        <v>1</v>
      </c>
      <c r="CB599" s="170">
        <v>1</v>
      </c>
      <c r="CZ599" s="145">
        <v>1.0000000000000001E-5</v>
      </c>
    </row>
    <row r="600" spans="1:104" ht="12.75" customHeight="1" x14ac:dyDescent="0.2">
      <c r="A600" s="177"/>
      <c r="B600" s="178"/>
      <c r="C600" s="235" t="s">
        <v>572</v>
      </c>
      <c r="D600" s="235"/>
      <c r="E600" s="235"/>
      <c r="F600" s="235"/>
      <c r="G600" s="235"/>
      <c r="L600" s="179" t="s">
        <v>572</v>
      </c>
      <c r="O600" s="170">
        <v>3</v>
      </c>
    </row>
    <row r="601" spans="1:104" ht="12.75" customHeight="1" x14ac:dyDescent="0.2">
      <c r="A601" s="177"/>
      <c r="B601" s="178"/>
      <c r="C601" s="235" t="s">
        <v>576</v>
      </c>
      <c r="D601" s="235"/>
      <c r="E601" s="235"/>
      <c r="F601" s="235"/>
      <c r="G601" s="235"/>
      <c r="L601" s="179" t="s">
        <v>576</v>
      </c>
      <c r="O601" s="170">
        <v>3</v>
      </c>
    </row>
    <row r="602" spans="1:104" ht="22.5" x14ac:dyDescent="0.2">
      <c r="A602" s="171">
        <v>70</v>
      </c>
      <c r="B602" s="172" t="s">
        <v>577</v>
      </c>
      <c r="C602" s="173" t="s">
        <v>578</v>
      </c>
      <c r="D602" s="174" t="s">
        <v>188</v>
      </c>
      <c r="E602" s="175">
        <v>1</v>
      </c>
      <c r="F602" s="175">
        <v>0</v>
      </c>
      <c r="G602" s="176">
        <f>E602*F602</f>
        <v>0</v>
      </c>
      <c r="O602" s="170">
        <v>2</v>
      </c>
      <c r="AA602" s="145">
        <v>1</v>
      </c>
      <c r="AB602" s="145">
        <v>1</v>
      </c>
      <c r="AC602" s="145">
        <v>1</v>
      </c>
      <c r="AZ602" s="145">
        <v>1</v>
      </c>
      <c r="BA602" s="145">
        <f>IF(AZ602=1,G602,0)</f>
        <v>0</v>
      </c>
      <c r="BB602" s="145">
        <f>IF(AZ602=2,G602,0)</f>
        <v>0</v>
      </c>
      <c r="BC602" s="145">
        <f>IF(AZ602=3,G602,0)</f>
        <v>0</v>
      </c>
      <c r="BD602" s="145">
        <f>IF(AZ602=4,G602,0)</f>
        <v>0</v>
      </c>
      <c r="BE602" s="145">
        <f>IF(AZ602=5,G602,0)</f>
        <v>0</v>
      </c>
      <c r="CA602" s="170">
        <v>1</v>
      </c>
      <c r="CB602" s="170">
        <v>1</v>
      </c>
      <c r="CZ602" s="145">
        <v>1.0000000000000001E-5</v>
      </c>
    </row>
    <row r="603" spans="1:104" ht="12.75" customHeight="1" x14ac:dyDescent="0.2">
      <c r="A603" s="177"/>
      <c r="B603" s="178"/>
      <c r="C603" s="235" t="s">
        <v>572</v>
      </c>
      <c r="D603" s="235"/>
      <c r="E603" s="235"/>
      <c r="F603" s="235"/>
      <c r="G603" s="235"/>
      <c r="L603" s="179" t="s">
        <v>572</v>
      </c>
      <c r="O603" s="170">
        <v>3</v>
      </c>
    </row>
    <row r="604" spans="1:104" ht="12.75" customHeight="1" x14ac:dyDescent="0.2">
      <c r="A604" s="177"/>
      <c r="B604" s="178"/>
      <c r="C604" s="235" t="s">
        <v>576</v>
      </c>
      <c r="D604" s="235"/>
      <c r="E604" s="235"/>
      <c r="F604" s="235"/>
      <c r="G604" s="235"/>
      <c r="L604" s="179" t="s">
        <v>576</v>
      </c>
      <c r="O604" s="170">
        <v>3</v>
      </c>
    </row>
    <row r="605" spans="1:104" x14ac:dyDescent="0.2">
      <c r="A605" s="171">
        <v>71</v>
      </c>
      <c r="B605" s="172" t="s">
        <v>579</v>
      </c>
      <c r="C605" s="173" t="s">
        <v>580</v>
      </c>
      <c r="D605" s="174" t="s">
        <v>188</v>
      </c>
      <c r="E605" s="175">
        <v>2</v>
      </c>
      <c r="F605" s="175">
        <v>0</v>
      </c>
      <c r="G605" s="176">
        <f>E605*F605</f>
        <v>0</v>
      </c>
      <c r="O605" s="170">
        <v>2</v>
      </c>
      <c r="AA605" s="145">
        <v>1</v>
      </c>
      <c r="AB605" s="145">
        <v>1</v>
      </c>
      <c r="AC605" s="145">
        <v>1</v>
      </c>
      <c r="AZ605" s="145">
        <v>1</v>
      </c>
      <c r="BA605" s="145">
        <f>IF(AZ605=1,G605,0)</f>
        <v>0</v>
      </c>
      <c r="BB605" s="145">
        <f>IF(AZ605=2,G605,0)</f>
        <v>0</v>
      </c>
      <c r="BC605" s="145">
        <f>IF(AZ605=3,G605,0)</f>
        <v>0</v>
      </c>
      <c r="BD605" s="145">
        <f>IF(AZ605=4,G605,0)</f>
        <v>0</v>
      </c>
      <c r="BE605" s="145">
        <f>IF(AZ605=5,G605,0)</f>
        <v>0</v>
      </c>
      <c r="CA605" s="170">
        <v>1</v>
      </c>
      <c r="CB605" s="170">
        <v>1</v>
      </c>
      <c r="CZ605" s="145">
        <v>1.0000000000000001E-5</v>
      </c>
    </row>
    <row r="606" spans="1:104" ht="12.75" customHeight="1" x14ac:dyDescent="0.2">
      <c r="A606" s="177"/>
      <c r="B606" s="178"/>
      <c r="C606" s="235" t="s">
        <v>581</v>
      </c>
      <c r="D606" s="235"/>
      <c r="E606" s="235"/>
      <c r="F606" s="235"/>
      <c r="G606" s="235"/>
      <c r="L606" s="179" t="s">
        <v>581</v>
      </c>
      <c r="O606" s="170">
        <v>3</v>
      </c>
    </row>
    <row r="607" spans="1:104" ht="12.75" customHeight="1" x14ac:dyDescent="0.2">
      <c r="A607" s="177"/>
      <c r="B607" s="178"/>
      <c r="C607" s="235" t="s">
        <v>582</v>
      </c>
      <c r="D607" s="235"/>
      <c r="E607" s="235"/>
      <c r="F607" s="235"/>
      <c r="G607" s="235"/>
      <c r="L607" s="179" t="s">
        <v>582</v>
      </c>
      <c r="O607" s="170">
        <v>3</v>
      </c>
    </row>
    <row r="608" spans="1:104" ht="12.75" customHeight="1" x14ac:dyDescent="0.2">
      <c r="A608" s="177"/>
      <c r="B608" s="178"/>
      <c r="C608" s="235" t="s">
        <v>583</v>
      </c>
      <c r="D608" s="235"/>
      <c r="E608" s="235"/>
      <c r="F608" s="235"/>
      <c r="G608" s="235"/>
      <c r="L608" s="179" t="s">
        <v>583</v>
      </c>
      <c r="O608" s="170">
        <v>3</v>
      </c>
    </row>
    <row r="609" spans="1:104" ht="12.75" customHeight="1" x14ac:dyDescent="0.2">
      <c r="A609" s="177"/>
      <c r="B609" s="178"/>
      <c r="C609" s="235" t="s">
        <v>584</v>
      </c>
      <c r="D609" s="235"/>
      <c r="E609" s="235"/>
      <c r="F609" s="235"/>
      <c r="G609" s="235"/>
      <c r="L609" s="179" t="s">
        <v>584</v>
      </c>
      <c r="O609" s="170">
        <v>3</v>
      </c>
    </row>
    <row r="610" spans="1:104" ht="12.75" customHeight="1" x14ac:dyDescent="0.2">
      <c r="A610" s="177"/>
      <c r="B610" s="178"/>
      <c r="C610" s="235" t="s">
        <v>585</v>
      </c>
      <c r="D610" s="235"/>
      <c r="E610" s="235"/>
      <c r="F610" s="235"/>
      <c r="G610" s="235"/>
      <c r="L610" s="179" t="s">
        <v>585</v>
      </c>
      <c r="O610" s="170">
        <v>3</v>
      </c>
    </row>
    <row r="611" spans="1:104" ht="12.75" customHeight="1" x14ac:dyDescent="0.2">
      <c r="A611" s="177"/>
      <c r="B611" s="178"/>
      <c r="C611" s="235" t="s">
        <v>586</v>
      </c>
      <c r="D611" s="235"/>
      <c r="E611" s="235"/>
      <c r="F611" s="235"/>
      <c r="G611" s="235"/>
      <c r="L611" s="179" t="s">
        <v>586</v>
      </c>
      <c r="O611" s="170">
        <v>3</v>
      </c>
    </row>
    <row r="612" spans="1:104" x14ac:dyDescent="0.2">
      <c r="A612" s="171">
        <v>72</v>
      </c>
      <c r="B612" s="172" t="s">
        <v>587</v>
      </c>
      <c r="C612" s="173" t="s">
        <v>588</v>
      </c>
      <c r="D612" s="174" t="s">
        <v>188</v>
      </c>
      <c r="E612" s="175">
        <v>3</v>
      </c>
      <c r="F612" s="175">
        <v>0</v>
      </c>
      <c r="G612" s="176">
        <f>E612*F612</f>
        <v>0</v>
      </c>
      <c r="O612" s="170">
        <v>2</v>
      </c>
      <c r="AA612" s="145">
        <v>1</v>
      </c>
      <c r="AB612" s="145">
        <v>1</v>
      </c>
      <c r="AC612" s="145">
        <v>1</v>
      </c>
      <c r="AZ612" s="145">
        <v>1</v>
      </c>
      <c r="BA612" s="145">
        <f>IF(AZ612=1,G612,0)</f>
        <v>0</v>
      </c>
      <c r="BB612" s="145">
        <f>IF(AZ612=2,G612,0)</f>
        <v>0</v>
      </c>
      <c r="BC612" s="145">
        <f>IF(AZ612=3,G612,0)</f>
        <v>0</v>
      </c>
      <c r="BD612" s="145">
        <f>IF(AZ612=4,G612,0)</f>
        <v>0</v>
      </c>
      <c r="BE612" s="145">
        <f>IF(AZ612=5,G612,0)</f>
        <v>0</v>
      </c>
      <c r="CA612" s="170">
        <v>1</v>
      </c>
      <c r="CB612" s="170">
        <v>1</v>
      </c>
      <c r="CZ612" s="145">
        <v>1.0000000000000001E-5</v>
      </c>
    </row>
    <row r="613" spans="1:104" ht="12.75" customHeight="1" x14ac:dyDescent="0.2">
      <c r="A613" s="177"/>
      <c r="B613" s="178"/>
      <c r="C613" s="235" t="s">
        <v>589</v>
      </c>
      <c r="D613" s="235"/>
      <c r="E613" s="235"/>
      <c r="F613" s="235"/>
      <c r="G613" s="235"/>
      <c r="L613" s="179" t="s">
        <v>589</v>
      </c>
      <c r="O613" s="170">
        <v>3</v>
      </c>
    </row>
    <row r="614" spans="1:104" ht="12.75" customHeight="1" x14ac:dyDescent="0.2">
      <c r="A614" s="177"/>
      <c r="B614" s="178"/>
      <c r="C614" s="235" t="s">
        <v>245</v>
      </c>
      <c r="D614" s="235"/>
      <c r="E614" s="235"/>
      <c r="F614" s="235"/>
      <c r="G614" s="235"/>
      <c r="L614" s="179" t="s">
        <v>245</v>
      </c>
      <c r="O614" s="170">
        <v>3</v>
      </c>
    </row>
    <row r="615" spans="1:104" ht="12.75" customHeight="1" x14ac:dyDescent="0.2">
      <c r="A615" s="177"/>
      <c r="B615" s="178"/>
      <c r="C615" s="235" t="s">
        <v>590</v>
      </c>
      <c r="D615" s="235"/>
      <c r="E615" s="235"/>
      <c r="F615" s="235"/>
      <c r="G615" s="235"/>
      <c r="L615" s="179" t="s">
        <v>590</v>
      </c>
      <c r="O615" s="170">
        <v>3</v>
      </c>
    </row>
    <row r="616" spans="1:104" x14ac:dyDescent="0.2">
      <c r="A616" s="171">
        <v>73</v>
      </c>
      <c r="B616" s="172" t="s">
        <v>591</v>
      </c>
      <c r="C616" s="173" t="s">
        <v>592</v>
      </c>
      <c r="D616" s="174" t="s">
        <v>188</v>
      </c>
      <c r="E616" s="175">
        <v>1</v>
      </c>
      <c r="F616" s="175">
        <v>0</v>
      </c>
      <c r="G616" s="176">
        <f>E616*F616</f>
        <v>0</v>
      </c>
      <c r="O616" s="170">
        <v>2</v>
      </c>
      <c r="AA616" s="145">
        <v>1</v>
      </c>
      <c r="AB616" s="145">
        <v>1</v>
      </c>
      <c r="AC616" s="145">
        <v>1</v>
      </c>
      <c r="AZ616" s="145">
        <v>1</v>
      </c>
      <c r="BA616" s="145">
        <f>IF(AZ616=1,G616,0)</f>
        <v>0</v>
      </c>
      <c r="BB616" s="145">
        <f>IF(AZ616=2,G616,0)</f>
        <v>0</v>
      </c>
      <c r="BC616" s="145">
        <f>IF(AZ616=3,G616,0)</f>
        <v>0</v>
      </c>
      <c r="BD616" s="145">
        <f>IF(AZ616=4,G616,0)</f>
        <v>0</v>
      </c>
      <c r="BE616" s="145">
        <f>IF(AZ616=5,G616,0)</f>
        <v>0</v>
      </c>
      <c r="CA616" s="170">
        <v>1</v>
      </c>
      <c r="CB616" s="170">
        <v>1</v>
      </c>
      <c r="CZ616" s="145">
        <v>1.0000000000000001E-5</v>
      </c>
    </row>
    <row r="617" spans="1:104" ht="12.75" customHeight="1" x14ac:dyDescent="0.2">
      <c r="A617" s="177"/>
      <c r="B617" s="178"/>
      <c r="C617" s="235" t="s">
        <v>593</v>
      </c>
      <c r="D617" s="235"/>
      <c r="E617" s="235"/>
      <c r="F617" s="235"/>
      <c r="G617" s="235"/>
      <c r="L617" s="179" t="s">
        <v>593</v>
      </c>
      <c r="O617" s="170">
        <v>3</v>
      </c>
    </row>
    <row r="618" spans="1:104" ht="12.75" customHeight="1" x14ac:dyDescent="0.2">
      <c r="A618" s="177"/>
      <c r="B618" s="178"/>
      <c r="C618" s="235" t="s">
        <v>594</v>
      </c>
      <c r="D618" s="235"/>
      <c r="E618" s="235"/>
      <c r="F618" s="235"/>
      <c r="G618" s="235"/>
      <c r="L618" s="179" t="s">
        <v>594</v>
      </c>
      <c r="O618" s="170">
        <v>3</v>
      </c>
    </row>
    <row r="619" spans="1:104" ht="12.75" customHeight="1" x14ac:dyDescent="0.2">
      <c r="A619" s="177"/>
      <c r="B619" s="178"/>
      <c r="C619" s="235" t="s">
        <v>595</v>
      </c>
      <c r="D619" s="235"/>
      <c r="E619" s="235"/>
      <c r="F619" s="235"/>
      <c r="G619" s="235"/>
      <c r="L619" s="179" t="s">
        <v>595</v>
      </c>
      <c r="O619" s="170">
        <v>3</v>
      </c>
    </row>
    <row r="620" spans="1:104" ht="22.5" x14ac:dyDescent="0.2">
      <c r="A620" s="171">
        <v>74</v>
      </c>
      <c r="B620" s="172" t="s">
        <v>596</v>
      </c>
      <c r="C620" s="173" t="s">
        <v>597</v>
      </c>
      <c r="D620" s="174" t="s">
        <v>188</v>
      </c>
      <c r="E620" s="175">
        <v>2</v>
      </c>
      <c r="F620" s="175">
        <v>0</v>
      </c>
      <c r="G620" s="176">
        <f>E620*F620</f>
        <v>0</v>
      </c>
      <c r="O620" s="170">
        <v>2</v>
      </c>
      <c r="AA620" s="145">
        <v>1</v>
      </c>
      <c r="AB620" s="145">
        <v>1</v>
      </c>
      <c r="AC620" s="145">
        <v>1</v>
      </c>
      <c r="AZ620" s="145">
        <v>1</v>
      </c>
      <c r="BA620" s="145">
        <f>IF(AZ620=1,G620,0)</f>
        <v>0</v>
      </c>
      <c r="BB620" s="145">
        <f>IF(AZ620=2,G620,0)</f>
        <v>0</v>
      </c>
      <c r="BC620" s="145">
        <f>IF(AZ620=3,G620,0)</f>
        <v>0</v>
      </c>
      <c r="BD620" s="145">
        <f>IF(AZ620=4,G620,0)</f>
        <v>0</v>
      </c>
      <c r="BE620" s="145">
        <f>IF(AZ620=5,G620,0)</f>
        <v>0</v>
      </c>
      <c r="CA620" s="170">
        <v>1</v>
      </c>
      <c r="CB620" s="170">
        <v>1</v>
      </c>
      <c r="CZ620" s="145">
        <v>1.0000000000000001E-5</v>
      </c>
    </row>
    <row r="621" spans="1:104" ht="12.75" customHeight="1" x14ac:dyDescent="0.2">
      <c r="A621" s="177"/>
      <c r="B621" s="178"/>
      <c r="C621" s="235" t="s">
        <v>598</v>
      </c>
      <c r="D621" s="235"/>
      <c r="E621" s="235"/>
      <c r="F621" s="235"/>
      <c r="G621" s="235"/>
      <c r="L621" s="179" t="s">
        <v>598</v>
      </c>
      <c r="O621" s="170">
        <v>3</v>
      </c>
    </row>
    <row r="622" spans="1:104" ht="12.75" customHeight="1" x14ac:dyDescent="0.2">
      <c r="A622" s="177"/>
      <c r="B622" s="178"/>
      <c r="C622" s="235" t="s">
        <v>599</v>
      </c>
      <c r="D622" s="235"/>
      <c r="E622" s="235"/>
      <c r="F622" s="235"/>
      <c r="G622" s="235"/>
      <c r="L622" s="179" t="s">
        <v>599</v>
      </c>
      <c r="O622" s="170">
        <v>3</v>
      </c>
    </row>
    <row r="623" spans="1:104" x14ac:dyDescent="0.2">
      <c r="A623" s="171">
        <v>75</v>
      </c>
      <c r="B623" s="172" t="s">
        <v>600</v>
      </c>
      <c r="C623" s="173" t="s">
        <v>601</v>
      </c>
      <c r="D623" s="174" t="s">
        <v>188</v>
      </c>
      <c r="E623" s="175">
        <v>1</v>
      </c>
      <c r="F623" s="175">
        <v>0</v>
      </c>
      <c r="G623" s="176">
        <f>E623*F623</f>
        <v>0</v>
      </c>
      <c r="O623" s="170">
        <v>2</v>
      </c>
      <c r="AA623" s="145">
        <v>1</v>
      </c>
      <c r="AB623" s="145">
        <v>1</v>
      </c>
      <c r="AC623" s="145">
        <v>1</v>
      </c>
      <c r="AZ623" s="145">
        <v>1</v>
      </c>
      <c r="BA623" s="145">
        <f>IF(AZ623=1,G623,0)</f>
        <v>0</v>
      </c>
      <c r="BB623" s="145">
        <f>IF(AZ623=2,G623,0)</f>
        <v>0</v>
      </c>
      <c r="BC623" s="145">
        <f>IF(AZ623=3,G623,0)</f>
        <v>0</v>
      </c>
      <c r="BD623" s="145">
        <f>IF(AZ623=4,G623,0)</f>
        <v>0</v>
      </c>
      <c r="BE623" s="145">
        <f>IF(AZ623=5,G623,0)</f>
        <v>0</v>
      </c>
      <c r="CA623" s="170">
        <v>1</v>
      </c>
      <c r="CB623" s="170">
        <v>1</v>
      </c>
      <c r="CZ623" s="145">
        <v>1.0000000000000001E-5</v>
      </c>
    </row>
    <row r="624" spans="1:104" ht="12.75" customHeight="1" x14ac:dyDescent="0.2">
      <c r="A624" s="177"/>
      <c r="B624" s="178"/>
      <c r="C624" s="235" t="s">
        <v>602</v>
      </c>
      <c r="D624" s="235"/>
      <c r="E624" s="235"/>
      <c r="F624" s="235"/>
      <c r="G624" s="235"/>
      <c r="L624" s="179" t="s">
        <v>602</v>
      </c>
      <c r="O624" s="170">
        <v>3</v>
      </c>
    </row>
    <row r="625" spans="1:104" x14ac:dyDescent="0.2">
      <c r="A625" s="171">
        <v>76</v>
      </c>
      <c r="B625" s="172" t="s">
        <v>603</v>
      </c>
      <c r="C625" s="173" t="s">
        <v>604</v>
      </c>
      <c r="D625" s="174" t="s">
        <v>188</v>
      </c>
      <c r="E625" s="175">
        <v>1</v>
      </c>
      <c r="F625" s="175">
        <v>0</v>
      </c>
      <c r="G625" s="176">
        <f>E625*F625</f>
        <v>0</v>
      </c>
      <c r="O625" s="170">
        <v>2</v>
      </c>
      <c r="AA625" s="145">
        <v>1</v>
      </c>
      <c r="AB625" s="145">
        <v>1</v>
      </c>
      <c r="AC625" s="145">
        <v>1</v>
      </c>
      <c r="AZ625" s="145">
        <v>1</v>
      </c>
      <c r="BA625" s="145">
        <f>IF(AZ625=1,G625,0)</f>
        <v>0</v>
      </c>
      <c r="BB625" s="145">
        <f>IF(AZ625=2,G625,0)</f>
        <v>0</v>
      </c>
      <c r="BC625" s="145">
        <f>IF(AZ625=3,G625,0)</f>
        <v>0</v>
      </c>
      <c r="BD625" s="145">
        <f>IF(AZ625=4,G625,0)</f>
        <v>0</v>
      </c>
      <c r="BE625" s="145">
        <f>IF(AZ625=5,G625,0)</f>
        <v>0</v>
      </c>
      <c r="CA625" s="170">
        <v>1</v>
      </c>
      <c r="CB625" s="170">
        <v>1</v>
      </c>
      <c r="CZ625" s="145">
        <v>1.0000000000000001E-5</v>
      </c>
    </row>
    <row r="626" spans="1:104" ht="12.75" customHeight="1" x14ac:dyDescent="0.2">
      <c r="A626" s="177"/>
      <c r="B626" s="178"/>
      <c r="C626" s="235" t="s">
        <v>605</v>
      </c>
      <c r="D626" s="235"/>
      <c r="E626" s="235"/>
      <c r="F626" s="235"/>
      <c r="G626" s="235"/>
      <c r="L626" s="179" t="s">
        <v>605</v>
      </c>
      <c r="O626" s="170">
        <v>3</v>
      </c>
    </row>
    <row r="627" spans="1:104" x14ac:dyDescent="0.2">
      <c r="A627" s="171">
        <v>77</v>
      </c>
      <c r="B627" s="172" t="s">
        <v>606</v>
      </c>
      <c r="C627" s="173" t="s">
        <v>607</v>
      </c>
      <c r="D627" s="174" t="s">
        <v>188</v>
      </c>
      <c r="E627" s="175">
        <v>1</v>
      </c>
      <c r="F627" s="175">
        <v>0</v>
      </c>
      <c r="G627" s="176">
        <f>E627*F627</f>
        <v>0</v>
      </c>
      <c r="O627" s="170">
        <v>2</v>
      </c>
      <c r="AA627" s="145">
        <v>1</v>
      </c>
      <c r="AB627" s="145">
        <v>1</v>
      </c>
      <c r="AC627" s="145">
        <v>1</v>
      </c>
      <c r="AZ627" s="145">
        <v>1</v>
      </c>
      <c r="BA627" s="145">
        <f>IF(AZ627=1,G627,0)</f>
        <v>0</v>
      </c>
      <c r="BB627" s="145">
        <f>IF(AZ627=2,G627,0)</f>
        <v>0</v>
      </c>
      <c r="BC627" s="145">
        <f>IF(AZ627=3,G627,0)</f>
        <v>0</v>
      </c>
      <c r="BD627" s="145">
        <f>IF(AZ627=4,G627,0)</f>
        <v>0</v>
      </c>
      <c r="BE627" s="145">
        <f>IF(AZ627=5,G627,0)</f>
        <v>0</v>
      </c>
      <c r="CA627" s="170">
        <v>1</v>
      </c>
      <c r="CB627" s="170">
        <v>1</v>
      </c>
      <c r="CZ627" s="145">
        <v>1.0000000000000001E-5</v>
      </c>
    </row>
    <row r="628" spans="1:104" ht="12.75" customHeight="1" x14ac:dyDescent="0.2">
      <c r="A628" s="177"/>
      <c r="B628" s="178"/>
      <c r="C628" s="235" t="s">
        <v>605</v>
      </c>
      <c r="D628" s="235"/>
      <c r="E628" s="235"/>
      <c r="F628" s="235"/>
      <c r="G628" s="235"/>
      <c r="L628" s="179" t="s">
        <v>605</v>
      </c>
      <c r="O628" s="170">
        <v>3</v>
      </c>
    </row>
    <row r="629" spans="1:104" x14ac:dyDescent="0.2">
      <c r="A629" s="171">
        <v>78</v>
      </c>
      <c r="B629" s="172" t="s">
        <v>608</v>
      </c>
      <c r="C629" s="173" t="s">
        <v>609</v>
      </c>
      <c r="D629" s="174" t="s">
        <v>188</v>
      </c>
      <c r="E629" s="175">
        <v>2</v>
      </c>
      <c r="F629" s="175">
        <v>0</v>
      </c>
      <c r="G629" s="176">
        <f>E629*F629</f>
        <v>0</v>
      </c>
      <c r="O629" s="170">
        <v>2</v>
      </c>
      <c r="AA629" s="145">
        <v>1</v>
      </c>
      <c r="AB629" s="145">
        <v>1</v>
      </c>
      <c r="AC629" s="145">
        <v>1</v>
      </c>
      <c r="AZ629" s="145">
        <v>1</v>
      </c>
      <c r="BA629" s="145">
        <f>IF(AZ629=1,G629,0)</f>
        <v>0</v>
      </c>
      <c r="BB629" s="145">
        <f>IF(AZ629=2,G629,0)</f>
        <v>0</v>
      </c>
      <c r="BC629" s="145">
        <f>IF(AZ629=3,G629,0)</f>
        <v>0</v>
      </c>
      <c r="BD629" s="145">
        <f>IF(AZ629=4,G629,0)</f>
        <v>0</v>
      </c>
      <c r="BE629" s="145">
        <f>IF(AZ629=5,G629,0)</f>
        <v>0</v>
      </c>
      <c r="CA629" s="170">
        <v>1</v>
      </c>
      <c r="CB629" s="170">
        <v>1</v>
      </c>
      <c r="CZ629" s="145">
        <v>1.0000000000000001E-5</v>
      </c>
    </row>
    <row r="630" spans="1:104" ht="12.75" customHeight="1" x14ac:dyDescent="0.2">
      <c r="A630" s="177"/>
      <c r="B630" s="178"/>
      <c r="C630" s="235" t="s">
        <v>610</v>
      </c>
      <c r="D630" s="235"/>
      <c r="E630" s="235"/>
      <c r="F630" s="235"/>
      <c r="G630" s="235"/>
      <c r="L630" s="179" t="s">
        <v>610</v>
      </c>
      <c r="O630" s="170">
        <v>3</v>
      </c>
    </row>
    <row r="631" spans="1:104" x14ac:dyDescent="0.2">
      <c r="A631" s="171">
        <v>79</v>
      </c>
      <c r="B631" s="172" t="s">
        <v>611</v>
      </c>
      <c r="C631" s="173" t="s">
        <v>612</v>
      </c>
      <c r="D631" s="174" t="s">
        <v>188</v>
      </c>
      <c r="E631" s="175">
        <v>1</v>
      </c>
      <c r="F631" s="175">
        <v>0</v>
      </c>
      <c r="G631" s="176">
        <f>E631*F631</f>
        <v>0</v>
      </c>
      <c r="O631" s="170">
        <v>2</v>
      </c>
      <c r="AA631" s="145">
        <v>1</v>
      </c>
      <c r="AB631" s="145">
        <v>1</v>
      </c>
      <c r="AC631" s="145">
        <v>1</v>
      </c>
      <c r="AZ631" s="145">
        <v>1</v>
      </c>
      <c r="BA631" s="145">
        <f>IF(AZ631=1,G631,0)</f>
        <v>0</v>
      </c>
      <c r="BB631" s="145">
        <f>IF(AZ631=2,G631,0)</f>
        <v>0</v>
      </c>
      <c r="BC631" s="145">
        <f>IF(AZ631=3,G631,0)</f>
        <v>0</v>
      </c>
      <c r="BD631" s="145">
        <f>IF(AZ631=4,G631,0)</f>
        <v>0</v>
      </c>
      <c r="BE631" s="145">
        <f>IF(AZ631=5,G631,0)</f>
        <v>0</v>
      </c>
      <c r="CA631" s="170">
        <v>1</v>
      </c>
      <c r="CB631" s="170">
        <v>1</v>
      </c>
      <c r="CZ631" s="145">
        <v>4.0000000000000002E-4</v>
      </c>
    </row>
    <row r="632" spans="1:104" ht="12.75" customHeight="1" x14ac:dyDescent="0.2">
      <c r="A632" s="177"/>
      <c r="B632" s="178"/>
      <c r="C632" s="235" t="s">
        <v>613</v>
      </c>
      <c r="D632" s="235"/>
      <c r="E632" s="235"/>
      <c r="F632" s="235"/>
      <c r="G632" s="235"/>
      <c r="L632" s="179" t="s">
        <v>613</v>
      </c>
      <c r="O632" s="170">
        <v>3</v>
      </c>
    </row>
    <row r="633" spans="1:104" ht="12.75" customHeight="1" x14ac:dyDescent="0.2">
      <c r="A633" s="177"/>
      <c r="B633" s="178"/>
      <c r="C633" s="235" t="s">
        <v>614</v>
      </c>
      <c r="D633" s="235"/>
      <c r="E633" s="235"/>
      <c r="F633" s="235"/>
      <c r="G633" s="235"/>
      <c r="L633" s="179" t="s">
        <v>614</v>
      </c>
      <c r="O633" s="170">
        <v>3</v>
      </c>
    </row>
    <row r="634" spans="1:104" ht="12.75" customHeight="1" x14ac:dyDescent="0.2">
      <c r="A634" s="177"/>
      <c r="B634" s="178"/>
      <c r="C634" s="235" t="s">
        <v>615</v>
      </c>
      <c r="D634" s="235"/>
      <c r="E634" s="235"/>
      <c r="F634" s="235"/>
      <c r="G634" s="235"/>
      <c r="L634" s="179" t="s">
        <v>615</v>
      </c>
      <c r="O634" s="170">
        <v>3</v>
      </c>
    </row>
    <row r="635" spans="1:104" ht="12.75" customHeight="1" x14ac:dyDescent="0.2">
      <c r="A635" s="177"/>
      <c r="B635" s="178"/>
      <c r="C635" s="235" t="s">
        <v>616</v>
      </c>
      <c r="D635" s="235"/>
      <c r="E635" s="235"/>
      <c r="F635" s="235"/>
      <c r="G635" s="235"/>
      <c r="L635" s="179" t="s">
        <v>616</v>
      </c>
      <c r="O635" s="170">
        <v>3</v>
      </c>
    </row>
    <row r="636" spans="1:104" x14ac:dyDescent="0.2">
      <c r="A636" s="171">
        <v>80</v>
      </c>
      <c r="B636" s="172" t="s">
        <v>617</v>
      </c>
      <c r="C636" s="173" t="s">
        <v>618</v>
      </c>
      <c r="D636" s="174" t="s">
        <v>188</v>
      </c>
      <c r="E636" s="175">
        <v>1</v>
      </c>
      <c r="F636" s="175">
        <v>0</v>
      </c>
      <c r="G636" s="176">
        <f>E636*F636</f>
        <v>0</v>
      </c>
      <c r="O636" s="170">
        <v>2</v>
      </c>
      <c r="AA636" s="145">
        <v>1</v>
      </c>
      <c r="AB636" s="145">
        <v>1</v>
      </c>
      <c r="AC636" s="145">
        <v>1</v>
      </c>
      <c r="AZ636" s="145">
        <v>1</v>
      </c>
      <c r="BA636" s="145">
        <f>IF(AZ636=1,G636,0)</f>
        <v>0</v>
      </c>
      <c r="BB636" s="145">
        <f>IF(AZ636=2,G636,0)</f>
        <v>0</v>
      </c>
      <c r="BC636" s="145">
        <f>IF(AZ636=3,G636,0)</f>
        <v>0</v>
      </c>
      <c r="BD636" s="145">
        <f>IF(AZ636=4,G636,0)</f>
        <v>0</v>
      </c>
      <c r="BE636" s="145">
        <f>IF(AZ636=5,G636,0)</f>
        <v>0</v>
      </c>
      <c r="CA636" s="170">
        <v>1</v>
      </c>
      <c r="CB636" s="170">
        <v>1</v>
      </c>
      <c r="CZ636" s="145">
        <v>4.0000000000000002E-4</v>
      </c>
    </row>
    <row r="637" spans="1:104" ht="12.75" customHeight="1" x14ac:dyDescent="0.2">
      <c r="A637" s="177"/>
      <c r="B637" s="178"/>
      <c r="C637" s="235" t="s">
        <v>619</v>
      </c>
      <c r="D637" s="235"/>
      <c r="E637" s="235"/>
      <c r="F637" s="235"/>
      <c r="G637" s="235"/>
      <c r="L637" s="179" t="s">
        <v>619</v>
      </c>
      <c r="O637" s="170">
        <v>3</v>
      </c>
    </row>
    <row r="638" spans="1:104" ht="12.75" customHeight="1" x14ac:dyDescent="0.2">
      <c r="A638" s="177"/>
      <c r="B638" s="178"/>
      <c r="C638" s="235" t="s">
        <v>595</v>
      </c>
      <c r="D638" s="235"/>
      <c r="E638" s="235"/>
      <c r="F638" s="235"/>
      <c r="G638" s="235"/>
      <c r="L638" s="179" t="s">
        <v>595</v>
      </c>
      <c r="O638" s="170">
        <v>3</v>
      </c>
    </row>
    <row r="639" spans="1:104" x14ac:dyDescent="0.2">
      <c r="A639" s="171">
        <v>81</v>
      </c>
      <c r="B639" s="172" t="s">
        <v>620</v>
      </c>
      <c r="C639" s="173" t="s">
        <v>621</v>
      </c>
      <c r="D639" s="174" t="s">
        <v>188</v>
      </c>
      <c r="E639" s="175">
        <v>1</v>
      </c>
      <c r="F639" s="175">
        <v>0</v>
      </c>
      <c r="G639" s="176">
        <f>E639*F639</f>
        <v>0</v>
      </c>
      <c r="O639" s="170">
        <v>2</v>
      </c>
      <c r="AA639" s="145">
        <v>1</v>
      </c>
      <c r="AB639" s="145">
        <v>1</v>
      </c>
      <c r="AC639" s="145">
        <v>1</v>
      </c>
      <c r="AZ639" s="145">
        <v>1</v>
      </c>
      <c r="BA639" s="145">
        <f>IF(AZ639=1,G639,0)</f>
        <v>0</v>
      </c>
      <c r="BB639" s="145">
        <f>IF(AZ639=2,G639,0)</f>
        <v>0</v>
      </c>
      <c r="BC639" s="145">
        <f>IF(AZ639=3,G639,0)</f>
        <v>0</v>
      </c>
      <c r="BD639" s="145">
        <f>IF(AZ639=4,G639,0)</f>
        <v>0</v>
      </c>
      <c r="BE639" s="145">
        <f>IF(AZ639=5,G639,0)</f>
        <v>0</v>
      </c>
      <c r="CA639" s="170">
        <v>1</v>
      </c>
      <c r="CB639" s="170">
        <v>1</v>
      </c>
      <c r="CZ639" s="145">
        <v>4.0000000000000002E-4</v>
      </c>
    </row>
    <row r="640" spans="1:104" ht="12.75" customHeight="1" x14ac:dyDescent="0.2">
      <c r="A640" s="177"/>
      <c r="B640" s="178"/>
      <c r="C640" s="235" t="s">
        <v>622</v>
      </c>
      <c r="D640" s="235"/>
      <c r="E640" s="235"/>
      <c r="F640" s="235"/>
      <c r="G640" s="235"/>
      <c r="L640" s="179" t="s">
        <v>622</v>
      </c>
      <c r="O640" s="170">
        <v>3</v>
      </c>
    </row>
    <row r="641" spans="1:104" ht="12.75" customHeight="1" x14ac:dyDescent="0.2">
      <c r="A641" s="177"/>
      <c r="B641" s="178"/>
      <c r="C641" s="235" t="s">
        <v>623</v>
      </c>
      <c r="D641" s="235"/>
      <c r="E641" s="235"/>
      <c r="F641" s="235"/>
      <c r="G641" s="235"/>
      <c r="L641" s="179" t="s">
        <v>623</v>
      </c>
      <c r="O641" s="170">
        <v>3</v>
      </c>
    </row>
    <row r="642" spans="1:104" x14ac:dyDescent="0.2">
      <c r="A642" s="171">
        <v>82</v>
      </c>
      <c r="B642" s="172" t="s">
        <v>624</v>
      </c>
      <c r="C642" s="173" t="s">
        <v>625</v>
      </c>
      <c r="D642" s="174" t="s">
        <v>188</v>
      </c>
      <c r="E642" s="175">
        <v>7</v>
      </c>
      <c r="F642" s="175">
        <v>0</v>
      </c>
      <c r="G642" s="176">
        <f>E642*F642</f>
        <v>0</v>
      </c>
      <c r="O642" s="170">
        <v>2</v>
      </c>
      <c r="AA642" s="145">
        <v>1</v>
      </c>
      <c r="AB642" s="145">
        <v>1</v>
      </c>
      <c r="AC642" s="145">
        <v>1</v>
      </c>
      <c r="AZ642" s="145">
        <v>1</v>
      </c>
      <c r="BA642" s="145">
        <f>IF(AZ642=1,G642,0)</f>
        <v>0</v>
      </c>
      <c r="BB642" s="145">
        <f>IF(AZ642=2,G642,0)</f>
        <v>0</v>
      </c>
      <c r="BC642" s="145">
        <f>IF(AZ642=3,G642,0)</f>
        <v>0</v>
      </c>
      <c r="BD642" s="145">
        <f>IF(AZ642=4,G642,0)</f>
        <v>0</v>
      </c>
      <c r="BE642" s="145">
        <f>IF(AZ642=5,G642,0)</f>
        <v>0</v>
      </c>
      <c r="CA642" s="170">
        <v>1</v>
      </c>
      <c r="CB642" s="170">
        <v>1</v>
      </c>
      <c r="CZ642" s="145">
        <v>4.0000000000000002E-4</v>
      </c>
    </row>
    <row r="643" spans="1:104" ht="12.75" customHeight="1" x14ac:dyDescent="0.2">
      <c r="A643" s="177"/>
      <c r="B643" s="178"/>
      <c r="C643" s="235" t="s">
        <v>626</v>
      </c>
      <c r="D643" s="235"/>
      <c r="E643" s="235"/>
      <c r="F643" s="235"/>
      <c r="G643" s="235"/>
      <c r="L643" s="179" t="s">
        <v>626</v>
      </c>
      <c r="O643" s="170">
        <v>3</v>
      </c>
    </row>
    <row r="644" spans="1:104" ht="12.75" customHeight="1" x14ac:dyDescent="0.2">
      <c r="A644" s="177"/>
      <c r="B644" s="178"/>
      <c r="C644" s="235" t="s">
        <v>627</v>
      </c>
      <c r="D644" s="235"/>
      <c r="E644" s="235"/>
      <c r="F644" s="235"/>
      <c r="G644" s="235"/>
      <c r="L644" s="179" t="s">
        <v>627</v>
      </c>
      <c r="O644" s="170">
        <v>3</v>
      </c>
    </row>
    <row r="645" spans="1:104" x14ac:dyDescent="0.2">
      <c r="A645" s="171">
        <v>83</v>
      </c>
      <c r="B645" s="172" t="s">
        <v>628</v>
      </c>
      <c r="C645" s="173" t="s">
        <v>629</v>
      </c>
      <c r="D645" s="174" t="s">
        <v>188</v>
      </c>
      <c r="E645" s="175">
        <v>3</v>
      </c>
      <c r="F645" s="175">
        <v>0</v>
      </c>
      <c r="G645" s="176">
        <f>E645*F645</f>
        <v>0</v>
      </c>
      <c r="O645" s="170">
        <v>2</v>
      </c>
      <c r="AA645" s="145">
        <v>1</v>
      </c>
      <c r="AB645" s="145">
        <v>1</v>
      </c>
      <c r="AC645" s="145">
        <v>1</v>
      </c>
      <c r="AZ645" s="145">
        <v>1</v>
      </c>
      <c r="BA645" s="145">
        <f>IF(AZ645=1,G645,0)</f>
        <v>0</v>
      </c>
      <c r="BB645" s="145">
        <f>IF(AZ645=2,G645,0)</f>
        <v>0</v>
      </c>
      <c r="BC645" s="145">
        <f>IF(AZ645=3,G645,0)</f>
        <v>0</v>
      </c>
      <c r="BD645" s="145">
        <f>IF(AZ645=4,G645,0)</f>
        <v>0</v>
      </c>
      <c r="BE645" s="145">
        <f>IF(AZ645=5,G645,0)</f>
        <v>0</v>
      </c>
      <c r="CA645" s="170">
        <v>1</v>
      </c>
      <c r="CB645" s="170">
        <v>1</v>
      </c>
      <c r="CZ645" s="145">
        <v>4.0000000000000002E-4</v>
      </c>
    </row>
    <row r="646" spans="1:104" ht="12.75" customHeight="1" x14ac:dyDescent="0.2">
      <c r="A646" s="177"/>
      <c r="B646" s="178"/>
      <c r="C646" s="235" t="s">
        <v>630</v>
      </c>
      <c r="D646" s="235"/>
      <c r="E646" s="235"/>
      <c r="F646" s="235"/>
      <c r="G646" s="235"/>
      <c r="L646" s="179" t="s">
        <v>630</v>
      </c>
      <c r="O646" s="170">
        <v>3</v>
      </c>
    </row>
    <row r="647" spans="1:104" ht="22.5" x14ac:dyDescent="0.2">
      <c r="A647" s="171">
        <v>84</v>
      </c>
      <c r="B647" s="172" t="s">
        <v>631</v>
      </c>
      <c r="C647" s="173" t="s">
        <v>632</v>
      </c>
      <c r="D647" s="174" t="s">
        <v>188</v>
      </c>
      <c r="E647" s="175">
        <v>1</v>
      </c>
      <c r="F647" s="175">
        <v>0</v>
      </c>
      <c r="G647" s="176">
        <f>E647*F647</f>
        <v>0</v>
      </c>
      <c r="O647" s="170">
        <v>2</v>
      </c>
      <c r="AA647" s="145">
        <v>1</v>
      </c>
      <c r="AB647" s="145">
        <v>1</v>
      </c>
      <c r="AC647" s="145">
        <v>1</v>
      </c>
      <c r="AZ647" s="145">
        <v>1</v>
      </c>
      <c r="BA647" s="145">
        <f>IF(AZ647=1,G647,0)</f>
        <v>0</v>
      </c>
      <c r="BB647" s="145">
        <f>IF(AZ647=2,G647,0)</f>
        <v>0</v>
      </c>
      <c r="BC647" s="145">
        <f>IF(AZ647=3,G647,0)</f>
        <v>0</v>
      </c>
      <c r="BD647" s="145">
        <f>IF(AZ647=4,G647,0)</f>
        <v>0</v>
      </c>
      <c r="BE647" s="145">
        <f>IF(AZ647=5,G647,0)</f>
        <v>0</v>
      </c>
      <c r="CA647" s="170">
        <v>1</v>
      </c>
      <c r="CB647" s="170">
        <v>1</v>
      </c>
      <c r="CZ647" s="145">
        <v>4.0000000000000002E-4</v>
      </c>
    </row>
    <row r="648" spans="1:104" ht="12.75" customHeight="1" x14ac:dyDescent="0.2">
      <c r="A648" s="177"/>
      <c r="B648" s="178"/>
      <c r="C648" s="235" t="s">
        <v>633</v>
      </c>
      <c r="D648" s="235"/>
      <c r="E648" s="235"/>
      <c r="F648" s="235"/>
      <c r="G648" s="235"/>
      <c r="L648" s="179" t="s">
        <v>633</v>
      </c>
      <c r="O648" s="170">
        <v>3</v>
      </c>
    </row>
    <row r="649" spans="1:104" ht="12.75" customHeight="1" x14ac:dyDescent="0.2">
      <c r="A649" s="177"/>
      <c r="B649" s="178"/>
      <c r="C649" s="235" t="s">
        <v>634</v>
      </c>
      <c r="D649" s="235"/>
      <c r="E649" s="235"/>
      <c r="F649" s="235"/>
      <c r="G649" s="235"/>
      <c r="L649" s="179" t="s">
        <v>634</v>
      </c>
      <c r="O649" s="170">
        <v>3</v>
      </c>
    </row>
    <row r="650" spans="1:104" ht="12.75" customHeight="1" x14ac:dyDescent="0.2">
      <c r="A650" s="177"/>
      <c r="B650" s="178"/>
      <c r="C650" s="235" t="s">
        <v>635</v>
      </c>
      <c r="D650" s="235"/>
      <c r="E650" s="235"/>
      <c r="F650" s="235"/>
      <c r="G650" s="235"/>
      <c r="L650" s="179" t="s">
        <v>635</v>
      </c>
      <c r="O650" s="170">
        <v>3</v>
      </c>
    </row>
    <row r="651" spans="1:104" ht="12.75" customHeight="1" x14ac:dyDescent="0.2">
      <c r="A651" s="177"/>
      <c r="B651" s="178"/>
      <c r="C651" s="235" t="s">
        <v>636</v>
      </c>
      <c r="D651" s="235"/>
      <c r="E651" s="235"/>
      <c r="F651" s="235"/>
      <c r="G651" s="235"/>
      <c r="L651" s="179" t="s">
        <v>636</v>
      </c>
      <c r="O651" s="170">
        <v>3</v>
      </c>
    </row>
    <row r="652" spans="1:104" ht="12.75" customHeight="1" x14ac:dyDescent="0.2">
      <c r="A652" s="177"/>
      <c r="B652" s="178"/>
      <c r="C652" s="235" t="s">
        <v>637</v>
      </c>
      <c r="D652" s="235"/>
      <c r="E652" s="235"/>
      <c r="F652" s="235"/>
      <c r="G652" s="235"/>
      <c r="L652" s="179" t="s">
        <v>637</v>
      </c>
      <c r="O652" s="170">
        <v>3</v>
      </c>
    </row>
    <row r="653" spans="1:104" ht="12.75" customHeight="1" x14ac:dyDescent="0.2">
      <c r="A653" s="177"/>
      <c r="B653" s="178"/>
      <c r="C653" s="235" t="s">
        <v>638</v>
      </c>
      <c r="D653" s="235"/>
      <c r="E653" s="235"/>
      <c r="F653" s="235"/>
      <c r="G653" s="235"/>
      <c r="L653" s="179" t="s">
        <v>638</v>
      </c>
      <c r="O653" s="170">
        <v>3</v>
      </c>
    </row>
    <row r="654" spans="1:104" x14ac:dyDescent="0.2">
      <c r="A654" s="171">
        <v>85</v>
      </c>
      <c r="B654" s="172" t="s">
        <v>639</v>
      </c>
      <c r="C654" s="173" t="s">
        <v>640</v>
      </c>
      <c r="D654" s="174" t="s">
        <v>188</v>
      </c>
      <c r="E654" s="175">
        <v>1</v>
      </c>
      <c r="F654" s="175">
        <v>0</v>
      </c>
      <c r="G654" s="176">
        <f>E654*F654</f>
        <v>0</v>
      </c>
      <c r="O654" s="170">
        <v>2</v>
      </c>
      <c r="AA654" s="145">
        <v>1</v>
      </c>
      <c r="AB654" s="145">
        <v>1</v>
      </c>
      <c r="AC654" s="145">
        <v>1</v>
      </c>
      <c r="AZ654" s="145">
        <v>1</v>
      </c>
      <c r="BA654" s="145">
        <f>IF(AZ654=1,G654,0)</f>
        <v>0</v>
      </c>
      <c r="BB654" s="145">
        <f>IF(AZ654=2,G654,0)</f>
        <v>0</v>
      </c>
      <c r="BC654" s="145">
        <f>IF(AZ654=3,G654,0)</f>
        <v>0</v>
      </c>
      <c r="BD654" s="145">
        <f>IF(AZ654=4,G654,0)</f>
        <v>0</v>
      </c>
      <c r="BE654" s="145">
        <f>IF(AZ654=5,G654,0)</f>
        <v>0</v>
      </c>
      <c r="CA654" s="170">
        <v>1</v>
      </c>
      <c r="CB654" s="170">
        <v>1</v>
      </c>
      <c r="CZ654" s="145">
        <v>4.0000000000000002E-4</v>
      </c>
    </row>
    <row r="655" spans="1:104" ht="12.75" customHeight="1" x14ac:dyDescent="0.2">
      <c r="A655" s="177"/>
      <c r="B655" s="178"/>
      <c r="C655" s="235" t="s">
        <v>633</v>
      </c>
      <c r="D655" s="235"/>
      <c r="E655" s="235"/>
      <c r="F655" s="235"/>
      <c r="G655" s="235"/>
      <c r="L655" s="179" t="s">
        <v>633</v>
      </c>
      <c r="O655" s="170">
        <v>3</v>
      </c>
    </row>
    <row r="656" spans="1:104" ht="12.75" customHeight="1" x14ac:dyDescent="0.2">
      <c r="A656" s="177"/>
      <c r="B656" s="178"/>
      <c r="C656" s="235" t="s">
        <v>634</v>
      </c>
      <c r="D656" s="235"/>
      <c r="E656" s="235"/>
      <c r="F656" s="235"/>
      <c r="G656" s="235"/>
      <c r="L656" s="179" t="s">
        <v>634</v>
      </c>
      <c r="O656" s="170">
        <v>3</v>
      </c>
    </row>
    <row r="657" spans="1:104" ht="12.75" customHeight="1" x14ac:dyDescent="0.2">
      <c r="A657" s="177"/>
      <c r="B657" s="178"/>
      <c r="C657" s="235" t="s">
        <v>635</v>
      </c>
      <c r="D657" s="235"/>
      <c r="E657" s="235"/>
      <c r="F657" s="235"/>
      <c r="G657" s="235"/>
      <c r="L657" s="179" t="s">
        <v>635</v>
      </c>
      <c r="O657" s="170">
        <v>3</v>
      </c>
    </row>
    <row r="658" spans="1:104" ht="12.75" customHeight="1" x14ac:dyDescent="0.2">
      <c r="A658" s="177"/>
      <c r="B658" s="178"/>
      <c r="C658" s="235" t="s">
        <v>636</v>
      </c>
      <c r="D658" s="235"/>
      <c r="E658" s="235"/>
      <c r="F658" s="235"/>
      <c r="G658" s="235"/>
      <c r="L658" s="179" t="s">
        <v>636</v>
      </c>
      <c r="O658" s="170">
        <v>3</v>
      </c>
    </row>
    <row r="659" spans="1:104" ht="12.75" customHeight="1" x14ac:dyDescent="0.2">
      <c r="A659" s="177"/>
      <c r="B659" s="178"/>
      <c r="C659" s="235" t="s">
        <v>637</v>
      </c>
      <c r="D659" s="235"/>
      <c r="E659" s="235"/>
      <c r="F659" s="235"/>
      <c r="G659" s="235"/>
      <c r="L659" s="179" t="s">
        <v>637</v>
      </c>
      <c r="O659" s="170">
        <v>3</v>
      </c>
    </row>
    <row r="660" spans="1:104" ht="12.75" customHeight="1" x14ac:dyDescent="0.2">
      <c r="A660" s="177"/>
      <c r="B660" s="178"/>
      <c r="C660" s="235" t="s">
        <v>638</v>
      </c>
      <c r="D660" s="235"/>
      <c r="E660" s="235"/>
      <c r="F660" s="235"/>
      <c r="G660" s="235"/>
      <c r="L660" s="179" t="s">
        <v>638</v>
      </c>
      <c r="O660" s="170">
        <v>3</v>
      </c>
    </row>
    <row r="661" spans="1:104" x14ac:dyDescent="0.2">
      <c r="A661" s="184"/>
      <c r="B661" s="185" t="s">
        <v>105</v>
      </c>
      <c r="C661" s="186" t="str">
        <f>CONCATENATE(B593," ",C593)</f>
        <v>95 Dokončovací konstrukce na pozemních stavbách</v>
      </c>
      <c r="D661" s="187"/>
      <c r="E661" s="188"/>
      <c r="F661" s="189"/>
      <c r="G661" s="190">
        <f>SUM(G593:G660)</f>
        <v>0</v>
      </c>
      <c r="O661" s="170">
        <v>4</v>
      </c>
      <c r="BA661" s="191">
        <f>SUM(BA593:BA660)</f>
        <v>0</v>
      </c>
      <c r="BB661" s="191">
        <f>SUM(BB593:BB660)</f>
        <v>0</v>
      </c>
      <c r="BC661" s="191">
        <f>SUM(BC593:BC660)</f>
        <v>0</v>
      </c>
      <c r="BD661" s="191">
        <f>SUM(BD593:BD660)</f>
        <v>0</v>
      </c>
      <c r="BE661" s="191">
        <f>SUM(BE593:BE660)</f>
        <v>0</v>
      </c>
    </row>
    <row r="662" spans="1:104" x14ac:dyDescent="0.2">
      <c r="A662" s="163" t="s">
        <v>83</v>
      </c>
      <c r="B662" s="164" t="s">
        <v>641</v>
      </c>
      <c r="C662" s="165" t="s">
        <v>642</v>
      </c>
      <c r="D662" s="166"/>
      <c r="E662" s="167"/>
      <c r="F662" s="167"/>
      <c r="G662" s="168"/>
      <c r="H662" s="169"/>
      <c r="I662" s="169"/>
      <c r="O662" s="170">
        <v>1</v>
      </c>
    </row>
    <row r="663" spans="1:104" ht="33.75" x14ac:dyDescent="0.2">
      <c r="A663" s="192">
        <v>86</v>
      </c>
      <c r="B663" s="193" t="s">
        <v>643</v>
      </c>
      <c r="C663" s="194" t="s">
        <v>644</v>
      </c>
      <c r="D663" s="195" t="s">
        <v>88</v>
      </c>
      <c r="E663" s="196">
        <v>230</v>
      </c>
      <c r="F663" s="196">
        <v>0</v>
      </c>
      <c r="G663" s="197">
        <f>E663*F663</f>
        <v>0</v>
      </c>
      <c r="O663" s="170">
        <v>2</v>
      </c>
      <c r="AA663" s="145">
        <v>1</v>
      </c>
      <c r="AB663" s="145">
        <v>7</v>
      </c>
      <c r="AC663" s="145">
        <v>7</v>
      </c>
      <c r="AZ663" s="145">
        <v>1</v>
      </c>
      <c r="BA663" s="145">
        <f>IF(AZ663=1,G663,0)</f>
        <v>0</v>
      </c>
      <c r="BB663" s="145">
        <f>IF(AZ663=2,G663,0)</f>
        <v>0</v>
      </c>
      <c r="BC663" s="145">
        <f>IF(AZ663=3,G663,0)</f>
        <v>0</v>
      </c>
      <c r="BD663" s="145">
        <f>IF(AZ663=4,G663,0)</f>
        <v>0</v>
      </c>
      <c r="BE663" s="145">
        <f>IF(AZ663=5,G663,0)</f>
        <v>0</v>
      </c>
      <c r="CA663" s="170">
        <v>1</v>
      </c>
      <c r="CB663" s="170">
        <v>7</v>
      </c>
      <c r="CZ663" s="145">
        <v>8.0000000000000007E-5</v>
      </c>
    </row>
    <row r="664" spans="1:104" x14ac:dyDescent="0.2">
      <c r="A664" s="192">
        <v>87</v>
      </c>
      <c r="B664" s="193" t="s">
        <v>645</v>
      </c>
      <c r="C664" s="194" t="s">
        <v>646</v>
      </c>
      <c r="D664" s="195" t="s">
        <v>88</v>
      </c>
      <c r="E664" s="196">
        <v>10</v>
      </c>
      <c r="F664" s="196">
        <v>0</v>
      </c>
      <c r="G664" s="197">
        <f>E664*F664</f>
        <v>0</v>
      </c>
      <c r="O664" s="170">
        <v>2</v>
      </c>
      <c r="AA664" s="145">
        <v>1</v>
      </c>
      <c r="AB664" s="145">
        <v>7</v>
      </c>
      <c r="AC664" s="145">
        <v>7</v>
      </c>
      <c r="AZ664" s="145">
        <v>1</v>
      </c>
      <c r="BA664" s="145">
        <f>IF(AZ664=1,G664,0)</f>
        <v>0</v>
      </c>
      <c r="BB664" s="145">
        <f>IF(AZ664=2,G664,0)</f>
        <v>0</v>
      </c>
      <c r="BC664" s="145">
        <f>IF(AZ664=3,G664,0)</f>
        <v>0</v>
      </c>
      <c r="BD664" s="145">
        <f>IF(AZ664=4,G664,0)</f>
        <v>0</v>
      </c>
      <c r="BE664" s="145">
        <f>IF(AZ664=5,G664,0)</f>
        <v>0</v>
      </c>
      <c r="CA664" s="170">
        <v>1</v>
      </c>
      <c r="CB664" s="170">
        <v>7</v>
      </c>
      <c r="CZ664" s="145">
        <v>0</v>
      </c>
    </row>
    <row r="665" spans="1:104" x14ac:dyDescent="0.2">
      <c r="A665" s="171">
        <v>88</v>
      </c>
      <c r="B665" s="172" t="s">
        <v>647</v>
      </c>
      <c r="C665" s="173" t="s">
        <v>648</v>
      </c>
      <c r="D665" s="174" t="s">
        <v>243</v>
      </c>
      <c r="E665" s="175">
        <v>5.35</v>
      </c>
      <c r="F665" s="175">
        <v>0</v>
      </c>
      <c r="G665" s="176">
        <f>E665*F665</f>
        <v>0</v>
      </c>
      <c r="O665" s="170">
        <v>2</v>
      </c>
      <c r="AA665" s="145">
        <v>1</v>
      </c>
      <c r="AB665" s="145">
        <v>7</v>
      </c>
      <c r="AC665" s="145">
        <v>7</v>
      </c>
      <c r="AZ665" s="145">
        <v>1</v>
      </c>
      <c r="BA665" s="145">
        <f>IF(AZ665=1,G665,0)</f>
        <v>0</v>
      </c>
      <c r="BB665" s="145">
        <f>IF(AZ665=2,G665,0)</f>
        <v>0</v>
      </c>
      <c r="BC665" s="145">
        <f>IF(AZ665=3,G665,0)</f>
        <v>0</v>
      </c>
      <c r="BD665" s="145">
        <f>IF(AZ665=4,G665,0)</f>
        <v>0</v>
      </c>
      <c r="BE665" s="145">
        <f>IF(AZ665=5,G665,0)</f>
        <v>0</v>
      </c>
      <c r="CA665" s="170">
        <v>1</v>
      </c>
      <c r="CB665" s="170">
        <v>7</v>
      </c>
      <c r="CZ665" s="145">
        <v>0</v>
      </c>
    </row>
    <row r="666" spans="1:104" ht="12.75" customHeight="1" x14ac:dyDescent="0.2">
      <c r="A666" s="177"/>
      <c r="B666" s="178"/>
      <c r="C666" s="235" t="s">
        <v>649</v>
      </c>
      <c r="D666" s="235"/>
      <c r="E666" s="235"/>
      <c r="F666" s="235"/>
      <c r="G666" s="235"/>
      <c r="L666" s="179" t="s">
        <v>649</v>
      </c>
      <c r="O666" s="170">
        <v>3</v>
      </c>
    </row>
    <row r="667" spans="1:104" ht="12.75" customHeight="1" x14ac:dyDescent="0.2">
      <c r="A667" s="177"/>
      <c r="B667" s="180"/>
      <c r="C667" s="237" t="s">
        <v>650</v>
      </c>
      <c r="D667" s="237"/>
      <c r="E667" s="181">
        <v>5.35</v>
      </c>
      <c r="F667" s="182"/>
      <c r="G667" s="183"/>
      <c r="M667" s="179" t="s">
        <v>650</v>
      </c>
      <c r="O667" s="170"/>
    </row>
    <row r="668" spans="1:104" ht="22.5" x14ac:dyDescent="0.2">
      <c r="A668" s="171">
        <v>89</v>
      </c>
      <c r="B668" s="172" t="s">
        <v>651</v>
      </c>
      <c r="C668" s="173" t="s">
        <v>652</v>
      </c>
      <c r="D668" s="174" t="s">
        <v>243</v>
      </c>
      <c r="E668" s="175">
        <v>54.1</v>
      </c>
      <c r="F668" s="175">
        <v>0</v>
      </c>
      <c r="G668" s="176">
        <f>E668*F668</f>
        <v>0</v>
      </c>
      <c r="O668" s="170">
        <v>2</v>
      </c>
      <c r="AA668" s="145">
        <v>1</v>
      </c>
      <c r="AB668" s="145">
        <v>7</v>
      </c>
      <c r="AC668" s="145">
        <v>7</v>
      </c>
      <c r="AZ668" s="145">
        <v>1</v>
      </c>
      <c r="BA668" s="145">
        <f>IF(AZ668=1,G668,0)</f>
        <v>0</v>
      </c>
      <c r="BB668" s="145">
        <f>IF(AZ668=2,G668,0)</f>
        <v>0</v>
      </c>
      <c r="BC668" s="145">
        <f>IF(AZ668=3,G668,0)</f>
        <v>0</v>
      </c>
      <c r="BD668" s="145">
        <f>IF(AZ668=4,G668,0)</f>
        <v>0</v>
      </c>
      <c r="BE668" s="145">
        <f>IF(AZ668=5,G668,0)</f>
        <v>0</v>
      </c>
      <c r="CA668" s="170">
        <v>1</v>
      </c>
      <c r="CB668" s="170">
        <v>7</v>
      </c>
      <c r="CZ668" s="145">
        <v>0</v>
      </c>
    </row>
    <row r="669" spans="1:104" ht="12.75" customHeight="1" x14ac:dyDescent="0.2">
      <c r="A669" s="177"/>
      <c r="B669" s="180"/>
      <c r="C669" s="237" t="s">
        <v>653</v>
      </c>
      <c r="D669" s="237"/>
      <c r="E669" s="181">
        <v>54.1</v>
      </c>
      <c r="F669" s="182"/>
      <c r="G669" s="183"/>
      <c r="M669" s="179" t="s">
        <v>653</v>
      </c>
      <c r="O669" s="170"/>
    </row>
    <row r="670" spans="1:104" ht="22.5" x14ac:dyDescent="0.2">
      <c r="A670" s="171">
        <v>90</v>
      </c>
      <c r="B670" s="172" t="s">
        <v>654</v>
      </c>
      <c r="C670" s="173" t="s">
        <v>655</v>
      </c>
      <c r="D670" s="174" t="s">
        <v>243</v>
      </c>
      <c r="E670" s="175">
        <v>38.97</v>
      </c>
      <c r="F670" s="175">
        <v>0</v>
      </c>
      <c r="G670" s="176">
        <f>E670*F670</f>
        <v>0</v>
      </c>
      <c r="O670" s="170">
        <v>2</v>
      </c>
      <c r="AA670" s="145">
        <v>1</v>
      </c>
      <c r="AB670" s="145">
        <v>7</v>
      </c>
      <c r="AC670" s="145">
        <v>7</v>
      </c>
      <c r="AZ670" s="145">
        <v>1</v>
      </c>
      <c r="BA670" s="145">
        <f>IF(AZ670=1,G670,0)</f>
        <v>0</v>
      </c>
      <c r="BB670" s="145">
        <f>IF(AZ670=2,G670,0)</f>
        <v>0</v>
      </c>
      <c r="BC670" s="145">
        <f>IF(AZ670=3,G670,0)</f>
        <v>0</v>
      </c>
      <c r="BD670" s="145">
        <f>IF(AZ670=4,G670,0)</f>
        <v>0</v>
      </c>
      <c r="BE670" s="145">
        <f>IF(AZ670=5,G670,0)</f>
        <v>0</v>
      </c>
      <c r="CA670" s="170">
        <v>1</v>
      </c>
      <c r="CB670" s="170">
        <v>7</v>
      </c>
      <c r="CZ670" s="145">
        <v>0</v>
      </c>
    </row>
    <row r="671" spans="1:104" ht="12.75" customHeight="1" x14ac:dyDescent="0.2">
      <c r="A671" s="177"/>
      <c r="B671" s="180"/>
      <c r="C671" s="240" t="s">
        <v>656</v>
      </c>
      <c r="D671" s="240"/>
      <c r="E671" s="200">
        <v>5.05</v>
      </c>
      <c r="F671" s="182"/>
      <c r="G671" s="183"/>
      <c r="M671" s="179" t="s">
        <v>656</v>
      </c>
      <c r="O671" s="170"/>
    </row>
    <row r="672" spans="1:104" ht="12.75" customHeight="1" x14ac:dyDescent="0.2">
      <c r="A672" s="177"/>
      <c r="B672" s="180"/>
      <c r="C672" s="240" t="s">
        <v>657</v>
      </c>
      <c r="D672" s="240"/>
      <c r="E672" s="200">
        <v>25.18</v>
      </c>
      <c r="F672" s="182"/>
      <c r="G672" s="183"/>
      <c r="M672" s="179" t="s">
        <v>657</v>
      </c>
      <c r="O672" s="170"/>
    </row>
    <row r="673" spans="1:104" ht="12.75" customHeight="1" x14ac:dyDescent="0.2">
      <c r="A673" s="177"/>
      <c r="B673" s="180"/>
      <c r="C673" s="237" t="s">
        <v>658</v>
      </c>
      <c r="D673" s="237"/>
      <c r="E673" s="181">
        <v>8.74</v>
      </c>
      <c r="F673" s="182"/>
      <c r="G673" s="183"/>
      <c r="M673" s="179" t="s">
        <v>658</v>
      </c>
      <c r="O673" s="170"/>
    </row>
    <row r="674" spans="1:104" x14ac:dyDescent="0.2">
      <c r="A674" s="171">
        <v>91</v>
      </c>
      <c r="B674" s="172" t="s">
        <v>659</v>
      </c>
      <c r="C674" s="173" t="s">
        <v>660</v>
      </c>
      <c r="D674" s="174" t="s">
        <v>88</v>
      </c>
      <c r="E674" s="175">
        <v>7</v>
      </c>
      <c r="F674" s="175">
        <v>0</v>
      </c>
      <c r="G674" s="176">
        <f>E674*F674</f>
        <v>0</v>
      </c>
      <c r="O674" s="170">
        <v>2</v>
      </c>
      <c r="AA674" s="145">
        <v>1</v>
      </c>
      <c r="AB674" s="145">
        <v>7</v>
      </c>
      <c r="AC674" s="145">
        <v>7</v>
      </c>
      <c r="AZ674" s="145">
        <v>1</v>
      </c>
      <c r="BA674" s="145">
        <f>IF(AZ674=1,G674,0)</f>
        <v>0</v>
      </c>
      <c r="BB674" s="145">
        <f>IF(AZ674=2,G674,0)</f>
        <v>0</v>
      </c>
      <c r="BC674" s="145">
        <f>IF(AZ674=3,G674,0)</f>
        <v>0</v>
      </c>
      <c r="BD674" s="145">
        <f>IF(AZ674=4,G674,0)</f>
        <v>0</v>
      </c>
      <c r="BE674" s="145">
        <f>IF(AZ674=5,G674,0)</f>
        <v>0</v>
      </c>
      <c r="CA674" s="170">
        <v>1</v>
      </c>
      <c r="CB674" s="170">
        <v>7</v>
      </c>
      <c r="CZ674" s="145">
        <v>0</v>
      </c>
    </row>
    <row r="675" spans="1:104" ht="12.75" customHeight="1" x14ac:dyDescent="0.2">
      <c r="A675" s="177"/>
      <c r="B675" s="178"/>
      <c r="C675" s="235" t="s">
        <v>661</v>
      </c>
      <c r="D675" s="235"/>
      <c r="E675" s="235"/>
      <c r="F675" s="235"/>
      <c r="G675" s="235"/>
      <c r="L675" s="179" t="s">
        <v>661</v>
      </c>
      <c r="O675" s="170">
        <v>3</v>
      </c>
    </row>
    <row r="676" spans="1:104" ht="12.75" customHeight="1" x14ac:dyDescent="0.2">
      <c r="A676" s="177"/>
      <c r="B676" s="180"/>
      <c r="C676" s="237" t="s">
        <v>662</v>
      </c>
      <c r="D676" s="237"/>
      <c r="E676" s="181">
        <v>7</v>
      </c>
      <c r="F676" s="182"/>
      <c r="G676" s="183"/>
      <c r="M676" s="179" t="s">
        <v>662</v>
      </c>
      <c r="O676" s="170"/>
    </row>
    <row r="677" spans="1:104" x14ac:dyDescent="0.2">
      <c r="A677" s="171">
        <v>92</v>
      </c>
      <c r="B677" s="172" t="s">
        <v>663</v>
      </c>
      <c r="C677" s="173" t="s">
        <v>664</v>
      </c>
      <c r="D677" s="174" t="s">
        <v>88</v>
      </c>
      <c r="E677" s="175">
        <v>33.65</v>
      </c>
      <c r="F677" s="175">
        <v>0</v>
      </c>
      <c r="G677" s="176">
        <f>E677*F677</f>
        <v>0</v>
      </c>
      <c r="O677" s="170">
        <v>2</v>
      </c>
      <c r="AA677" s="145">
        <v>1</v>
      </c>
      <c r="AB677" s="145">
        <v>7</v>
      </c>
      <c r="AC677" s="145">
        <v>7</v>
      </c>
      <c r="AZ677" s="145">
        <v>1</v>
      </c>
      <c r="BA677" s="145">
        <f>IF(AZ677=1,G677,0)</f>
        <v>0</v>
      </c>
      <c r="BB677" s="145">
        <f>IF(AZ677=2,G677,0)</f>
        <v>0</v>
      </c>
      <c r="BC677" s="145">
        <f>IF(AZ677=3,G677,0)</f>
        <v>0</v>
      </c>
      <c r="BD677" s="145">
        <f>IF(AZ677=4,G677,0)</f>
        <v>0</v>
      </c>
      <c r="BE677" s="145">
        <f>IF(AZ677=5,G677,0)</f>
        <v>0</v>
      </c>
      <c r="CA677" s="170">
        <v>1</v>
      </c>
      <c r="CB677" s="170">
        <v>7</v>
      </c>
      <c r="CZ677" s="145">
        <v>0</v>
      </c>
    </row>
    <row r="678" spans="1:104" ht="12.75" customHeight="1" x14ac:dyDescent="0.2">
      <c r="A678" s="177"/>
      <c r="B678" s="178"/>
      <c r="C678" s="235" t="s">
        <v>665</v>
      </c>
      <c r="D678" s="235"/>
      <c r="E678" s="235"/>
      <c r="F678" s="235"/>
      <c r="G678" s="235"/>
      <c r="L678" s="179" t="s">
        <v>665</v>
      </c>
      <c r="O678" s="170">
        <v>3</v>
      </c>
    </row>
    <row r="679" spans="1:104" ht="12.75" customHeight="1" x14ac:dyDescent="0.2">
      <c r="A679" s="177"/>
      <c r="B679" s="178"/>
      <c r="C679" s="235" t="s">
        <v>666</v>
      </c>
      <c r="D679" s="235"/>
      <c r="E679" s="235"/>
      <c r="F679" s="235"/>
      <c r="G679" s="235"/>
      <c r="L679" s="179" t="s">
        <v>666</v>
      </c>
      <c r="O679" s="170">
        <v>3</v>
      </c>
    </row>
    <row r="680" spans="1:104" ht="12.75" customHeight="1" x14ac:dyDescent="0.2">
      <c r="A680" s="177"/>
      <c r="B680" s="178"/>
      <c r="C680" s="235" t="s">
        <v>667</v>
      </c>
      <c r="D680" s="235"/>
      <c r="E680" s="235"/>
      <c r="F680" s="235"/>
      <c r="G680" s="235"/>
      <c r="L680" s="179" t="s">
        <v>667</v>
      </c>
      <c r="O680" s="170">
        <v>3</v>
      </c>
    </row>
    <row r="681" spans="1:104" ht="12.75" customHeight="1" x14ac:dyDescent="0.2">
      <c r="A681" s="177"/>
      <c r="B681" s="178"/>
      <c r="C681" s="235" t="s">
        <v>668</v>
      </c>
      <c r="D681" s="235"/>
      <c r="E681" s="235"/>
      <c r="F681" s="235"/>
      <c r="G681" s="235"/>
      <c r="L681" s="179" t="s">
        <v>668</v>
      </c>
      <c r="O681" s="170">
        <v>3</v>
      </c>
    </row>
    <row r="682" spans="1:104" ht="12.75" customHeight="1" x14ac:dyDescent="0.2">
      <c r="A682" s="177"/>
      <c r="B682" s="178"/>
      <c r="C682" s="235" t="s">
        <v>669</v>
      </c>
      <c r="D682" s="235"/>
      <c r="E682" s="235"/>
      <c r="F682" s="235"/>
      <c r="G682" s="235"/>
      <c r="L682" s="179" t="s">
        <v>669</v>
      </c>
      <c r="O682" s="170">
        <v>3</v>
      </c>
    </row>
    <row r="683" spans="1:104" ht="12.75" customHeight="1" x14ac:dyDescent="0.2">
      <c r="A683" s="177"/>
      <c r="B683" s="178"/>
      <c r="C683" s="235" t="s">
        <v>670</v>
      </c>
      <c r="D683" s="235"/>
      <c r="E683" s="235"/>
      <c r="F683" s="235"/>
      <c r="G683" s="235"/>
      <c r="L683" s="179" t="s">
        <v>670</v>
      </c>
      <c r="O683" s="170">
        <v>3</v>
      </c>
    </row>
    <row r="684" spans="1:104" ht="12.75" customHeight="1" x14ac:dyDescent="0.2">
      <c r="A684" s="177"/>
      <c r="B684" s="180"/>
      <c r="C684" s="240" t="s">
        <v>671</v>
      </c>
      <c r="D684" s="240"/>
      <c r="E684" s="200">
        <v>2.6</v>
      </c>
      <c r="F684" s="182"/>
      <c r="G684" s="183"/>
      <c r="M684" s="179" t="s">
        <v>671</v>
      </c>
      <c r="O684" s="170"/>
    </row>
    <row r="685" spans="1:104" ht="12.75" customHeight="1" x14ac:dyDescent="0.2">
      <c r="A685" s="177"/>
      <c r="B685" s="180"/>
      <c r="C685" s="240" t="s">
        <v>672</v>
      </c>
      <c r="D685" s="240"/>
      <c r="E685" s="200">
        <v>7.2</v>
      </c>
      <c r="F685" s="182"/>
      <c r="G685" s="183"/>
      <c r="M685" s="179" t="s">
        <v>672</v>
      </c>
      <c r="O685" s="170"/>
    </row>
    <row r="686" spans="1:104" ht="12.75" customHeight="1" x14ac:dyDescent="0.2">
      <c r="A686" s="177"/>
      <c r="B686" s="180"/>
      <c r="C686" s="240" t="s">
        <v>673</v>
      </c>
      <c r="D686" s="240"/>
      <c r="E686" s="200">
        <v>21.6</v>
      </c>
      <c r="F686" s="182"/>
      <c r="G686" s="183"/>
      <c r="M686" s="179" t="s">
        <v>673</v>
      </c>
      <c r="O686" s="170"/>
    </row>
    <row r="687" spans="1:104" ht="12.75" customHeight="1" x14ac:dyDescent="0.2">
      <c r="A687" s="177"/>
      <c r="B687" s="180"/>
      <c r="C687" s="237" t="s">
        <v>674</v>
      </c>
      <c r="D687" s="237"/>
      <c r="E687" s="181">
        <v>2.25</v>
      </c>
      <c r="F687" s="182"/>
      <c r="G687" s="183"/>
      <c r="M687" s="179" t="s">
        <v>674</v>
      </c>
      <c r="O687" s="170"/>
    </row>
    <row r="688" spans="1:104" x14ac:dyDescent="0.2">
      <c r="A688" s="171">
        <v>93</v>
      </c>
      <c r="B688" s="172" t="s">
        <v>675</v>
      </c>
      <c r="C688" s="173" t="s">
        <v>676</v>
      </c>
      <c r="D688" s="174" t="s">
        <v>88</v>
      </c>
      <c r="E688" s="175">
        <v>64.3</v>
      </c>
      <c r="F688" s="175">
        <v>0</v>
      </c>
      <c r="G688" s="176">
        <f>E688*F688</f>
        <v>0</v>
      </c>
      <c r="O688" s="170">
        <v>2</v>
      </c>
      <c r="AA688" s="145">
        <v>1</v>
      </c>
      <c r="AB688" s="145">
        <v>7</v>
      </c>
      <c r="AC688" s="145">
        <v>7</v>
      </c>
      <c r="AZ688" s="145">
        <v>1</v>
      </c>
      <c r="BA688" s="145">
        <f>IF(AZ688=1,G688,0)</f>
        <v>0</v>
      </c>
      <c r="BB688" s="145">
        <f>IF(AZ688=2,G688,0)</f>
        <v>0</v>
      </c>
      <c r="BC688" s="145">
        <f>IF(AZ688=3,G688,0)</f>
        <v>0</v>
      </c>
      <c r="BD688" s="145">
        <f>IF(AZ688=4,G688,0)</f>
        <v>0</v>
      </c>
      <c r="BE688" s="145">
        <f>IF(AZ688=5,G688,0)</f>
        <v>0</v>
      </c>
      <c r="CA688" s="170">
        <v>1</v>
      </c>
      <c r="CB688" s="170">
        <v>7</v>
      </c>
      <c r="CZ688" s="145">
        <v>0</v>
      </c>
    </row>
    <row r="689" spans="1:104" ht="12.75" customHeight="1" x14ac:dyDescent="0.2">
      <c r="A689" s="177"/>
      <c r="B689" s="180"/>
      <c r="C689" s="237" t="s">
        <v>677</v>
      </c>
      <c r="D689" s="237"/>
      <c r="E689" s="181">
        <v>64.3</v>
      </c>
      <c r="F689" s="182"/>
      <c r="G689" s="183"/>
      <c r="M689" s="179" t="s">
        <v>677</v>
      </c>
      <c r="O689" s="170"/>
    </row>
    <row r="690" spans="1:104" x14ac:dyDescent="0.2">
      <c r="A690" s="171">
        <v>94</v>
      </c>
      <c r="B690" s="172" t="s">
        <v>678</v>
      </c>
      <c r="C690" s="173" t="s">
        <v>679</v>
      </c>
      <c r="D690" s="174" t="s">
        <v>88</v>
      </c>
      <c r="E690" s="175">
        <v>9.0960000000000001</v>
      </c>
      <c r="F690" s="175">
        <v>0</v>
      </c>
      <c r="G690" s="176">
        <f>E690*F690</f>
        <v>0</v>
      </c>
      <c r="O690" s="170">
        <v>2</v>
      </c>
      <c r="AA690" s="145">
        <v>1</v>
      </c>
      <c r="AB690" s="145">
        <v>1</v>
      </c>
      <c r="AC690" s="145">
        <v>1</v>
      </c>
      <c r="AZ690" s="145">
        <v>1</v>
      </c>
      <c r="BA690" s="145">
        <f>IF(AZ690=1,G690,0)</f>
        <v>0</v>
      </c>
      <c r="BB690" s="145">
        <f>IF(AZ690=2,G690,0)</f>
        <v>0</v>
      </c>
      <c r="BC690" s="145">
        <f>IF(AZ690=3,G690,0)</f>
        <v>0</v>
      </c>
      <c r="BD690" s="145">
        <f>IF(AZ690=4,G690,0)</f>
        <v>0</v>
      </c>
      <c r="BE690" s="145">
        <f>IF(AZ690=5,G690,0)</f>
        <v>0</v>
      </c>
      <c r="CA690" s="170">
        <v>1</v>
      </c>
      <c r="CB690" s="170">
        <v>1</v>
      </c>
      <c r="CZ690" s="145">
        <v>6.7000000000000002E-4</v>
      </c>
    </row>
    <row r="691" spans="1:104" ht="12.75" customHeight="1" x14ac:dyDescent="0.2">
      <c r="A691" s="177"/>
      <c r="B691" s="180"/>
      <c r="C691" s="237" t="s">
        <v>680</v>
      </c>
      <c r="D691" s="237"/>
      <c r="E691" s="181">
        <v>9.0960000000000001</v>
      </c>
      <c r="F691" s="182"/>
      <c r="G691" s="183"/>
      <c r="M691" s="179" t="s">
        <v>680</v>
      </c>
      <c r="O691" s="170"/>
    </row>
    <row r="692" spans="1:104" x14ac:dyDescent="0.2">
      <c r="A692" s="171">
        <v>95</v>
      </c>
      <c r="B692" s="172" t="s">
        <v>681</v>
      </c>
      <c r="C692" s="173" t="s">
        <v>682</v>
      </c>
      <c r="D692" s="174" t="s">
        <v>95</v>
      </c>
      <c r="E692" s="175">
        <v>4.4814999999999996</v>
      </c>
      <c r="F692" s="175">
        <v>0</v>
      </c>
      <c r="G692" s="176">
        <f>E692*F692</f>
        <v>0</v>
      </c>
      <c r="O692" s="170">
        <v>2</v>
      </c>
      <c r="AA692" s="145">
        <v>1</v>
      </c>
      <c r="AB692" s="145">
        <v>1</v>
      </c>
      <c r="AC692" s="145">
        <v>1</v>
      </c>
      <c r="AZ692" s="145">
        <v>1</v>
      </c>
      <c r="BA692" s="145">
        <f>IF(AZ692=1,G692,0)</f>
        <v>0</v>
      </c>
      <c r="BB692" s="145">
        <f>IF(AZ692=2,G692,0)</f>
        <v>0</v>
      </c>
      <c r="BC692" s="145">
        <f>IF(AZ692=3,G692,0)</f>
        <v>0</v>
      </c>
      <c r="BD692" s="145">
        <f>IF(AZ692=4,G692,0)</f>
        <v>0</v>
      </c>
      <c r="BE692" s="145">
        <f>IF(AZ692=5,G692,0)</f>
        <v>0</v>
      </c>
      <c r="CA692" s="170">
        <v>1</v>
      </c>
      <c r="CB692" s="170">
        <v>1</v>
      </c>
      <c r="CZ692" s="145">
        <v>1.2800000000000001E-3</v>
      </c>
    </row>
    <row r="693" spans="1:104" ht="12.75" customHeight="1" x14ac:dyDescent="0.2">
      <c r="A693" s="177"/>
      <c r="B693" s="180"/>
      <c r="C693" s="240" t="s">
        <v>683</v>
      </c>
      <c r="D693" s="240"/>
      <c r="E693" s="200">
        <v>1.518</v>
      </c>
      <c r="F693" s="182"/>
      <c r="G693" s="183"/>
      <c r="M693" s="179" t="s">
        <v>683</v>
      </c>
      <c r="O693" s="170"/>
    </row>
    <row r="694" spans="1:104" ht="12.75" customHeight="1" x14ac:dyDescent="0.2">
      <c r="A694" s="177"/>
      <c r="B694" s="180"/>
      <c r="C694" s="240" t="s">
        <v>684</v>
      </c>
      <c r="D694" s="240"/>
      <c r="E694" s="200">
        <v>0.52500000000000002</v>
      </c>
      <c r="F694" s="182"/>
      <c r="G694" s="183"/>
      <c r="M694" s="179" t="s">
        <v>684</v>
      </c>
      <c r="O694" s="170"/>
    </row>
    <row r="695" spans="1:104" ht="12.75" customHeight="1" x14ac:dyDescent="0.2">
      <c r="A695" s="177"/>
      <c r="B695" s="180"/>
      <c r="C695" s="240" t="s">
        <v>685</v>
      </c>
      <c r="D695" s="240"/>
      <c r="E695" s="200">
        <v>1.7709999999999999</v>
      </c>
      <c r="F695" s="182"/>
      <c r="G695" s="183"/>
      <c r="M695" s="179" t="s">
        <v>685</v>
      </c>
      <c r="O695" s="170"/>
    </row>
    <row r="696" spans="1:104" ht="12.75" customHeight="1" x14ac:dyDescent="0.2">
      <c r="A696" s="177"/>
      <c r="B696" s="180"/>
      <c r="C696" s="240" t="s">
        <v>686</v>
      </c>
      <c r="D696" s="240"/>
      <c r="E696" s="200">
        <v>0.16800000000000001</v>
      </c>
      <c r="F696" s="182"/>
      <c r="G696" s="183"/>
      <c r="M696" s="179" t="s">
        <v>686</v>
      </c>
      <c r="O696" s="170"/>
    </row>
    <row r="697" spans="1:104" ht="12.75" customHeight="1" x14ac:dyDescent="0.2">
      <c r="A697" s="177"/>
      <c r="B697" s="180"/>
      <c r="C697" s="240" t="s">
        <v>687</v>
      </c>
      <c r="D697" s="240"/>
      <c r="E697" s="200">
        <v>4.2000000000000003E-2</v>
      </c>
      <c r="F697" s="182"/>
      <c r="G697" s="183"/>
      <c r="M697" s="179" t="s">
        <v>687</v>
      </c>
      <c r="O697" s="170"/>
    </row>
    <row r="698" spans="1:104" ht="12.75" customHeight="1" x14ac:dyDescent="0.2">
      <c r="A698" s="177"/>
      <c r="B698" s="180"/>
      <c r="C698" s="240" t="s">
        <v>688</v>
      </c>
      <c r="D698" s="240"/>
      <c r="E698" s="200">
        <v>0.30000000000000004</v>
      </c>
      <c r="F698" s="182"/>
      <c r="G698" s="183"/>
      <c r="M698" s="179" t="s">
        <v>688</v>
      </c>
      <c r="O698" s="170"/>
    </row>
    <row r="699" spans="1:104" ht="12.75" customHeight="1" x14ac:dyDescent="0.2">
      <c r="A699" s="177"/>
      <c r="B699" s="180"/>
      <c r="C699" s="237" t="s">
        <v>689</v>
      </c>
      <c r="D699" s="237"/>
      <c r="E699" s="181">
        <v>0.1575</v>
      </c>
      <c r="F699" s="182"/>
      <c r="G699" s="183"/>
      <c r="M699" s="179" t="s">
        <v>689</v>
      </c>
      <c r="O699" s="170"/>
    </row>
    <row r="700" spans="1:104" x14ac:dyDescent="0.2">
      <c r="A700" s="171">
        <v>96</v>
      </c>
      <c r="B700" s="172" t="s">
        <v>690</v>
      </c>
      <c r="C700" s="173" t="s">
        <v>691</v>
      </c>
      <c r="D700" s="174" t="s">
        <v>95</v>
      </c>
      <c r="E700" s="175">
        <v>0.60750000000000004</v>
      </c>
      <c r="F700" s="175">
        <v>0</v>
      </c>
      <c r="G700" s="176">
        <f>E700*F700</f>
        <v>0</v>
      </c>
      <c r="O700" s="170">
        <v>2</v>
      </c>
      <c r="AA700" s="145">
        <v>1</v>
      </c>
      <c r="AB700" s="145">
        <v>1</v>
      </c>
      <c r="AC700" s="145">
        <v>1</v>
      </c>
      <c r="AZ700" s="145">
        <v>1</v>
      </c>
      <c r="BA700" s="145">
        <f>IF(AZ700=1,G700,0)</f>
        <v>0</v>
      </c>
      <c r="BB700" s="145">
        <f>IF(AZ700=2,G700,0)</f>
        <v>0</v>
      </c>
      <c r="BC700" s="145">
        <f>IF(AZ700=3,G700,0)</f>
        <v>0</v>
      </c>
      <c r="BD700" s="145">
        <f>IF(AZ700=4,G700,0)</f>
        <v>0</v>
      </c>
      <c r="BE700" s="145">
        <f>IF(AZ700=5,G700,0)</f>
        <v>0</v>
      </c>
      <c r="CA700" s="170">
        <v>1</v>
      </c>
      <c r="CB700" s="170">
        <v>1</v>
      </c>
      <c r="CZ700" s="145">
        <v>0</v>
      </c>
    </row>
    <row r="701" spans="1:104" ht="12.75" customHeight="1" x14ac:dyDescent="0.2">
      <c r="A701" s="177"/>
      <c r="B701" s="180"/>
      <c r="C701" s="237" t="s">
        <v>185</v>
      </c>
      <c r="D701" s="237"/>
      <c r="E701" s="181">
        <v>0.60750000000000004</v>
      </c>
      <c r="F701" s="182"/>
      <c r="G701" s="183"/>
      <c r="M701" s="179" t="s">
        <v>185</v>
      </c>
      <c r="O701" s="170"/>
    </row>
    <row r="702" spans="1:104" x14ac:dyDescent="0.2">
      <c r="A702" s="171">
        <v>97</v>
      </c>
      <c r="B702" s="172" t="s">
        <v>692</v>
      </c>
      <c r="C702" s="173" t="s">
        <v>693</v>
      </c>
      <c r="D702" s="174" t="s">
        <v>188</v>
      </c>
      <c r="E702" s="175">
        <v>1</v>
      </c>
      <c r="F702" s="175">
        <v>0</v>
      </c>
      <c r="G702" s="176">
        <f>E702*F702</f>
        <v>0</v>
      </c>
      <c r="O702" s="170">
        <v>2</v>
      </c>
      <c r="AA702" s="145">
        <v>1</v>
      </c>
      <c r="AB702" s="145">
        <v>1</v>
      </c>
      <c r="AC702" s="145">
        <v>1</v>
      </c>
      <c r="AZ702" s="145">
        <v>1</v>
      </c>
      <c r="BA702" s="145">
        <f>IF(AZ702=1,G702,0)</f>
        <v>0</v>
      </c>
      <c r="BB702" s="145">
        <f>IF(AZ702=2,G702,0)</f>
        <v>0</v>
      </c>
      <c r="BC702" s="145">
        <f>IF(AZ702=3,G702,0)</f>
        <v>0</v>
      </c>
      <c r="BD702" s="145">
        <f>IF(AZ702=4,G702,0)</f>
        <v>0</v>
      </c>
      <c r="BE702" s="145">
        <f>IF(AZ702=5,G702,0)</f>
        <v>0</v>
      </c>
      <c r="CA702" s="170">
        <v>1</v>
      </c>
      <c r="CB702" s="170">
        <v>1</v>
      </c>
      <c r="CZ702" s="145">
        <v>1.0000000000000001E-5</v>
      </c>
    </row>
    <row r="703" spans="1:104" ht="12.75" customHeight="1" x14ac:dyDescent="0.2">
      <c r="A703" s="177"/>
      <c r="B703" s="178"/>
      <c r="C703" s="235" t="s">
        <v>694</v>
      </c>
      <c r="D703" s="235"/>
      <c r="E703" s="235"/>
      <c r="F703" s="235"/>
      <c r="G703" s="235"/>
      <c r="L703" s="179" t="s">
        <v>694</v>
      </c>
      <c r="O703" s="170">
        <v>3</v>
      </c>
    </row>
    <row r="704" spans="1:104" ht="22.5" x14ac:dyDescent="0.2">
      <c r="A704" s="171">
        <v>98</v>
      </c>
      <c r="B704" s="172" t="s">
        <v>695</v>
      </c>
      <c r="C704" s="173" t="s">
        <v>696</v>
      </c>
      <c r="D704" s="174" t="s">
        <v>188</v>
      </c>
      <c r="E704" s="175">
        <v>1</v>
      </c>
      <c r="F704" s="175">
        <v>0</v>
      </c>
      <c r="G704" s="176">
        <f>E704*F704</f>
        <v>0</v>
      </c>
      <c r="O704" s="170">
        <v>2</v>
      </c>
      <c r="AA704" s="145">
        <v>1</v>
      </c>
      <c r="AB704" s="145">
        <v>1</v>
      </c>
      <c r="AC704" s="145">
        <v>1</v>
      </c>
      <c r="AZ704" s="145">
        <v>1</v>
      </c>
      <c r="BA704" s="145">
        <f>IF(AZ704=1,G704,0)</f>
        <v>0</v>
      </c>
      <c r="BB704" s="145">
        <f>IF(AZ704=2,G704,0)</f>
        <v>0</v>
      </c>
      <c r="BC704" s="145">
        <f>IF(AZ704=3,G704,0)</f>
        <v>0</v>
      </c>
      <c r="BD704" s="145">
        <f>IF(AZ704=4,G704,0)</f>
        <v>0</v>
      </c>
      <c r="BE704" s="145">
        <f>IF(AZ704=5,G704,0)</f>
        <v>0</v>
      </c>
      <c r="CA704" s="170">
        <v>1</v>
      </c>
      <c r="CB704" s="170">
        <v>1</v>
      </c>
      <c r="CZ704" s="145">
        <v>1.0000000000000001E-5</v>
      </c>
    </row>
    <row r="705" spans="1:104" ht="12.75" customHeight="1" x14ac:dyDescent="0.2">
      <c r="A705" s="177"/>
      <c r="B705" s="178"/>
      <c r="C705" s="235" t="s">
        <v>697</v>
      </c>
      <c r="D705" s="235"/>
      <c r="E705" s="235"/>
      <c r="F705" s="235"/>
      <c r="G705" s="235"/>
      <c r="L705" s="179" t="s">
        <v>697</v>
      </c>
      <c r="O705" s="170">
        <v>3</v>
      </c>
    </row>
    <row r="706" spans="1:104" ht="12.75" customHeight="1" x14ac:dyDescent="0.2">
      <c r="A706" s="177"/>
      <c r="B706" s="178"/>
      <c r="C706" s="235" t="s">
        <v>697</v>
      </c>
      <c r="D706" s="235"/>
      <c r="E706" s="235"/>
      <c r="F706" s="235"/>
      <c r="G706" s="235"/>
      <c r="L706" s="179" t="s">
        <v>697</v>
      </c>
      <c r="O706" s="170">
        <v>3</v>
      </c>
    </row>
    <row r="707" spans="1:104" x14ac:dyDescent="0.2">
      <c r="A707" s="171">
        <v>99</v>
      </c>
      <c r="B707" s="172" t="s">
        <v>698</v>
      </c>
      <c r="C707" s="173" t="s">
        <v>699</v>
      </c>
      <c r="D707" s="174" t="s">
        <v>188</v>
      </c>
      <c r="E707" s="175">
        <v>11</v>
      </c>
      <c r="F707" s="175">
        <v>0</v>
      </c>
      <c r="G707" s="176">
        <f>E707*F707</f>
        <v>0</v>
      </c>
      <c r="O707" s="170">
        <v>2</v>
      </c>
      <c r="AA707" s="145">
        <v>1</v>
      </c>
      <c r="AB707" s="145">
        <v>1</v>
      </c>
      <c r="AC707" s="145">
        <v>1</v>
      </c>
      <c r="AZ707" s="145">
        <v>1</v>
      </c>
      <c r="BA707" s="145">
        <f>IF(AZ707=1,G707,0)</f>
        <v>0</v>
      </c>
      <c r="BB707" s="145">
        <f>IF(AZ707=2,G707,0)</f>
        <v>0</v>
      </c>
      <c r="BC707" s="145">
        <f>IF(AZ707=3,G707,0)</f>
        <v>0</v>
      </c>
      <c r="BD707" s="145">
        <f>IF(AZ707=4,G707,0)</f>
        <v>0</v>
      </c>
      <c r="BE707" s="145">
        <f>IF(AZ707=5,G707,0)</f>
        <v>0</v>
      </c>
      <c r="CA707" s="170">
        <v>1</v>
      </c>
      <c r="CB707" s="170">
        <v>1</v>
      </c>
      <c r="CZ707" s="145">
        <v>1.0000000000000001E-5</v>
      </c>
    </row>
    <row r="708" spans="1:104" ht="12.75" customHeight="1" x14ac:dyDescent="0.2">
      <c r="A708" s="177"/>
      <c r="B708" s="178"/>
      <c r="C708" s="235" t="s">
        <v>700</v>
      </c>
      <c r="D708" s="235"/>
      <c r="E708" s="235"/>
      <c r="F708" s="235"/>
      <c r="G708" s="235"/>
      <c r="L708" s="179" t="s">
        <v>700</v>
      </c>
      <c r="O708" s="170">
        <v>3</v>
      </c>
    </row>
    <row r="709" spans="1:104" x14ac:dyDescent="0.2">
      <c r="A709" s="171">
        <v>100</v>
      </c>
      <c r="B709" s="172" t="s">
        <v>701</v>
      </c>
      <c r="C709" s="173" t="s">
        <v>702</v>
      </c>
      <c r="D709" s="174" t="s">
        <v>188</v>
      </c>
      <c r="E709" s="175">
        <v>1</v>
      </c>
      <c r="F709" s="175">
        <v>0</v>
      </c>
      <c r="G709" s="176">
        <f>E709*F709</f>
        <v>0</v>
      </c>
      <c r="O709" s="170">
        <v>2</v>
      </c>
      <c r="AA709" s="145">
        <v>1</v>
      </c>
      <c r="AB709" s="145">
        <v>1</v>
      </c>
      <c r="AC709" s="145">
        <v>1</v>
      </c>
      <c r="AZ709" s="145">
        <v>1</v>
      </c>
      <c r="BA709" s="145">
        <f>IF(AZ709=1,G709,0)</f>
        <v>0</v>
      </c>
      <c r="BB709" s="145">
        <f>IF(AZ709=2,G709,0)</f>
        <v>0</v>
      </c>
      <c r="BC709" s="145">
        <f>IF(AZ709=3,G709,0)</f>
        <v>0</v>
      </c>
      <c r="BD709" s="145">
        <f>IF(AZ709=4,G709,0)</f>
        <v>0</v>
      </c>
      <c r="BE709" s="145">
        <f>IF(AZ709=5,G709,0)</f>
        <v>0</v>
      </c>
      <c r="CA709" s="170">
        <v>1</v>
      </c>
      <c r="CB709" s="170">
        <v>1</v>
      </c>
      <c r="CZ709" s="145">
        <v>1.0000000000000001E-5</v>
      </c>
    </row>
    <row r="710" spans="1:104" ht="12.75" customHeight="1" x14ac:dyDescent="0.2">
      <c r="A710" s="177"/>
      <c r="B710" s="178"/>
      <c r="C710" s="235" t="s">
        <v>703</v>
      </c>
      <c r="D710" s="235"/>
      <c r="E710" s="235"/>
      <c r="F710" s="235"/>
      <c r="G710" s="235"/>
      <c r="L710" s="179" t="s">
        <v>703</v>
      </c>
      <c r="O710" s="170">
        <v>3</v>
      </c>
    </row>
    <row r="711" spans="1:104" x14ac:dyDescent="0.2">
      <c r="A711" s="192">
        <v>101</v>
      </c>
      <c r="B711" s="193" t="s">
        <v>704</v>
      </c>
      <c r="C711" s="194" t="s">
        <v>705</v>
      </c>
      <c r="D711" s="195" t="s">
        <v>188</v>
      </c>
      <c r="E711" s="196">
        <v>1</v>
      </c>
      <c r="F711" s="196">
        <v>0</v>
      </c>
      <c r="G711" s="197">
        <f>E711*F711</f>
        <v>0</v>
      </c>
      <c r="O711" s="170">
        <v>2</v>
      </c>
      <c r="AA711" s="145">
        <v>1</v>
      </c>
      <c r="AB711" s="145">
        <v>1</v>
      </c>
      <c r="AC711" s="145">
        <v>1</v>
      </c>
      <c r="AZ711" s="145">
        <v>1</v>
      </c>
      <c r="BA711" s="145">
        <f>IF(AZ711=1,G711,0)</f>
        <v>0</v>
      </c>
      <c r="BB711" s="145">
        <f>IF(AZ711=2,G711,0)</f>
        <v>0</v>
      </c>
      <c r="BC711" s="145">
        <f>IF(AZ711=3,G711,0)</f>
        <v>0</v>
      </c>
      <c r="BD711" s="145">
        <f>IF(AZ711=4,G711,0)</f>
        <v>0</v>
      </c>
      <c r="BE711" s="145">
        <f>IF(AZ711=5,G711,0)</f>
        <v>0</v>
      </c>
      <c r="CA711" s="170">
        <v>1</v>
      </c>
      <c r="CB711" s="170">
        <v>1</v>
      </c>
      <c r="CZ711" s="145">
        <v>1.0000000000000001E-5</v>
      </c>
    </row>
    <row r="712" spans="1:104" x14ac:dyDescent="0.2">
      <c r="A712" s="171">
        <v>102</v>
      </c>
      <c r="B712" s="172" t="s">
        <v>706</v>
      </c>
      <c r="C712" s="173" t="s">
        <v>707</v>
      </c>
      <c r="D712" s="174" t="s">
        <v>188</v>
      </c>
      <c r="E712" s="175">
        <v>1</v>
      </c>
      <c r="F712" s="175">
        <v>0</v>
      </c>
      <c r="G712" s="176">
        <f>E712*F712</f>
        <v>0</v>
      </c>
      <c r="O712" s="170">
        <v>2</v>
      </c>
      <c r="AA712" s="145">
        <v>1</v>
      </c>
      <c r="AB712" s="145">
        <v>1</v>
      </c>
      <c r="AC712" s="145">
        <v>1</v>
      </c>
      <c r="AZ712" s="145">
        <v>1</v>
      </c>
      <c r="BA712" s="145">
        <f>IF(AZ712=1,G712,0)</f>
        <v>0</v>
      </c>
      <c r="BB712" s="145">
        <f>IF(AZ712=2,G712,0)</f>
        <v>0</v>
      </c>
      <c r="BC712" s="145">
        <f>IF(AZ712=3,G712,0)</f>
        <v>0</v>
      </c>
      <c r="BD712" s="145">
        <f>IF(AZ712=4,G712,0)</f>
        <v>0</v>
      </c>
      <c r="BE712" s="145">
        <f>IF(AZ712=5,G712,0)</f>
        <v>0</v>
      </c>
      <c r="CA712" s="170">
        <v>1</v>
      </c>
      <c r="CB712" s="170">
        <v>1</v>
      </c>
      <c r="CZ712" s="145">
        <v>1.0000000000000001E-5</v>
      </c>
    </row>
    <row r="713" spans="1:104" x14ac:dyDescent="0.2">
      <c r="A713" s="177"/>
      <c r="B713" s="178"/>
      <c r="C713" s="235">
        <v>1</v>
      </c>
      <c r="D713" s="235"/>
      <c r="E713" s="235"/>
      <c r="F713" s="235"/>
      <c r="G713" s="235"/>
      <c r="L713" s="179">
        <v>1</v>
      </c>
      <c r="O713" s="170">
        <v>3</v>
      </c>
    </row>
    <row r="714" spans="1:104" x14ac:dyDescent="0.2">
      <c r="A714" s="171">
        <v>103</v>
      </c>
      <c r="B714" s="172" t="s">
        <v>708</v>
      </c>
      <c r="C714" s="173" t="s">
        <v>709</v>
      </c>
      <c r="D714" s="174" t="s">
        <v>88</v>
      </c>
      <c r="E714" s="175">
        <v>6.89</v>
      </c>
      <c r="F714" s="175">
        <v>0</v>
      </c>
      <c r="G714" s="176">
        <f>E714*F714</f>
        <v>0</v>
      </c>
      <c r="O714" s="170">
        <v>2</v>
      </c>
      <c r="AA714" s="145">
        <v>1</v>
      </c>
      <c r="AB714" s="145">
        <v>1</v>
      </c>
      <c r="AC714" s="145">
        <v>1</v>
      </c>
      <c r="AZ714" s="145">
        <v>1</v>
      </c>
      <c r="BA714" s="145">
        <f>IF(AZ714=1,G714,0)</f>
        <v>0</v>
      </c>
      <c r="BB714" s="145">
        <f>IF(AZ714=2,G714,0)</f>
        <v>0</v>
      </c>
      <c r="BC714" s="145">
        <f>IF(AZ714=3,G714,0)</f>
        <v>0</v>
      </c>
      <c r="BD714" s="145">
        <f>IF(AZ714=4,G714,0)</f>
        <v>0</v>
      </c>
      <c r="BE714" s="145">
        <f>IF(AZ714=5,G714,0)</f>
        <v>0</v>
      </c>
      <c r="CA714" s="170">
        <v>1</v>
      </c>
      <c r="CB714" s="170">
        <v>1</v>
      </c>
      <c r="CZ714" s="145">
        <v>1.25E-3</v>
      </c>
    </row>
    <row r="715" spans="1:104" ht="12.75" customHeight="1" x14ac:dyDescent="0.2">
      <c r="A715" s="177"/>
      <c r="B715" s="178"/>
      <c r="C715" s="235" t="s">
        <v>710</v>
      </c>
      <c r="D715" s="235"/>
      <c r="E715" s="235"/>
      <c r="F715" s="235"/>
      <c r="G715" s="235"/>
      <c r="L715" s="179" t="s">
        <v>710</v>
      </c>
      <c r="O715" s="170">
        <v>3</v>
      </c>
    </row>
    <row r="716" spans="1:104" ht="12.75" customHeight="1" x14ac:dyDescent="0.2">
      <c r="A716" s="177"/>
      <c r="B716" s="180"/>
      <c r="C716" s="237" t="s">
        <v>711</v>
      </c>
      <c r="D716" s="237"/>
      <c r="E716" s="181">
        <v>6.89</v>
      </c>
      <c r="F716" s="182"/>
      <c r="G716" s="183"/>
      <c r="M716" s="179" t="s">
        <v>711</v>
      </c>
      <c r="O716" s="170"/>
    </row>
    <row r="717" spans="1:104" ht="22.5" x14ac:dyDescent="0.2">
      <c r="A717" s="171">
        <v>104</v>
      </c>
      <c r="B717" s="172" t="s">
        <v>712</v>
      </c>
      <c r="C717" s="173" t="s">
        <v>713</v>
      </c>
      <c r="D717" s="174" t="s">
        <v>88</v>
      </c>
      <c r="E717" s="175">
        <v>27</v>
      </c>
      <c r="F717" s="175">
        <v>0</v>
      </c>
      <c r="G717" s="176">
        <f>E717*F717</f>
        <v>0</v>
      </c>
      <c r="O717" s="170">
        <v>2</v>
      </c>
      <c r="AA717" s="145">
        <v>1</v>
      </c>
      <c r="AB717" s="145">
        <v>1</v>
      </c>
      <c r="AC717" s="145">
        <v>1</v>
      </c>
      <c r="AZ717" s="145">
        <v>1</v>
      </c>
      <c r="BA717" s="145">
        <f>IF(AZ717=1,G717,0)</f>
        <v>0</v>
      </c>
      <c r="BB717" s="145">
        <f>IF(AZ717=2,G717,0)</f>
        <v>0</v>
      </c>
      <c r="BC717" s="145">
        <f>IF(AZ717=3,G717,0)</f>
        <v>0</v>
      </c>
      <c r="BD717" s="145">
        <f>IF(AZ717=4,G717,0)</f>
        <v>0</v>
      </c>
      <c r="BE717" s="145">
        <f>IF(AZ717=5,G717,0)</f>
        <v>0</v>
      </c>
      <c r="CA717" s="170">
        <v>1</v>
      </c>
      <c r="CB717" s="170">
        <v>1</v>
      </c>
      <c r="CZ717" s="145">
        <v>1.3900000000000002E-3</v>
      </c>
    </row>
    <row r="718" spans="1:104" ht="12.75" customHeight="1" x14ac:dyDescent="0.2">
      <c r="A718" s="177"/>
      <c r="B718" s="178"/>
      <c r="C718" s="235" t="s">
        <v>714</v>
      </c>
      <c r="D718" s="235"/>
      <c r="E718" s="235"/>
      <c r="F718" s="235"/>
      <c r="G718" s="235"/>
      <c r="L718" s="179" t="s">
        <v>714</v>
      </c>
      <c r="O718" s="170">
        <v>3</v>
      </c>
    </row>
    <row r="719" spans="1:104" ht="12.75" customHeight="1" x14ac:dyDescent="0.2">
      <c r="A719" s="177"/>
      <c r="B719" s="180"/>
      <c r="C719" s="237" t="s">
        <v>715</v>
      </c>
      <c r="D719" s="237"/>
      <c r="E719" s="181">
        <v>27</v>
      </c>
      <c r="F719" s="182"/>
      <c r="G719" s="183"/>
      <c r="M719" s="179" t="s">
        <v>715</v>
      </c>
      <c r="O719" s="170"/>
    </row>
    <row r="720" spans="1:104" ht="22.5" x14ac:dyDescent="0.2">
      <c r="A720" s="171">
        <v>105</v>
      </c>
      <c r="B720" s="172" t="s">
        <v>716</v>
      </c>
      <c r="C720" s="173" t="s">
        <v>717</v>
      </c>
      <c r="D720" s="174" t="s">
        <v>88</v>
      </c>
      <c r="E720" s="175">
        <v>1.2130000000000001</v>
      </c>
      <c r="F720" s="175">
        <v>0</v>
      </c>
      <c r="G720" s="176">
        <f>E720*F720</f>
        <v>0</v>
      </c>
      <c r="O720" s="170">
        <v>2</v>
      </c>
      <c r="AA720" s="145">
        <v>1</v>
      </c>
      <c r="AB720" s="145">
        <v>1</v>
      </c>
      <c r="AC720" s="145">
        <v>1</v>
      </c>
      <c r="AZ720" s="145">
        <v>1</v>
      </c>
      <c r="BA720" s="145">
        <f>IF(AZ720=1,G720,0)</f>
        <v>0</v>
      </c>
      <c r="BB720" s="145">
        <f>IF(AZ720=2,G720,0)</f>
        <v>0</v>
      </c>
      <c r="BC720" s="145">
        <f>IF(AZ720=3,G720,0)</f>
        <v>0</v>
      </c>
      <c r="BD720" s="145">
        <f>IF(AZ720=4,G720,0)</f>
        <v>0</v>
      </c>
      <c r="BE720" s="145">
        <f>IF(AZ720=5,G720,0)</f>
        <v>0</v>
      </c>
      <c r="CA720" s="170">
        <v>1</v>
      </c>
      <c r="CB720" s="170">
        <v>1</v>
      </c>
      <c r="CZ720" s="145">
        <v>2.1900000000000001E-3</v>
      </c>
    </row>
    <row r="721" spans="1:104" ht="12.75" customHeight="1" x14ac:dyDescent="0.2">
      <c r="A721" s="177"/>
      <c r="B721" s="180"/>
      <c r="C721" s="240" t="s">
        <v>718</v>
      </c>
      <c r="D721" s="240"/>
      <c r="E721" s="200">
        <v>0.66700000000000004</v>
      </c>
      <c r="F721" s="182"/>
      <c r="G721" s="183"/>
      <c r="M721" s="179" t="s">
        <v>718</v>
      </c>
      <c r="O721" s="170"/>
    </row>
    <row r="722" spans="1:104" ht="12.75" customHeight="1" x14ac:dyDescent="0.2">
      <c r="A722" s="177"/>
      <c r="B722" s="180"/>
      <c r="C722" s="237" t="s">
        <v>719</v>
      </c>
      <c r="D722" s="237"/>
      <c r="E722" s="181">
        <v>0.54600000000000004</v>
      </c>
      <c r="F722" s="182"/>
      <c r="G722" s="183"/>
      <c r="M722" s="179" t="s">
        <v>719</v>
      </c>
      <c r="O722" s="170"/>
    </row>
    <row r="723" spans="1:104" ht="22.5" x14ac:dyDescent="0.2">
      <c r="A723" s="171">
        <v>106</v>
      </c>
      <c r="B723" s="172" t="s">
        <v>720</v>
      </c>
      <c r="C723" s="173" t="s">
        <v>721</v>
      </c>
      <c r="D723" s="174" t="s">
        <v>88</v>
      </c>
      <c r="E723" s="175">
        <v>3.81</v>
      </c>
      <c r="F723" s="175">
        <v>0</v>
      </c>
      <c r="G723" s="176">
        <f>E723*F723</f>
        <v>0</v>
      </c>
      <c r="O723" s="170">
        <v>2</v>
      </c>
      <c r="AA723" s="145">
        <v>1</v>
      </c>
      <c r="AB723" s="145">
        <v>1</v>
      </c>
      <c r="AC723" s="145">
        <v>1</v>
      </c>
      <c r="AZ723" s="145">
        <v>1</v>
      </c>
      <c r="BA723" s="145">
        <f>IF(AZ723=1,G723,0)</f>
        <v>0</v>
      </c>
      <c r="BB723" s="145">
        <f>IF(AZ723=2,G723,0)</f>
        <v>0</v>
      </c>
      <c r="BC723" s="145">
        <f>IF(AZ723=3,G723,0)</f>
        <v>0</v>
      </c>
      <c r="BD723" s="145">
        <f>IF(AZ723=4,G723,0)</f>
        <v>0</v>
      </c>
      <c r="BE723" s="145">
        <f>IF(AZ723=5,G723,0)</f>
        <v>0</v>
      </c>
      <c r="CA723" s="170">
        <v>1</v>
      </c>
      <c r="CB723" s="170">
        <v>1</v>
      </c>
      <c r="CZ723" s="145">
        <v>1E-3</v>
      </c>
    </row>
    <row r="724" spans="1:104" ht="12.75" customHeight="1" x14ac:dyDescent="0.2">
      <c r="A724" s="177"/>
      <c r="B724" s="180"/>
      <c r="C724" s="240" t="s">
        <v>722</v>
      </c>
      <c r="D724" s="240"/>
      <c r="E724" s="200">
        <v>1.53</v>
      </c>
      <c r="F724" s="182"/>
      <c r="G724" s="183"/>
      <c r="M724" s="179" t="s">
        <v>722</v>
      </c>
      <c r="O724" s="170"/>
    </row>
    <row r="725" spans="1:104" ht="12.75" customHeight="1" x14ac:dyDescent="0.2">
      <c r="A725" s="177"/>
      <c r="B725" s="180"/>
      <c r="C725" s="237" t="s">
        <v>723</v>
      </c>
      <c r="D725" s="237"/>
      <c r="E725" s="181">
        <v>2.2799999999999998</v>
      </c>
      <c r="F725" s="182"/>
      <c r="G725" s="183"/>
      <c r="M725" s="179" t="s">
        <v>723</v>
      </c>
      <c r="O725" s="170"/>
    </row>
    <row r="726" spans="1:104" ht="22.5" x14ac:dyDescent="0.2">
      <c r="A726" s="171">
        <v>107</v>
      </c>
      <c r="B726" s="172" t="s">
        <v>724</v>
      </c>
      <c r="C726" s="173" t="s">
        <v>725</v>
      </c>
      <c r="D726" s="174" t="s">
        <v>88</v>
      </c>
      <c r="E726" s="175">
        <v>57.4895</v>
      </c>
      <c r="F726" s="175">
        <v>0</v>
      </c>
      <c r="G726" s="176">
        <f>E726*F726</f>
        <v>0</v>
      </c>
      <c r="O726" s="170">
        <v>2</v>
      </c>
      <c r="AA726" s="145">
        <v>1</v>
      </c>
      <c r="AB726" s="145">
        <v>1</v>
      </c>
      <c r="AC726" s="145">
        <v>1</v>
      </c>
      <c r="AZ726" s="145">
        <v>1</v>
      </c>
      <c r="BA726" s="145">
        <f>IF(AZ726=1,G726,0)</f>
        <v>0</v>
      </c>
      <c r="BB726" s="145">
        <f>IF(AZ726=2,G726,0)</f>
        <v>0</v>
      </c>
      <c r="BC726" s="145">
        <f>IF(AZ726=3,G726,0)</f>
        <v>0</v>
      </c>
      <c r="BD726" s="145">
        <f>IF(AZ726=4,G726,0)</f>
        <v>0</v>
      </c>
      <c r="BE726" s="145">
        <f>IF(AZ726=5,G726,0)</f>
        <v>0</v>
      </c>
      <c r="CA726" s="170">
        <v>1</v>
      </c>
      <c r="CB726" s="170">
        <v>1</v>
      </c>
      <c r="CZ726" s="145">
        <v>9.2000000000000014E-4</v>
      </c>
    </row>
    <row r="727" spans="1:104" ht="12.75" customHeight="1" x14ac:dyDescent="0.2">
      <c r="A727" s="177"/>
      <c r="B727" s="180"/>
      <c r="C727" s="240" t="s">
        <v>726</v>
      </c>
      <c r="D727" s="240"/>
      <c r="E727" s="200">
        <v>7.7</v>
      </c>
      <c r="F727" s="182"/>
      <c r="G727" s="183"/>
      <c r="M727" s="179" t="s">
        <v>726</v>
      </c>
      <c r="O727" s="170"/>
    </row>
    <row r="728" spans="1:104" ht="12.75" customHeight="1" x14ac:dyDescent="0.2">
      <c r="A728" s="177"/>
      <c r="B728" s="180"/>
      <c r="C728" s="240" t="s">
        <v>727</v>
      </c>
      <c r="D728" s="240"/>
      <c r="E728" s="200">
        <v>2.6080000000000001</v>
      </c>
      <c r="F728" s="182"/>
      <c r="G728" s="183"/>
      <c r="M728" s="179" t="s">
        <v>727</v>
      </c>
      <c r="O728" s="170"/>
    </row>
    <row r="729" spans="1:104" ht="12.75" customHeight="1" x14ac:dyDescent="0.2">
      <c r="A729" s="177"/>
      <c r="B729" s="180"/>
      <c r="C729" s="240" t="s">
        <v>728</v>
      </c>
      <c r="D729" s="240"/>
      <c r="E729" s="200">
        <v>2.282</v>
      </c>
      <c r="F729" s="182"/>
      <c r="G729" s="183"/>
      <c r="M729" s="179" t="s">
        <v>728</v>
      </c>
      <c r="O729" s="170"/>
    </row>
    <row r="730" spans="1:104" ht="12.75" customHeight="1" x14ac:dyDescent="0.2">
      <c r="A730" s="177"/>
      <c r="B730" s="180"/>
      <c r="C730" s="240" t="s">
        <v>729</v>
      </c>
      <c r="D730" s="240"/>
      <c r="E730" s="200">
        <v>2.214</v>
      </c>
      <c r="F730" s="182"/>
      <c r="G730" s="183"/>
      <c r="M730" s="179" t="s">
        <v>729</v>
      </c>
      <c r="O730" s="170"/>
    </row>
    <row r="731" spans="1:104" ht="12.75" customHeight="1" x14ac:dyDescent="0.2">
      <c r="A731" s="177"/>
      <c r="B731" s="180"/>
      <c r="C731" s="240" t="s">
        <v>730</v>
      </c>
      <c r="D731" s="240"/>
      <c r="E731" s="200">
        <v>2.8980000000000001</v>
      </c>
      <c r="F731" s="182"/>
      <c r="G731" s="183"/>
      <c r="M731" s="179" t="s">
        <v>730</v>
      </c>
      <c r="O731" s="170"/>
    </row>
    <row r="732" spans="1:104" ht="12.75" customHeight="1" x14ac:dyDescent="0.2">
      <c r="A732" s="177"/>
      <c r="B732" s="180"/>
      <c r="C732" s="240" t="s">
        <v>731</v>
      </c>
      <c r="D732" s="240"/>
      <c r="E732" s="200">
        <v>3.74</v>
      </c>
      <c r="F732" s="182"/>
      <c r="G732" s="183"/>
      <c r="M732" s="179" t="s">
        <v>731</v>
      </c>
      <c r="O732" s="170"/>
    </row>
    <row r="733" spans="1:104" ht="12.75" customHeight="1" x14ac:dyDescent="0.2">
      <c r="A733" s="177"/>
      <c r="B733" s="180"/>
      <c r="C733" s="240" t="s">
        <v>732</v>
      </c>
      <c r="D733" s="240"/>
      <c r="E733" s="200">
        <v>3.1175000000000002</v>
      </c>
      <c r="F733" s="182"/>
      <c r="G733" s="183"/>
      <c r="M733" s="179" t="s">
        <v>732</v>
      </c>
      <c r="O733" s="170"/>
    </row>
    <row r="734" spans="1:104" ht="12.75" customHeight="1" x14ac:dyDescent="0.2">
      <c r="A734" s="177"/>
      <c r="B734" s="180"/>
      <c r="C734" s="240" t="s">
        <v>733</v>
      </c>
      <c r="D734" s="240"/>
      <c r="E734" s="200">
        <v>10.106</v>
      </c>
      <c r="F734" s="182"/>
      <c r="G734" s="183"/>
      <c r="M734" s="179" t="s">
        <v>733</v>
      </c>
      <c r="O734" s="170"/>
    </row>
    <row r="735" spans="1:104" ht="12.75" customHeight="1" x14ac:dyDescent="0.2">
      <c r="A735" s="177"/>
      <c r="B735" s="180"/>
      <c r="C735" s="240" t="s">
        <v>734</v>
      </c>
      <c r="D735" s="240"/>
      <c r="E735" s="200">
        <v>5.0839999999999996</v>
      </c>
      <c r="F735" s="182"/>
      <c r="G735" s="183"/>
      <c r="M735" s="179" t="s">
        <v>734</v>
      </c>
      <c r="O735" s="170"/>
    </row>
    <row r="736" spans="1:104" ht="12.75" customHeight="1" x14ac:dyDescent="0.2">
      <c r="A736" s="177"/>
      <c r="B736" s="180"/>
      <c r="C736" s="240" t="s">
        <v>735</v>
      </c>
      <c r="D736" s="240"/>
      <c r="E736" s="200">
        <v>2.34</v>
      </c>
      <c r="F736" s="182"/>
      <c r="G736" s="183"/>
      <c r="M736" s="179" t="s">
        <v>735</v>
      </c>
      <c r="O736" s="170"/>
    </row>
    <row r="737" spans="1:104" ht="12.75" customHeight="1" x14ac:dyDescent="0.2">
      <c r="A737" s="177"/>
      <c r="B737" s="180"/>
      <c r="C737" s="237" t="s">
        <v>736</v>
      </c>
      <c r="D737" s="237"/>
      <c r="E737" s="181">
        <v>15.4</v>
      </c>
      <c r="F737" s="182"/>
      <c r="G737" s="183"/>
      <c r="M737" s="179" t="s">
        <v>736</v>
      </c>
      <c r="O737" s="170"/>
    </row>
    <row r="738" spans="1:104" ht="22.5" x14ac:dyDescent="0.2">
      <c r="A738" s="171">
        <v>108</v>
      </c>
      <c r="B738" s="172" t="s">
        <v>737</v>
      </c>
      <c r="C738" s="173" t="s">
        <v>738</v>
      </c>
      <c r="D738" s="174" t="s">
        <v>88</v>
      </c>
      <c r="E738" s="175">
        <v>12.19</v>
      </c>
      <c r="F738" s="175">
        <v>0</v>
      </c>
      <c r="G738" s="176">
        <f>E738*F738</f>
        <v>0</v>
      </c>
      <c r="O738" s="170">
        <v>2</v>
      </c>
      <c r="AA738" s="145">
        <v>1</v>
      </c>
      <c r="AB738" s="145">
        <v>1</v>
      </c>
      <c r="AC738" s="145">
        <v>1</v>
      </c>
      <c r="AZ738" s="145">
        <v>1</v>
      </c>
      <c r="BA738" s="145">
        <f>IF(AZ738=1,G738,0)</f>
        <v>0</v>
      </c>
      <c r="BB738" s="145">
        <f>IF(AZ738=2,G738,0)</f>
        <v>0</v>
      </c>
      <c r="BC738" s="145">
        <f>IF(AZ738=3,G738,0)</f>
        <v>0</v>
      </c>
      <c r="BD738" s="145">
        <f>IF(AZ738=4,G738,0)</f>
        <v>0</v>
      </c>
      <c r="BE738" s="145">
        <f>IF(AZ738=5,G738,0)</f>
        <v>0</v>
      </c>
      <c r="CA738" s="170">
        <v>1</v>
      </c>
      <c r="CB738" s="170">
        <v>1</v>
      </c>
      <c r="CZ738" s="145">
        <v>1.17E-3</v>
      </c>
    </row>
    <row r="739" spans="1:104" ht="12.75" customHeight="1" x14ac:dyDescent="0.2">
      <c r="A739" s="177"/>
      <c r="B739" s="180"/>
      <c r="C739" s="240" t="s">
        <v>739</v>
      </c>
      <c r="D739" s="240"/>
      <c r="E739" s="200">
        <v>1.88</v>
      </c>
      <c r="F739" s="182"/>
      <c r="G739" s="183"/>
      <c r="M739" s="179" t="s">
        <v>739</v>
      </c>
      <c r="O739" s="170"/>
    </row>
    <row r="740" spans="1:104" ht="12.75" customHeight="1" x14ac:dyDescent="0.2">
      <c r="A740" s="177"/>
      <c r="B740" s="180"/>
      <c r="C740" s="240" t="s">
        <v>740</v>
      </c>
      <c r="D740" s="240"/>
      <c r="E740" s="200">
        <v>1.8</v>
      </c>
      <c r="F740" s="182"/>
      <c r="G740" s="183"/>
      <c r="M740" s="179" t="s">
        <v>740</v>
      </c>
      <c r="O740" s="170"/>
    </row>
    <row r="741" spans="1:104" ht="12.75" customHeight="1" x14ac:dyDescent="0.2">
      <c r="A741" s="177"/>
      <c r="B741" s="180"/>
      <c r="C741" s="240" t="s">
        <v>741</v>
      </c>
      <c r="D741" s="240"/>
      <c r="E741" s="200">
        <v>1.48</v>
      </c>
      <c r="F741" s="182"/>
      <c r="G741" s="183"/>
      <c r="M741" s="179" t="s">
        <v>741</v>
      </c>
      <c r="O741" s="170"/>
    </row>
    <row r="742" spans="1:104" ht="12.75" customHeight="1" x14ac:dyDescent="0.2">
      <c r="A742" s="177"/>
      <c r="B742" s="180"/>
      <c r="C742" s="240" t="s">
        <v>742</v>
      </c>
      <c r="D742" s="240"/>
      <c r="E742" s="200">
        <v>1.94</v>
      </c>
      <c r="F742" s="182"/>
      <c r="G742" s="183"/>
      <c r="M742" s="179" t="s">
        <v>742</v>
      </c>
      <c r="O742" s="170"/>
    </row>
    <row r="743" spans="1:104" ht="12.75" customHeight="1" x14ac:dyDescent="0.2">
      <c r="A743" s="177"/>
      <c r="B743" s="180"/>
      <c r="C743" s="240" t="s">
        <v>743</v>
      </c>
      <c r="D743" s="240"/>
      <c r="E743" s="200">
        <v>2.09</v>
      </c>
      <c r="F743" s="182"/>
      <c r="G743" s="183"/>
      <c r="M743" s="179" t="s">
        <v>743</v>
      </c>
      <c r="O743" s="170"/>
    </row>
    <row r="744" spans="1:104" ht="12.75" customHeight="1" x14ac:dyDescent="0.2">
      <c r="A744" s="177"/>
      <c r="B744" s="180"/>
      <c r="C744" s="240" t="s">
        <v>744</v>
      </c>
      <c r="D744" s="240"/>
      <c r="E744" s="200">
        <v>1.4</v>
      </c>
      <c r="F744" s="182"/>
      <c r="G744" s="183"/>
      <c r="M744" s="179" t="s">
        <v>744</v>
      </c>
      <c r="O744" s="170"/>
    </row>
    <row r="745" spans="1:104" ht="12.75" customHeight="1" x14ac:dyDescent="0.2">
      <c r="A745" s="177"/>
      <c r="B745" s="180"/>
      <c r="C745" s="237" t="s">
        <v>745</v>
      </c>
      <c r="D745" s="237"/>
      <c r="E745" s="181">
        <v>1.6</v>
      </c>
      <c r="F745" s="182"/>
      <c r="G745" s="183"/>
      <c r="M745" s="179" t="s">
        <v>745</v>
      </c>
      <c r="O745" s="170"/>
    </row>
    <row r="746" spans="1:104" ht="22.5" x14ac:dyDescent="0.2">
      <c r="A746" s="171">
        <v>109</v>
      </c>
      <c r="B746" s="172" t="s">
        <v>746</v>
      </c>
      <c r="C746" s="173" t="s">
        <v>747</v>
      </c>
      <c r="D746" s="174" t="s">
        <v>88</v>
      </c>
      <c r="E746" s="175">
        <v>3.2879999999999998</v>
      </c>
      <c r="F746" s="175">
        <v>0</v>
      </c>
      <c r="G746" s="176">
        <f>E746*F746</f>
        <v>0</v>
      </c>
      <c r="O746" s="170">
        <v>2</v>
      </c>
      <c r="AA746" s="145">
        <v>1</v>
      </c>
      <c r="AB746" s="145">
        <v>1</v>
      </c>
      <c r="AC746" s="145">
        <v>1</v>
      </c>
      <c r="AZ746" s="145">
        <v>1</v>
      </c>
      <c r="BA746" s="145">
        <f>IF(AZ746=1,G746,0)</f>
        <v>0</v>
      </c>
      <c r="BB746" s="145">
        <f>IF(AZ746=2,G746,0)</f>
        <v>0</v>
      </c>
      <c r="BC746" s="145">
        <f>IF(AZ746=3,G746,0)</f>
        <v>0</v>
      </c>
      <c r="BD746" s="145">
        <f>IF(AZ746=4,G746,0)</f>
        <v>0</v>
      </c>
      <c r="BE746" s="145">
        <f>IF(AZ746=5,G746,0)</f>
        <v>0</v>
      </c>
      <c r="CA746" s="170">
        <v>1</v>
      </c>
      <c r="CB746" s="170">
        <v>1</v>
      </c>
      <c r="CZ746" s="145">
        <v>1E-3</v>
      </c>
    </row>
    <row r="747" spans="1:104" ht="12.75" customHeight="1" x14ac:dyDescent="0.2">
      <c r="A747" s="177"/>
      <c r="B747" s="180"/>
      <c r="C747" s="237" t="s">
        <v>748</v>
      </c>
      <c r="D747" s="237"/>
      <c r="E747" s="181">
        <v>3.2879999999999998</v>
      </c>
      <c r="F747" s="182"/>
      <c r="G747" s="183"/>
      <c r="M747" s="179" t="s">
        <v>748</v>
      </c>
      <c r="O747" s="170"/>
    </row>
    <row r="748" spans="1:104" x14ac:dyDescent="0.2">
      <c r="A748" s="171">
        <v>110</v>
      </c>
      <c r="B748" s="172" t="s">
        <v>749</v>
      </c>
      <c r="C748" s="173" t="s">
        <v>750</v>
      </c>
      <c r="D748" s="174" t="s">
        <v>88</v>
      </c>
      <c r="E748" s="175">
        <v>26.8522</v>
      </c>
      <c r="F748" s="175">
        <v>0</v>
      </c>
      <c r="G748" s="176">
        <f>E748*F748</f>
        <v>0</v>
      </c>
      <c r="O748" s="170">
        <v>2</v>
      </c>
      <c r="AA748" s="145">
        <v>1</v>
      </c>
      <c r="AB748" s="145">
        <v>1</v>
      </c>
      <c r="AC748" s="145">
        <v>1</v>
      </c>
      <c r="AZ748" s="145">
        <v>1</v>
      </c>
      <c r="BA748" s="145">
        <f>IF(AZ748=1,G748,0)</f>
        <v>0</v>
      </c>
      <c r="BB748" s="145">
        <f>IF(AZ748=2,G748,0)</f>
        <v>0</v>
      </c>
      <c r="BC748" s="145">
        <f>IF(AZ748=3,G748,0)</f>
        <v>0</v>
      </c>
      <c r="BD748" s="145">
        <f>IF(AZ748=4,G748,0)</f>
        <v>0</v>
      </c>
      <c r="BE748" s="145">
        <f>IF(AZ748=5,G748,0)</f>
        <v>0</v>
      </c>
      <c r="CA748" s="170">
        <v>1</v>
      </c>
      <c r="CB748" s="170">
        <v>1</v>
      </c>
      <c r="CZ748" s="145">
        <v>0</v>
      </c>
    </row>
    <row r="749" spans="1:104" ht="12.75" customHeight="1" x14ac:dyDescent="0.2">
      <c r="A749" s="177"/>
      <c r="B749" s="180"/>
      <c r="C749" s="240" t="s">
        <v>751</v>
      </c>
      <c r="D749" s="240"/>
      <c r="E749" s="200">
        <v>4.5599999999999996</v>
      </c>
      <c r="F749" s="182"/>
      <c r="G749" s="183"/>
      <c r="M749" s="179" t="s">
        <v>751</v>
      </c>
      <c r="O749" s="170"/>
    </row>
    <row r="750" spans="1:104" ht="12.75" customHeight="1" x14ac:dyDescent="0.2">
      <c r="A750" s="177"/>
      <c r="B750" s="180"/>
      <c r="C750" s="240" t="s">
        <v>752</v>
      </c>
      <c r="D750" s="240"/>
      <c r="E750" s="200">
        <v>2.09</v>
      </c>
      <c r="F750" s="182"/>
      <c r="G750" s="183"/>
      <c r="M750" s="179" t="s">
        <v>752</v>
      </c>
      <c r="O750" s="170"/>
    </row>
    <row r="751" spans="1:104" ht="12.75" customHeight="1" x14ac:dyDescent="0.2">
      <c r="A751" s="177"/>
      <c r="B751" s="180"/>
      <c r="C751" s="240" t="s">
        <v>753</v>
      </c>
      <c r="D751" s="240"/>
      <c r="E751" s="200">
        <v>1.419</v>
      </c>
      <c r="F751" s="182"/>
      <c r="G751" s="183"/>
      <c r="M751" s="179" t="s">
        <v>753</v>
      </c>
      <c r="O751" s="170"/>
    </row>
    <row r="752" spans="1:104" ht="12.75" customHeight="1" x14ac:dyDescent="0.2">
      <c r="A752" s="177"/>
      <c r="B752" s="180"/>
      <c r="C752" s="240" t="s">
        <v>754</v>
      </c>
      <c r="D752" s="240"/>
      <c r="E752" s="200">
        <v>2.31</v>
      </c>
      <c r="F752" s="182"/>
      <c r="G752" s="183"/>
      <c r="M752" s="179" t="s">
        <v>754</v>
      </c>
      <c r="O752" s="170"/>
    </row>
    <row r="753" spans="1:104" ht="12.75" customHeight="1" x14ac:dyDescent="0.2">
      <c r="A753" s="177"/>
      <c r="B753" s="180"/>
      <c r="C753" s="240" t="s">
        <v>755</v>
      </c>
      <c r="D753" s="240"/>
      <c r="E753" s="200">
        <v>3.294</v>
      </c>
      <c r="F753" s="182"/>
      <c r="G753" s="183"/>
      <c r="M753" s="179" t="s">
        <v>755</v>
      </c>
      <c r="O753" s="170"/>
    </row>
    <row r="754" spans="1:104" ht="12.75" customHeight="1" x14ac:dyDescent="0.2">
      <c r="A754" s="177"/>
      <c r="B754" s="180"/>
      <c r="C754" s="240" t="s">
        <v>756</v>
      </c>
      <c r="D754" s="240"/>
      <c r="E754" s="200">
        <v>2.8519999999999999</v>
      </c>
      <c r="F754" s="182"/>
      <c r="G754" s="183"/>
      <c r="M754" s="179" t="s">
        <v>756</v>
      </c>
      <c r="O754" s="170"/>
    </row>
    <row r="755" spans="1:104" ht="12.75" customHeight="1" x14ac:dyDescent="0.2">
      <c r="A755" s="177"/>
      <c r="B755" s="180"/>
      <c r="C755" s="240" t="s">
        <v>757</v>
      </c>
      <c r="D755" s="240"/>
      <c r="E755" s="200">
        <v>9.36</v>
      </c>
      <c r="F755" s="182"/>
      <c r="G755" s="183"/>
      <c r="M755" s="179" t="s">
        <v>757</v>
      </c>
      <c r="O755" s="170"/>
    </row>
    <row r="756" spans="1:104" ht="12.75" customHeight="1" x14ac:dyDescent="0.2">
      <c r="A756" s="177"/>
      <c r="B756" s="180"/>
      <c r="C756" s="237" t="s">
        <v>758</v>
      </c>
      <c r="D756" s="237"/>
      <c r="E756" s="181">
        <v>0.96720000000000006</v>
      </c>
      <c r="F756" s="182"/>
      <c r="G756" s="183"/>
      <c r="M756" s="179" t="s">
        <v>758</v>
      </c>
      <c r="O756" s="170"/>
    </row>
    <row r="757" spans="1:104" x14ac:dyDescent="0.2">
      <c r="A757" s="192">
        <v>111</v>
      </c>
      <c r="B757" s="193" t="s">
        <v>759</v>
      </c>
      <c r="C757" s="194" t="s">
        <v>760</v>
      </c>
      <c r="D757" s="195" t="s">
        <v>243</v>
      </c>
      <c r="E757" s="196">
        <v>38.97</v>
      </c>
      <c r="F757" s="196">
        <v>0</v>
      </c>
      <c r="G757" s="197">
        <f>E757*F757</f>
        <v>0</v>
      </c>
      <c r="O757" s="170">
        <v>2</v>
      </c>
      <c r="AA757" s="145">
        <v>1</v>
      </c>
      <c r="AB757" s="145">
        <v>1</v>
      </c>
      <c r="AC757" s="145">
        <v>1</v>
      </c>
      <c r="AZ757" s="145">
        <v>1</v>
      </c>
      <c r="BA757" s="145">
        <f>IF(AZ757=1,G757,0)</f>
        <v>0</v>
      </c>
      <c r="BB757" s="145">
        <f>IF(AZ757=2,G757,0)</f>
        <v>0</v>
      </c>
      <c r="BC757" s="145">
        <f>IF(AZ757=3,G757,0)</f>
        <v>0</v>
      </c>
      <c r="BD757" s="145">
        <f>IF(AZ757=4,G757,0)</f>
        <v>0</v>
      </c>
      <c r="BE757" s="145">
        <f>IF(AZ757=5,G757,0)</f>
        <v>0</v>
      </c>
      <c r="CA757" s="170">
        <v>1</v>
      </c>
      <c r="CB757" s="170">
        <v>1</v>
      </c>
      <c r="CZ757" s="145">
        <v>0</v>
      </c>
    </row>
    <row r="758" spans="1:104" ht="22.5" x14ac:dyDescent="0.2">
      <c r="A758" s="171">
        <v>112</v>
      </c>
      <c r="B758" s="172" t="s">
        <v>761</v>
      </c>
      <c r="C758" s="173" t="s">
        <v>762</v>
      </c>
      <c r="D758" s="174" t="s">
        <v>243</v>
      </c>
      <c r="E758" s="175">
        <v>140</v>
      </c>
      <c r="F758" s="175">
        <v>0</v>
      </c>
      <c r="G758" s="176">
        <f>E758*F758</f>
        <v>0</v>
      </c>
      <c r="O758" s="170">
        <v>2</v>
      </c>
      <c r="AA758" s="145">
        <v>1</v>
      </c>
      <c r="AB758" s="145">
        <v>1</v>
      </c>
      <c r="AC758" s="145">
        <v>1</v>
      </c>
      <c r="AZ758" s="145">
        <v>1</v>
      </c>
      <c r="BA758" s="145">
        <f>IF(AZ758=1,G758,0)</f>
        <v>0</v>
      </c>
      <c r="BB758" s="145">
        <f>IF(AZ758=2,G758,0)</f>
        <v>0</v>
      </c>
      <c r="BC758" s="145">
        <f>IF(AZ758=3,G758,0)</f>
        <v>0</v>
      </c>
      <c r="BD758" s="145">
        <f>IF(AZ758=4,G758,0)</f>
        <v>0</v>
      </c>
      <c r="BE758" s="145">
        <f>IF(AZ758=5,G758,0)</f>
        <v>0</v>
      </c>
      <c r="CA758" s="170">
        <v>1</v>
      </c>
      <c r="CB758" s="170">
        <v>1</v>
      </c>
      <c r="CZ758" s="145">
        <v>4.8999999999999998E-4</v>
      </c>
    </row>
    <row r="759" spans="1:104" ht="12.75" customHeight="1" x14ac:dyDescent="0.2">
      <c r="A759" s="177"/>
      <c r="B759" s="178"/>
      <c r="C759" s="235" t="s">
        <v>266</v>
      </c>
      <c r="D759" s="235"/>
      <c r="E759" s="235"/>
      <c r="F759" s="235"/>
      <c r="G759" s="235"/>
      <c r="L759" s="179" t="s">
        <v>266</v>
      </c>
      <c r="O759" s="170">
        <v>3</v>
      </c>
    </row>
    <row r="760" spans="1:104" ht="12.75" customHeight="1" x14ac:dyDescent="0.2">
      <c r="A760" s="177"/>
      <c r="B760" s="178"/>
      <c r="C760" s="235" t="s">
        <v>267</v>
      </c>
      <c r="D760" s="235"/>
      <c r="E760" s="235"/>
      <c r="F760" s="235"/>
      <c r="G760" s="235"/>
      <c r="L760" s="179" t="s">
        <v>267</v>
      </c>
      <c r="O760" s="170">
        <v>3</v>
      </c>
    </row>
    <row r="761" spans="1:104" ht="12.75" customHeight="1" x14ac:dyDescent="0.2">
      <c r="A761" s="177"/>
      <c r="B761" s="178"/>
      <c r="C761" s="235" t="s">
        <v>268</v>
      </c>
      <c r="D761" s="235"/>
      <c r="E761" s="235"/>
      <c r="F761" s="235"/>
      <c r="G761" s="235"/>
      <c r="L761" s="179" t="s">
        <v>268</v>
      </c>
      <c r="O761" s="170">
        <v>3</v>
      </c>
    </row>
    <row r="762" spans="1:104" ht="12.75" customHeight="1" x14ac:dyDescent="0.2">
      <c r="A762" s="177"/>
      <c r="B762" s="178"/>
      <c r="C762" s="235" t="s">
        <v>269</v>
      </c>
      <c r="D762" s="235"/>
      <c r="E762" s="235"/>
      <c r="F762" s="235"/>
      <c r="G762" s="235"/>
      <c r="L762" s="179" t="s">
        <v>269</v>
      </c>
      <c r="O762" s="170">
        <v>3</v>
      </c>
    </row>
    <row r="763" spans="1:104" ht="12.75" customHeight="1" x14ac:dyDescent="0.2">
      <c r="A763" s="177"/>
      <c r="B763" s="178"/>
      <c r="C763" s="235" t="s">
        <v>270</v>
      </c>
      <c r="D763" s="235"/>
      <c r="E763" s="235"/>
      <c r="F763" s="235"/>
      <c r="G763" s="235"/>
      <c r="L763" s="179" t="s">
        <v>270</v>
      </c>
      <c r="O763" s="170">
        <v>3</v>
      </c>
    </row>
    <row r="764" spans="1:104" ht="12.75" customHeight="1" x14ac:dyDescent="0.2">
      <c r="A764" s="177"/>
      <c r="B764" s="178"/>
      <c r="C764" s="235" t="s">
        <v>271</v>
      </c>
      <c r="D764" s="235"/>
      <c r="E764" s="235"/>
      <c r="F764" s="235"/>
      <c r="G764" s="235"/>
      <c r="L764" s="179" t="s">
        <v>271</v>
      </c>
      <c r="O764" s="170">
        <v>3</v>
      </c>
    </row>
    <row r="765" spans="1:104" ht="12.75" customHeight="1" x14ac:dyDescent="0.2">
      <c r="A765" s="177"/>
      <c r="B765" s="178"/>
      <c r="C765" s="235" t="s">
        <v>272</v>
      </c>
      <c r="D765" s="235"/>
      <c r="E765" s="235"/>
      <c r="F765" s="235"/>
      <c r="G765" s="235"/>
      <c r="L765" s="179" t="s">
        <v>272</v>
      </c>
      <c r="O765" s="170">
        <v>3</v>
      </c>
    </row>
    <row r="766" spans="1:104" ht="12.75" customHeight="1" x14ac:dyDescent="0.2">
      <c r="A766" s="177"/>
      <c r="B766" s="178"/>
      <c r="C766" s="235" t="s">
        <v>273</v>
      </c>
      <c r="D766" s="235"/>
      <c r="E766" s="235"/>
      <c r="F766" s="235"/>
      <c r="G766" s="235"/>
      <c r="L766" s="179" t="s">
        <v>273</v>
      </c>
      <c r="O766" s="170">
        <v>3</v>
      </c>
    </row>
    <row r="767" spans="1:104" ht="12.75" customHeight="1" x14ac:dyDescent="0.2">
      <c r="A767" s="177"/>
      <c r="B767" s="178"/>
      <c r="C767" s="235" t="s">
        <v>274</v>
      </c>
      <c r="D767" s="235"/>
      <c r="E767" s="235"/>
      <c r="F767" s="235"/>
      <c r="G767" s="235"/>
      <c r="L767" s="179" t="s">
        <v>274</v>
      </c>
      <c r="O767" s="170">
        <v>3</v>
      </c>
    </row>
    <row r="768" spans="1:104" ht="12.75" customHeight="1" x14ac:dyDescent="0.2">
      <c r="A768" s="177"/>
      <c r="B768" s="178"/>
      <c r="C768" s="235" t="s">
        <v>275</v>
      </c>
      <c r="D768" s="235"/>
      <c r="E768" s="235"/>
      <c r="F768" s="235"/>
      <c r="G768" s="235"/>
      <c r="L768" s="179" t="s">
        <v>275</v>
      </c>
      <c r="O768" s="170">
        <v>3</v>
      </c>
    </row>
    <row r="769" spans="1:104" ht="12.75" customHeight="1" x14ac:dyDescent="0.2">
      <c r="A769" s="177"/>
      <c r="B769" s="178"/>
      <c r="C769" s="235" t="s">
        <v>276</v>
      </c>
      <c r="D769" s="235"/>
      <c r="E769" s="235"/>
      <c r="F769" s="235"/>
      <c r="G769" s="235"/>
      <c r="L769" s="179" t="s">
        <v>276</v>
      </c>
      <c r="O769" s="170">
        <v>3</v>
      </c>
    </row>
    <row r="770" spans="1:104" ht="12.75" customHeight="1" x14ac:dyDescent="0.2">
      <c r="A770" s="177"/>
      <c r="B770" s="180"/>
      <c r="C770" s="240" t="s">
        <v>277</v>
      </c>
      <c r="D770" s="240"/>
      <c r="E770" s="200">
        <v>60</v>
      </c>
      <c r="F770" s="182"/>
      <c r="G770" s="183"/>
      <c r="M770" s="179" t="s">
        <v>277</v>
      </c>
      <c r="O770" s="170"/>
    </row>
    <row r="771" spans="1:104" ht="12.75" customHeight="1" x14ac:dyDescent="0.2">
      <c r="A771" s="177"/>
      <c r="B771" s="180"/>
      <c r="C771" s="237" t="s">
        <v>278</v>
      </c>
      <c r="D771" s="237"/>
      <c r="E771" s="181">
        <v>80</v>
      </c>
      <c r="F771" s="182"/>
      <c r="G771" s="183"/>
      <c r="M771" s="179" t="s">
        <v>278</v>
      </c>
      <c r="O771" s="170"/>
    </row>
    <row r="772" spans="1:104" ht="22.5" x14ac:dyDescent="0.2">
      <c r="A772" s="171">
        <v>113</v>
      </c>
      <c r="B772" s="172" t="s">
        <v>763</v>
      </c>
      <c r="C772" s="173" t="s">
        <v>764</v>
      </c>
      <c r="D772" s="174" t="s">
        <v>243</v>
      </c>
      <c r="E772" s="175">
        <v>12.4</v>
      </c>
      <c r="F772" s="175">
        <v>0</v>
      </c>
      <c r="G772" s="176">
        <f>E772*F772</f>
        <v>0</v>
      </c>
      <c r="O772" s="170">
        <v>2</v>
      </c>
      <c r="AA772" s="145">
        <v>1</v>
      </c>
      <c r="AB772" s="145">
        <v>1</v>
      </c>
      <c r="AC772" s="145">
        <v>1</v>
      </c>
      <c r="AZ772" s="145">
        <v>1</v>
      </c>
      <c r="BA772" s="145">
        <f>IF(AZ772=1,G772,0)</f>
        <v>0</v>
      </c>
      <c r="BB772" s="145">
        <f>IF(AZ772=2,G772,0)</f>
        <v>0</v>
      </c>
      <c r="BC772" s="145">
        <f>IF(AZ772=3,G772,0)</f>
        <v>0</v>
      </c>
      <c r="BD772" s="145">
        <f>IF(AZ772=4,G772,0)</f>
        <v>0</v>
      </c>
      <c r="BE772" s="145">
        <f>IF(AZ772=5,G772,0)</f>
        <v>0</v>
      </c>
      <c r="CA772" s="170">
        <v>1</v>
      </c>
      <c r="CB772" s="170">
        <v>1</v>
      </c>
      <c r="CZ772" s="145">
        <v>0</v>
      </c>
    </row>
    <row r="773" spans="1:104" ht="12.75" customHeight="1" x14ac:dyDescent="0.2">
      <c r="A773" s="177"/>
      <c r="B773" s="180"/>
      <c r="C773" s="240" t="s">
        <v>765</v>
      </c>
      <c r="D773" s="240"/>
      <c r="E773" s="200">
        <v>3.6</v>
      </c>
      <c r="F773" s="182"/>
      <c r="G773" s="183"/>
      <c r="M773" s="179" t="s">
        <v>765</v>
      </c>
      <c r="O773" s="170"/>
    </row>
    <row r="774" spans="1:104" ht="12.75" customHeight="1" x14ac:dyDescent="0.2">
      <c r="A774" s="177"/>
      <c r="B774" s="180"/>
      <c r="C774" s="240" t="s">
        <v>195</v>
      </c>
      <c r="D774" s="240"/>
      <c r="E774" s="200">
        <v>2.6</v>
      </c>
      <c r="F774" s="182"/>
      <c r="G774" s="183"/>
      <c r="M774" s="179" t="s">
        <v>195</v>
      </c>
      <c r="O774" s="170"/>
    </row>
    <row r="775" spans="1:104" ht="12.75" customHeight="1" x14ac:dyDescent="0.2">
      <c r="A775" s="177"/>
      <c r="B775" s="180"/>
      <c r="C775" s="240" t="s">
        <v>196</v>
      </c>
      <c r="D775" s="240"/>
      <c r="E775" s="200">
        <v>3</v>
      </c>
      <c r="F775" s="182"/>
      <c r="G775" s="183"/>
      <c r="M775" s="179" t="s">
        <v>196</v>
      </c>
      <c r="O775" s="170"/>
    </row>
    <row r="776" spans="1:104" ht="12.75" customHeight="1" x14ac:dyDescent="0.2">
      <c r="A776" s="177"/>
      <c r="B776" s="180"/>
      <c r="C776" s="237" t="s">
        <v>766</v>
      </c>
      <c r="D776" s="237"/>
      <c r="E776" s="181">
        <v>3.2</v>
      </c>
      <c r="F776" s="182"/>
      <c r="G776" s="183"/>
      <c r="M776" s="179" t="s">
        <v>766</v>
      </c>
      <c r="O776" s="170"/>
    </row>
    <row r="777" spans="1:104" x14ac:dyDescent="0.2">
      <c r="A777" s="171">
        <v>114</v>
      </c>
      <c r="B777" s="172" t="s">
        <v>767</v>
      </c>
      <c r="C777" s="173" t="s">
        <v>768</v>
      </c>
      <c r="D777" s="174" t="s">
        <v>243</v>
      </c>
      <c r="E777" s="175">
        <v>8.65</v>
      </c>
      <c r="F777" s="175">
        <v>0</v>
      </c>
      <c r="G777" s="176">
        <f>E777*F777</f>
        <v>0</v>
      </c>
      <c r="O777" s="170">
        <v>2</v>
      </c>
      <c r="AA777" s="145">
        <v>1</v>
      </c>
      <c r="AB777" s="145">
        <v>1</v>
      </c>
      <c r="AC777" s="145">
        <v>1</v>
      </c>
      <c r="AZ777" s="145">
        <v>1</v>
      </c>
      <c r="BA777" s="145">
        <f>IF(AZ777=1,G777,0)</f>
        <v>0</v>
      </c>
      <c r="BB777" s="145">
        <f>IF(AZ777=2,G777,0)</f>
        <v>0</v>
      </c>
      <c r="BC777" s="145">
        <f>IF(AZ777=3,G777,0)</f>
        <v>0</v>
      </c>
      <c r="BD777" s="145">
        <f>IF(AZ777=4,G777,0)</f>
        <v>0</v>
      </c>
      <c r="BE777" s="145">
        <f>IF(AZ777=5,G777,0)</f>
        <v>0</v>
      </c>
      <c r="CA777" s="170">
        <v>1</v>
      </c>
      <c r="CB777" s="170">
        <v>1</v>
      </c>
      <c r="CZ777" s="145">
        <v>0</v>
      </c>
    </row>
    <row r="778" spans="1:104" ht="12.75" customHeight="1" x14ac:dyDescent="0.2">
      <c r="A778" s="177"/>
      <c r="B778" s="180"/>
      <c r="C778" s="237" t="s">
        <v>769</v>
      </c>
      <c r="D778" s="237"/>
      <c r="E778" s="181">
        <v>8.65</v>
      </c>
      <c r="F778" s="182"/>
      <c r="G778" s="183"/>
      <c r="M778" s="179" t="s">
        <v>769</v>
      </c>
      <c r="O778" s="170"/>
    </row>
    <row r="779" spans="1:104" x14ac:dyDescent="0.2">
      <c r="A779" s="171">
        <v>115</v>
      </c>
      <c r="B779" s="172" t="s">
        <v>770</v>
      </c>
      <c r="C779" s="173" t="s">
        <v>771</v>
      </c>
      <c r="D779" s="174" t="s">
        <v>88</v>
      </c>
      <c r="E779" s="175">
        <v>418.6</v>
      </c>
      <c r="F779" s="175">
        <v>0</v>
      </c>
      <c r="G779" s="176">
        <f>E779*F779</f>
        <v>0</v>
      </c>
      <c r="O779" s="170">
        <v>2</v>
      </c>
      <c r="AA779" s="145">
        <v>1</v>
      </c>
      <c r="AB779" s="145">
        <v>1</v>
      </c>
      <c r="AC779" s="145">
        <v>1</v>
      </c>
      <c r="AZ779" s="145">
        <v>1</v>
      </c>
      <c r="BA779" s="145">
        <f>IF(AZ779=1,G779,0)</f>
        <v>0</v>
      </c>
      <c r="BB779" s="145">
        <f>IF(AZ779=2,G779,0)</f>
        <v>0</v>
      </c>
      <c r="BC779" s="145">
        <f>IF(AZ779=3,G779,0)</f>
        <v>0</v>
      </c>
      <c r="BD779" s="145">
        <f>IF(AZ779=4,G779,0)</f>
        <v>0</v>
      </c>
      <c r="BE779" s="145">
        <f>IF(AZ779=5,G779,0)</f>
        <v>0</v>
      </c>
      <c r="CA779" s="170">
        <v>1</v>
      </c>
      <c r="CB779" s="170">
        <v>1</v>
      </c>
      <c r="CZ779" s="145">
        <v>0</v>
      </c>
    </row>
    <row r="780" spans="1:104" ht="12.75" customHeight="1" x14ac:dyDescent="0.2">
      <c r="A780" s="177"/>
      <c r="B780" s="178"/>
      <c r="C780" s="235" t="s">
        <v>772</v>
      </c>
      <c r="D780" s="235"/>
      <c r="E780" s="235"/>
      <c r="F780" s="235"/>
      <c r="G780" s="235"/>
      <c r="L780" s="179" t="s">
        <v>772</v>
      </c>
      <c r="O780" s="170">
        <v>3</v>
      </c>
    </row>
    <row r="781" spans="1:104" ht="12.75" customHeight="1" x14ac:dyDescent="0.2">
      <c r="A781" s="177"/>
      <c r="B781" s="180"/>
      <c r="C781" s="240" t="s">
        <v>773</v>
      </c>
      <c r="D781" s="240"/>
      <c r="E781" s="200">
        <v>118.6</v>
      </c>
      <c r="F781" s="182"/>
      <c r="G781" s="183"/>
      <c r="M781" s="179" t="s">
        <v>773</v>
      </c>
      <c r="O781" s="170"/>
    </row>
    <row r="782" spans="1:104" ht="12.75" customHeight="1" x14ac:dyDescent="0.2">
      <c r="A782" s="177"/>
      <c r="B782" s="180"/>
      <c r="C782" s="237" t="s">
        <v>774</v>
      </c>
      <c r="D782" s="237"/>
      <c r="E782" s="181">
        <v>300</v>
      </c>
      <c r="F782" s="182"/>
      <c r="G782" s="183"/>
      <c r="M782" s="179" t="s">
        <v>774</v>
      </c>
      <c r="O782" s="170"/>
    </row>
    <row r="783" spans="1:104" x14ac:dyDescent="0.2">
      <c r="A783" s="184"/>
      <c r="B783" s="185" t="s">
        <v>105</v>
      </c>
      <c r="C783" s="186" t="str">
        <f>CONCATENATE(B662," ",C662)</f>
        <v>96 Bourání konstrukcí</v>
      </c>
      <c r="D783" s="187"/>
      <c r="E783" s="188"/>
      <c r="F783" s="189"/>
      <c r="G783" s="190">
        <f>SUM(G662:G782)</f>
        <v>0</v>
      </c>
      <c r="O783" s="170">
        <v>4</v>
      </c>
      <c r="BA783" s="191">
        <f>SUM(BA662:BA782)</f>
        <v>0</v>
      </c>
      <c r="BB783" s="191">
        <f>SUM(BB662:BB782)</f>
        <v>0</v>
      </c>
      <c r="BC783" s="191">
        <f>SUM(BC662:BC782)</f>
        <v>0</v>
      </c>
      <c r="BD783" s="191">
        <f>SUM(BD662:BD782)</f>
        <v>0</v>
      </c>
      <c r="BE783" s="191">
        <f>SUM(BE662:BE782)</f>
        <v>0</v>
      </c>
    </row>
    <row r="784" spans="1:104" x14ac:dyDescent="0.2">
      <c r="A784" s="163" t="s">
        <v>83</v>
      </c>
      <c r="B784" s="164" t="s">
        <v>775</v>
      </c>
      <c r="C784" s="165" t="s">
        <v>776</v>
      </c>
      <c r="D784" s="166"/>
      <c r="E784" s="167"/>
      <c r="F784" s="167"/>
      <c r="G784" s="168"/>
      <c r="H784" s="169"/>
      <c r="I784" s="169"/>
      <c r="O784" s="170">
        <v>1</v>
      </c>
    </row>
    <row r="785" spans="1:104" x14ac:dyDescent="0.2">
      <c r="A785" s="171">
        <v>116</v>
      </c>
      <c r="B785" s="172"/>
      <c r="C785" s="173"/>
      <c r="D785" s="174"/>
      <c r="E785" s="175">
        <v>0</v>
      </c>
      <c r="F785" s="175">
        <v>0</v>
      </c>
      <c r="G785" s="176">
        <f>E785*F785</f>
        <v>0</v>
      </c>
      <c r="O785" s="170">
        <v>2</v>
      </c>
      <c r="AA785" s="145">
        <v>1</v>
      </c>
      <c r="AB785" s="145">
        <v>1</v>
      </c>
      <c r="AC785" s="145">
        <v>1</v>
      </c>
      <c r="AZ785" s="145">
        <v>1</v>
      </c>
      <c r="BA785" s="145">
        <f>IF(AZ785=1,G785,0)</f>
        <v>0</v>
      </c>
      <c r="BB785" s="145">
        <f>IF(AZ785=2,G785,0)</f>
        <v>0</v>
      </c>
      <c r="BC785" s="145">
        <f>IF(AZ785=3,G785,0)</f>
        <v>0</v>
      </c>
      <c r="BD785" s="145">
        <f>IF(AZ785=4,G785,0)</f>
        <v>0</v>
      </c>
      <c r="BE785" s="145">
        <f>IF(AZ785=5,G785,0)</f>
        <v>0</v>
      </c>
      <c r="CA785" s="170">
        <v>1</v>
      </c>
      <c r="CB785" s="170">
        <v>1</v>
      </c>
      <c r="CZ785" s="145">
        <v>0</v>
      </c>
    </row>
    <row r="786" spans="1:104" x14ac:dyDescent="0.2">
      <c r="A786" s="177"/>
      <c r="B786" s="178"/>
      <c r="C786" s="235"/>
      <c r="D786" s="235"/>
      <c r="E786" s="235"/>
      <c r="F786" s="235"/>
      <c r="G786" s="235"/>
      <c r="L786" s="179" t="s">
        <v>777</v>
      </c>
      <c r="O786" s="170">
        <v>3</v>
      </c>
    </row>
    <row r="787" spans="1:104" ht="45" x14ac:dyDescent="0.2">
      <c r="A787" s="177"/>
      <c r="B787" s="178"/>
      <c r="C787" s="235"/>
      <c r="D787" s="235"/>
      <c r="E787" s="235"/>
      <c r="F787" s="235"/>
      <c r="G787" s="235"/>
      <c r="L787" s="179" t="s">
        <v>778</v>
      </c>
      <c r="O787" s="170">
        <v>3</v>
      </c>
    </row>
    <row r="788" spans="1:104" x14ac:dyDescent="0.2">
      <c r="A788" s="177"/>
      <c r="B788" s="180"/>
      <c r="C788" s="238"/>
      <c r="D788" s="238"/>
      <c r="E788" s="198"/>
      <c r="F788" s="182"/>
      <c r="G788" s="183"/>
      <c r="M788" s="179" t="s">
        <v>115</v>
      </c>
      <c r="O788" s="170"/>
    </row>
    <row r="789" spans="1:104" x14ac:dyDescent="0.2">
      <c r="A789" s="177"/>
      <c r="B789" s="180"/>
      <c r="C789" s="238"/>
      <c r="D789" s="238"/>
      <c r="E789" s="198"/>
      <c r="F789" s="182"/>
      <c r="G789" s="183"/>
      <c r="M789" s="179" t="s">
        <v>116</v>
      </c>
      <c r="O789" s="170"/>
    </row>
    <row r="790" spans="1:104" x14ac:dyDescent="0.2">
      <c r="A790" s="177"/>
      <c r="B790" s="180"/>
      <c r="C790" s="238"/>
      <c r="D790" s="238"/>
      <c r="E790" s="198"/>
      <c r="F790" s="182"/>
      <c r="G790" s="183"/>
      <c r="M790" s="179" t="s">
        <v>117</v>
      </c>
      <c r="O790" s="170"/>
    </row>
    <row r="791" spans="1:104" x14ac:dyDescent="0.2">
      <c r="A791" s="177"/>
      <c r="B791" s="180"/>
      <c r="C791" s="238"/>
      <c r="D791" s="238"/>
      <c r="E791" s="198"/>
      <c r="F791" s="182"/>
      <c r="G791" s="183"/>
      <c r="M791" s="179" t="s">
        <v>118</v>
      </c>
      <c r="O791" s="170"/>
    </row>
    <row r="792" spans="1:104" x14ac:dyDescent="0.2">
      <c r="A792" s="177"/>
      <c r="B792" s="180"/>
      <c r="C792" s="238"/>
      <c r="D792" s="238"/>
      <c r="E792" s="198"/>
      <c r="F792" s="182"/>
      <c r="G792" s="183"/>
      <c r="M792" s="179" t="s">
        <v>119</v>
      </c>
      <c r="O792" s="170"/>
    </row>
    <row r="793" spans="1:104" x14ac:dyDescent="0.2">
      <c r="A793" s="177"/>
      <c r="B793" s="180"/>
      <c r="C793" s="238"/>
      <c r="D793" s="238"/>
      <c r="E793" s="198"/>
      <c r="F793" s="182"/>
      <c r="G793" s="183"/>
      <c r="M793" s="179" t="s">
        <v>120</v>
      </c>
      <c r="O793" s="170"/>
    </row>
    <row r="794" spans="1:104" x14ac:dyDescent="0.2">
      <c r="A794" s="177"/>
      <c r="B794" s="180"/>
      <c r="C794" s="238"/>
      <c r="D794" s="238"/>
      <c r="E794" s="198"/>
      <c r="F794" s="182"/>
      <c r="G794" s="183"/>
      <c r="M794" s="179" t="s">
        <v>121</v>
      </c>
      <c r="O794" s="170"/>
    </row>
    <row r="795" spans="1:104" x14ac:dyDescent="0.2">
      <c r="A795" s="177"/>
      <c r="B795" s="180"/>
      <c r="C795" s="238"/>
      <c r="D795" s="238"/>
      <c r="E795" s="198"/>
      <c r="F795" s="182"/>
      <c r="G795" s="183"/>
      <c r="M795" s="179" t="s">
        <v>122</v>
      </c>
      <c r="O795" s="170"/>
    </row>
    <row r="796" spans="1:104" x14ac:dyDescent="0.2">
      <c r="A796" s="177"/>
      <c r="B796" s="180"/>
      <c r="C796" s="238"/>
      <c r="D796" s="238"/>
      <c r="E796" s="198"/>
      <c r="F796" s="182"/>
      <c r="G796" s="183"/>
      <c r="M796" s="179" t="s">
        <v>123</v>
      </c>
      <c r="O796" s="170"/>
    </row>
    <row r="797" spans="1:104" x14ac:dyDescent="0.2">
      <c r="A797" s="177"/>
      <c r="B797" s="180"/>
      <c r="C797" s="238"/>
      <c r="D797" s="238"/>
      <c r="E797" s="198"/>
      <c r="F797" s="182"/>
      <c r="G797" s="183"/>
      <c r="M797" s="179" t="s">
        <v>124</v>
      </c>
      <c r="O797" s="170"/>
    </row>
    <row r="798" spans="1:104" x14ac:dyDescent="0.2">
      <c r="A798" s="177"/>
      <c r="B798" s="180"/>
      <c r="C798" s="238"/>
      <c r="D798" s="238"/>
      <c r="E798" s="198"/>
      <c r="F798" s="182"/>
      <c r="G798" s="183"/>
      <c r="M798" s="179" t="s">
        <v>125</v>
      </c>
      <c r="O798" s="170"/>
    </row>
    <row r="799" spans="1:104" x14ac:dyDescent="0.2">
      <c r="A799" s="177"/>
      <c r="B799" s="180"/>
      <c r="C799" s="238"/>
      <c r="D799" s="238"/>
      <c r="E799" s="198"/>
      <c r="F799" s="182"/>
      <c r="G799" s="183"/>
      <c r="M799" s="179" t="s">
        <v>126</v>
      </c>
      <c r="O799" s="170"/>
    </row>
    <row r="800" spans="1:104" x14ac:dyDescent="0.2">
      <c r="A800" s="177"/>
      <c r="B800" s="180"/>
      <c r="C800" s="238"/>
      <c r="D800" s="238"/>
      <c r="E800" s="198"/>
      <c r="F800" s="182"/>
      <c r="G800" s="183"/>
      <c r="M800" s="179" t="s">
        <v>127</v>
      </c>
      <c r="O800" s="170"/>
    </row>
    <row r="801" spans="1:104" x14ac:dyDescent="0.2">
      <c r="A801" s="177"/>
      <c r="B801" s="180"/>
      <c r="C801" s="238"/>
      <c r="D801" s="238"/>
      <c r="E801" s="198"/>
      <c r="F801" s="182"/>
      <c r="G801" s="183"/>
      <c r="M801" s="179" t="s">
        <v>128</v>
      </c>
      <c r="O801" s="170"/>
    </row>
    <row r="802" spans="1:104" x14ac:dyDescent="0.2">
      <c r="A802" s="177"/>
      <c r="B802" s="180"/>
      <c r="C802" s="238"/>
      <c r="D802" s="238"/>
      <c r="E802" s="198"/>
      <c r="F802" s="182"/>
      <c r="G802" s="183"/>
      <c r="M802" s="179" t="s">
        <v>129</v>
      </c>
      <c r="O802" s="170"/>
    </row>
    <row r="803" spans="1:104" x14ac:dyDescent="0.2">
      <c r="A803" s="177"/>
      <c r="B803" s="180"/>
      <c r="C803" s="239"/>
      <c r="D803" s="239"/>
      <c r="E803" s="199"/>
      <c r="F803" s="182"/>
      <c r="G803" s="183"/>
      <c r="M803" s="179" t="s">
        <v>130</v>
      </c>
      <c r="O803" s="170"/>
    </row>
    <row r="804" spans="1:104" x14ac:dyDescent="0.2">
      <c r="A804" s="177"/>
      <c r="B804" s="180"/>
      <c r="C804" s="240"/>
      <c r="D804" s="240"/>
      <c r="E804" s="200"/>
      <c r="F804" s="182"/>
      <c r="G804" s="183"/>
      <c r="M804" s="179" t="s">
        <v>131</v>
      </c>
      <c r="O804" s="170"/>
    </row>
    <row r="805" spans="1:104" x14ac:dyDescent="0.2">
      <c r="A805" s="177"/>
      <c r="B805" s="180"/>
      <c r="C805" s="240"/>
      <c r="D805" s="240"/>
      <c r="E805" s="200"/>
      <c r="F805" s="182"/>
      <c r="G805" s="183"/>
      <c r="M805" s="179" t="s">
        <v>132</v>
      </c>
      <c r="O805" s="170"/>
    </row>
    <row r="806" spans="1:104" x14ac:dyDescent="0.2">
      <c r="A806" s="177"/>
      <c r="B806" s="180"/>
      <c r="C806" s="237"/>
      <c r="D806" s="237"/>
      <c r="E806" s="181"/>
      <c r="F806" s="182"/>
      <c r="G806" s="183"/>
      <c r="M806" s="179" t="s">
        <v>133</v>
      </c>
      <c r="O806" s="170"/>
    </row>
    <row r="807" spans="1:104" x14ac:dyDescent="0.2">
      <c r="A807" s="177"/>
      <c r="B807" s="180"/>
      <c r="C807" s="238"/>
      <c r="D807" s="238"/>
      <c r="E807" s="198"/>
      <c r="F807" s="182"/>
      <c r="G807" s="183"/>
      <c r="M807" s="179" t="s">
        <v>115</v>
      </c>
      <c r="O807" s="170"/>
    </row>
    <row r="808" spans="1:104" x14ac:dyDescent="0.2">
      <c r="A808" s="177"/>
      <c r="B808" s="180"/>
      <c r="C808" s="238"/>
      <c r="D808" s="238"/>
      <c r="E808" s="198"/>
      <c r="F808" s="182"/>
      <c r="G808" s="183"/>
      <c r="M808" s="179" t="s">
        <v>779</v>
      </c>
      <c r="O808" s="170"/>
    </row>
    <row r="809" spans="1:104" x14ac:dyDescent="0.2">
      <c r="A809" s="177"/>
      <c r="B809" s="180"/>
      <c r="C809" s="238"/>
      <c r="D809" s="238"/>
      <c r="E809" s="198"/>
      <c r="F809" s="182"/>
      <c r="G809" s="183"/>
      <c r="M809" s="179" t="s">
        <v>780</v>
      </c>
      <c r="O809" s="170"/>
    </row>
    <row r="810" spans="1:104" x14ac:dyDescent="0.2">
      <c r="A810" s="177"/>
      <c r="B810" s="180"/>
      <c r="C810" s="238"/>
      <c r="D810" s="238"/>
      <c r="E810" s="198"/>
      <c r="F810" s="182"/>
      <c r="G810" s="183"/>
      <c r="M810" s="179" t="s">
        <v>781</v>
      </c>
      <c r="O810" s="170"/>
    </row>
    <row r="811" spans="1:104" x14ac:dyDescent="0.2">
      <c r="A811" s="177"/>
      <c r="B811" s="180"/>
      <c r="C811" s="238"/>
      <c r="D811" s="238"/>
      <c r="E811" s="198"/>
      <c r="F811" s="182"/>
      <c r="G811" s="183"/>
      <c r="M811" s="179" t="s">
        <v>782</v>
      </c>
      <c r="O811" s="170"/>
    </row>
    <row r="812" spans="1:104" x14ac:dyDescent="0.2">
      <c r="A812" s="177"/>
      <c r="B812" s="180"/>
      <c r="C812" s="239"/>
      <c r="D812" s="239"/>
      <c r="E812" s="199"/>
      <c r="F812" s="182"/>
      <c r="G812" s="183"/>
      <c r="M812" s="179" t="s">
        <v>130</v>
      </c>
      <c r="O812" s="170"/>
    </row>
    <row r="813" spans="1:104" x14ac:dyDescent="0.2">
      <c r="A813" s="177"/>
      <c r="B813" s="180"/>
      <c r="C813" s="237"/>
      <c r="D813" s="237"/>
      <c r="E813" s="181"/>
      <c r="F813" s="182"/>
      <c r="G813" s="183"/>
      <c r="M813" s="179" t="s">
        <v>783</v>
      </c>
      <c r="O813" s="170"/>
    </row>
    <row r="814" spans="1:104" x14ac:dyDescent="0.2">
      <c r="A814" s="184"/>
      <c r="B814" s="185" t="s">
        <v>105</v>
      </c>
      <c r="C814" s="186" t="str">
        <f>CONCATENATE(B784," ",C784)</f>
        <v>97 neobsazeno</v>
      </c>
      <c r="D814" s="187"/>
      <c r="E814" s="188"/>
      <c r="F814" s="189"/>
      <c r="G814" s="190">
        <f>SUM(G784:G813)</f>
        <v>0</v>
      </c>
      <c r="O814" s="170">
        <v>4</v>
      </c>
      <c r="BA814" s="191">
        <f>SUM(BA784:BA813)</f>
        <v>0</v>
      </c>
      <c r="BB814" s="191">
        <f>SUM(BB784:BB813)</f>
        <v>0</v>
      </c>
      <c r="BC814" s="191">
        <f>SUM(BC784:BC813)</f>
        <v>0</v>
      </c>
      <c r="BD814" s="191">
        <f>SUM(BD784:BD813)</f>
        <v>0</v>
      </c>
      <c r="BE814" s="191">
        <f>SUM(BE784:BE813)</f>
        <v>0</v>
      </c>
    </row>
    <row r="815" spans="1:104" x14ac:dyDescent="0.2">
      <c r="A815" s="163" t="s">
        <v>83</v>
      </c>
      <c r="B815" s="164" t="s">
        <v>784</v>
      </c>
      <c r="C815" s="165" t="s">
        <v>785</v>
      </c>
      <c r="D815" s="166"/>
      <c r="E815" s="167"/>
      <c r="F815" s="167"/>
      <c r="G815" s="168"/>
      <c r="H815" s="169"/>
      <c r="I815" s="169"/>
      <c r="O815" s="170">
        <v>1</v>
      </c>
    </row>
    <row r="816" spans="1:104" x14ac:dyDescent="0.2">
      <c r="A816" s="171">
        <v>117</v>
      </c>
      <c r="B816" s="172" t="s">
        <v>786</v>
      </c>
      <c r="C816" s="173" t="s">
        <v>787</v>
      </c>
      <c r="D816" s="174" t="s">
        <v>173</v>
      </c>
      <c r="E816" s="175">
        <v>155.684988487</v>
      </c>
      <c r="F816" s="175">
        <v>0</v>
      </c>
      <c r="G816" s="176">
        <f>E816*F816</f>
        <v>0</v>
      </c>
      <c r="O816" s="170">
        <v>2</v>
      </c>
      <c r="AA816" s="145">
        <v>7</v>
      </c>
      <c r="AB816" s="145">
        <v>1</v>
      </c>
      <c r="AC816" s="145">
        <v>2</v>
      </c>
      <c r="AZ816" s="145">
        <v>1</v>
      </c>
      <c r="BA816" s="145">
        <f>IF(AZ816=1,G816,0)</f>
        <v>0</v>
      </c>
      <c r="BB816" s="145">
        <f>IF(AZ816=2,G816,0)</f>
        <v>0</v>
      </c>
      <c r="BC816" s="145">
        <f>IF(AZ816=3,G816,0)</f>
        <v>0</v>
      </c>
      <c r="BD816" s="145">
        <f>IF(AZ816=4,G816,0)</f>
        <v>0</v>
      </c>
      <c r="BE816" s="145">
        <f>IF(AZ816=5,G816,0)</f>
        <v>0</v>
      </c>
      <c r="CA816" s="170">
        <v>7</v>
      </c>
      <c r="CB816" s="170">
        <v>1</v>
      </c>
      <c r="CZ816" s="145">
        <v>0</v>
      </c>
    </row>
    <row r="817" spans="1:104" x14ac:dyDescent="0.2">
      <c r="A817" s="184"/>
      <c r="B817" s="185" t="s">
        <v>105</v>
      </c>
      <c r="C817" s="186" t="str">
        <f>CONCATENATE(B815," ",C815)</f>
        <v>99 Staveništní přesun hmot</v>
      </c>
      <c r="D817" s="187"/>
      <c r="E817" s="188"/>
      <c r="F817" s="189"/>
      <c r="G817" s="190">
        <f>SUM(G815:G816)</f>
        <v>0</v>
      </c>
      <c r="O817" s="170">
        <v>4</v>
      </c>
      <c r="BA817" s="191">
        <f>SUM(BA815:BA816)</f>
        <v>0</v>
      </c>
      <c r="BB817" s="191">
        <f>SUM(BB815:BB816)</f>
        <v>0</v>
      </c>
      <c r="BC817" s="191">
        <f>SUM(BC815:BC816)</f>
        <v>0</v>
      </c>
      <c r="BD817" s="191">
        <f>SUM(BD815:BD816)</f>
        <v>0</v>
      </c>
      <c r="BE817" s="191">
        <f>SUM(BE815:BE816)</f>
        <v>0</v>
      </c>
    </row>
    <row r="818" spans="1:104" x14ac:dyDescent="0.2">
      <c r="A818" s="163" t="s">
        <v>83</v>
      </c>
      <c r="B818" s="164" t="s">
        <v>788</v>
      </c>
      <c r="C818" s="165" t="s">
        <v>789</v>
      </c>
      <c r="D818" s="166"/>
      <c r="E818" s="167"/>
      <c r="F818" s="167"/>
      <c r="G818" s="168"/>
      <c r="H818" s="169"/>
      <c r="I818" s="169"/>
      <c r="O818" s="170">
        <v>1</v>
      </c>
    </row>
    <row r="819" spans="1:104" ht="22.5" x14ac:dyDescent="0.2">
      <c r="A819" s="192">
        <v>118</v>
      </c>
      <c r="B819" s="193" t="s">
        <v>790</v>
      </c>
      <c r="C819" s="194" t="s">
        <v>791</v>
      </c>
      <c r="D819" s="195" t="s">
        <v>88</v>
      </c>
      <c r="E819" s="196">
        <v>67.44</v>
      </c>
      <c r="F819" s="196">
        <v>0</v>
      </c>
      <c r="G819" s="197">
        <f>E819*F819</f>
        <v>0</v>
      </c>
      <c r="O819" s="170">
        <v>2</v>
      </c>
      <c r="AA819" s="145">
        <v>1</v>
      </c>
      <c r="AB819" s="145">
        <v>7</v>
      </c>
      <c r="AC819" s="145">
        <v>7</v>
      </c>
      <c r="AZ819" s="145">
        <v>2</v>
      </c>
      <c r="BA819" s="145">
        <f>IF(AZ819=1,G819,0)</f>
        <v>0</v>
      </c>
      <c r="BB819" s="145">
        <f>IF(AZ819=2,G819,0)</f>
        <v>0</v>
      </c>
      <c r="BC819" s="145">
        <f>IF(AZ819=3,G819,0)</f>
        <v>0</v>
      </c>
      <c r="BD819" s="145">
        <f>IF(AZ819=4,G819,0)</f>
        <v>0</v>
      </c>
      <c r="BE819" s="145">
        <f>IF(AZ819=5,G819,0)</f>
        <v>0</v>
      </c>
      <c r="CA819" s="170">
        <v>1</v>
      </c>
      <c r="CB819" s="170">
        <v>7</v>
      </c>
      <c r="CZ819" s="145">
        <v>5.1999999999999995E-4</v>
      </c>
    </row>
    <row r="820" spans="1:104" x14ac:dyDescent="0.2">
      <c r="A820" s="171">
        <v>119</v>
      </c>
      <c r="B820" s="172" t="s">
        <v>792</v>
      </c>
      <c r="C820" s="173" t="s">
        <v>793</v>
      </c>
      <c r="D820" s="174" t="s">
        <v>67</v>
      </c>
      <c r="E820" s="175">
        <v>53.951999999999998</v>
      </c>
      <c r="F820" s="175">
        <v>0</v>
      </c>
      <c r="G820" s="176">
        <f>E820*F820</f>
        <v>0</v>
      </c>
      <c r="O820" s="170">
        <v>2</v>
      </c>
      <c r="AA820" s="145">
        <v>7</v>
      </c>
      <c r="AB820" s="145">
        <v>1002</v>
      </c>
      <c r="AC820" s="145">
        <v>5</v>
      </c>
      <c r="AZ820" s="145">
        <v>2</v>
      </c>
      <c r="BA820" s="145">
        <f>IF(AZ820=1,G820,0)</f>
        <v>0</v>
      </c>
      <c r="BB820" s="145">
        <f>IF(AZ820=2,G820,0)</f>
        <v>0</v>
      </c>
      <c r="BC820" s="145">
        <f>IF(AZ820=3,G820,0)</f>
        <v>0</v>
      </c>
      <c r="BD820" s="145">
        <f>IF(AZ820=4,G820,0)</f>
        <v>0</v>
      </c>
      <c r="BE820" s="145">
        <f>IF(AZ820=5,G820,0)</f>
        <v>0</v>
      </c>
      <c r="CA820" s="170">
        <v>7</v>
      </c>
      <c r="CB820" s="170">
        <v>1002</v>
      </c>
      <c r="CZ820" s="145">
        <v>0</v>
      </c>
    </row>
    <row r="821" spans="1:104" x14ac:dyDescent="0.2">
      <c r="A821" s="184"/>
      <c r="B821" s="185" t="s">
        <v>105</v>
      </c>
      <c r="C821" s="186" t="str">
        <f>CONCATENATE(B818," ",C818)</f>
        <v>711 Izolace proti vodě</v>
      </c>
      <c r="D821" s="187"/>
      <c r="E821" s="188"/>
      <c r="F821" s="189"/>
      <c r="G821" s="190">
        <f>SUM(G818:G820)</f>
        <v>0</v>
      </c>
      <c r="O821" s="170">
        <v>4</v>
      </c>
      <c r="BA821" s="191">
        <f>SUM(BA818:BA820)</f>
        <v>0</v>
      </c>
      <c r="BB821" s="191">
        <f>SUM(BB818:BB820)</f>
        <v>0</v>
      </c>
      <c r="BC821" s="191">
        <f>SUM(BC818:BC820)</f>
        <v>0</v>
      </c>
      <c r="BD821" s="191">
        <f>SUM(BD818:BD820)</f>
        <v>0</v>
      </c>
      <c r="BE821" s="191">
        <f>SUM(BE818:BE820)</f>
        <v>0</v>
      </c>
    </row>
    <row r="822" spans="1:104" x14ac:dyDescent="0.2">
      <c r="A822" s="163" t="s">
        <v>83</v>
      </c>
      <c r="B822" s="164" t="s">
        <v>794</v>
      </c>
      <c r="C822" s="165" t="s">
        <v>795</v>
      </c>
      <c r="D822" s="166"/>
      <c r="E822" s="167"/>
      <c r="F822" s="167"/>
      <c r="G822" s="168"/>
      <c r="H822" s="169"/>
      <c r="I822" s="169"/>
      <c r="O822" s="170">
        <v>1</v>
      </c>
    </row>
    <row r="823" spans="1:104" x14ac:dyDescent="0.2">
      <c r="A823" s="192">
        <v>120</v>
      </c>
      <c r="B823" s="193" t="s">
        <v>796</v>
      </c>
      <c r="C823" s="194" t="s">
        <v>797</v>
      </c>
      <c r="D823" s="195" t="s">
        <v>88</v>
      </c>
      <c r="E823" s="196">
        <v>24</v>
      </c>
      <c r="F823" s="196">
        <v>0</v>
      </c>
      <c r="G823" s="197">
        <f>E823*F823</f>
        <v>0</v>
      </c>
      <c r="O823" s="170">
        <v>2</v>
      </c>
      <c r="AA823" s="145">
        <v>1</v>
      </c>
      <c r="AB823" s="145">
        <v>7</v>
      </c>
      <c r="AC823" s="145">
        <v>7</v>
      </c>
      <c r="AZ823" s="145">
        <v>2</v>
      </c>
      <c r="BA823" s="145">
        <f>IF(AZ823=1,G823,0)</f>
        <v>0</v>
      </c>
      <c r="BB823" s="145">
        <f>IF(AZ823=2,G823,0)</f>
        <v>0</v>
      </c>
      <c r="BC823" s="145">
        <f>IF(AZ823=3,G823,0)</f>
        <v>0</v>
      </c>
      <c r="BD823" s="145">
        <f>IF(AZ823=4,G823,0)</f>
        <v>0</v>
      </c>
      <c r="BE823" s="145">
        <f>IF(AZ823=5,G823,0)</f>
        <v>0</v>
      </c>
      <c r="CA823" s="170">
        <v>1</v>
      </c>
      <c r="CB823" s="170">
        <v>7</v>
      </c>
      <c r="CZ823" s="145">
        <v>2.6099999999999999E-3</v>
      </c>
    </row>
    <row r="824" spans="1:104" x14ac:dyDescent="0.2">
      <c r="A824" s="171">
        <v>121</v>
      </c>
      <c r="B824" s="172" t="s">
        <v>798</v>
      </c>
      <c r="C824" s="173" t="s">
        <v>799</v>
      </c>
      <c r="D824" s="174" t="s">
        <v>67</v>
      </c>
      <c r="E824" s="175">
        <v>60.48</v>
      </c>
      <c r="F824" s="175">
        <v>0</v>
      </c>
      <c r="G824" s="176">
        <f>E824*F824</f>
        <v>0</v>
      </c>
      <c r="O824" s="170">
        <v>2</v>
      </c>
      <c r="AA824" s="145">
        <v>7</v>
      </c>
      <c r="AB824" s="145">
        <v>1002</v>
      </c>
      <c r="AC824" s="145">
        <v>5</v>
      </c>
      <c r="AZ824" s="145">
        <v>2</v>
      </c>
      <c r="BA824" s="145">
        <f>IF(AZ824=1,G824,0)</f>
        <v>0</v>
      </c>
      <c r="BB824" s="145">
        <f>IF(AZ824=2,G824,0)</f>
        <v>0</v>
      </c>
      <c r="BC824" s="145">
        <f>IF(AZ824=3,G824,0)</f>
        <v>0</v>
      </c>
      <c r="BD824" s="145">
        <f>IF(AZ824=4,G824,0)</f>
        <v>0</v>
      </c>
      <c r="BE824" s="145">
        <f>IF(AZ824=5,G824,0)</f>
        <v>0</v>
      </c>
      <c r="CA824" s="170">
        <v>7</v>
      </c>
      <c r="CB824" s="170">
        <v>1002</v>
      </c>
      <c r="CZ824" s="145">
        <v>0</v>
      </c>
    </row>
    <row r="825" spans="1:104" x14ac:dyDescent="0.2">
      <c r="A825" s="184"/>
      <c r="B825" s="185" t="s">
        <v>105</v>
      </c>
      <c r="C825" s="186" t="str">
        <f>CONCATENATE(B822," ",C822)</f>
        <v>712 Živičné krytiny</v>
      </c>
      <c r="D825" s="187"/>
      <c r="E825" s="188"/>
      <c r="F825" s="189"/>
      <c r="G825" s="190">
        <f>SUM(G822:G824)</f>
        <v>0</v>
      </c>
      <c r="O825" s="170">
        <v>4</v>
      </c>
      <c r="BA825" s="191">
        <f>SUM(BA822:BA824)</f>
        <v>0</v>
      </c>
      <c r="BB825" s="191">
        <f>SUM(BB822:BB824)</f>
        <v>0</v>
      </c>
      <c r="BC825" s="191">
        <f>SUM(BC822:BC824)</f>
        <v>0</v>
      </c>
      <c r="BD825" s="191">
        <f>SUM(BD822:BD824)</f>
        <v>0</v>
      </c>
      <c r="BE825" s="191">
        <f>SUM(BE822:BE824)</f>
        <v>0</v>
      </c>
    </row>
    <row r="826" spans="1:104" x14ac:dyDescent="0.2">
      <c r="A826" s="163" t="s">
        <v>83</v>
      </c>
      <c r="B826" s="164" t="s">
        <v>800</v>
      </c>
      <c r="C826" s="165" t="s">
        <v>801</v>
      </c>
      <c r="D826" s="166"/>
      <c r="E826" s="167"/>
      <c r="F826" s="167"/>
      <c r="G826" s="168"/>
      <c r="H826" s="169"/>
      <c r="I826" s="169"/>
      <c r="O826" s="170">
        <v>1</v>
      </c>
    </row>
    <row r="827" spans="1:104" ht="22.5" x14ac:dyDescent="0.2">
      <c r="A827" s="171">
        <v>122</v>
      </c>
      <c r="B827" s="172" t="s">
        <v>802</v>
      </c>
      <c r="C827" s="173" t="s">
        <v>803</v>
      </c>
      <c r="D827" s="174" t="s">
        <v>88</v>
      </c>
      <c r="E827" s="175">
        <v>174</v>
      </c>
      <c r="F827" s="175">
        <v>0</v>
      </c>
      <c r="G827" s="176">
        <f>E827*F827</f>
        <v>0</v>
      </c>
      <c r="O827" s="170">
        <v>2</v>
      </c>
      <c r="AA827" s="145">
        <v>1</v>
      </c>
      <c r="AB827" s="145">
        <v>7</v>
      </c>
      <c r="AC827" s="145">
        <v>7</v>
      </c>
      <c r="AZ827" s="145">
        <v>2</v>
      </c>
      <c r="BA827" s="145">
        <f>IF(AZ827=1,G827,0)</f>
        <v>0</v>
      </c>
      <c r="BB827" s="145">
        <f>IF(AZ827=2,G827,0)</f>
        <v>0</v>
      </c>
      <c r="BC827" s="145">
        <f>IF(AZ827=3,G827,0)</f>
        <v>0</v>
      </c>
      <c r="BD827" s="145">
        <f>IF(AZ827=4,G827,0)</f>
        <v>0</v>
      </c>
      <c r="BE827" s="145">
        <f>IF(AZ827=5,G827,0)</f>
        <v>0</v>
      </c>
      <c r="CA827" s="170">
        <v>1</v>
      </c>
      <c r="CB827" s="170">
        <v>7</v>
      </c>
      <c r="CZ827" s="145">
        <v>0</v>
      </c>
    </row>
    <row r="828" spans="1:104" ht="12.75" customHeight="1" x14ac:dyDescent="0.2">
      <c r="A828" s="177"/>
      <c r="B828" s="180"/>
      <c r="C828" s="237" t="s">
        <v>804</v>
      </c>
      <c r="D828" s="237"/>
      <c r="E828" s="181">
        <v>174</v>
      </c>
      <c r="F828" s="182"/>
      <c r="G828" s="183"/>
      <c r="M828" s="179" t="s">
        <v>804</v>
      </c>
      <c r="O828" s="170"/>
    </row>
    <row r="829" spans="1:104" ht="22.5" x14ac:dyDescent="0.2">
      <c r="A829" s="171">
        <v>123</v>
      </c>
      <c r="B829" s="172" t="s">
        <v>805</v>
      </c>
      <c r="C829" s="173" t="s">
        <v>806</v>
      </c>
      <c r="D829" s="174" t="s">
        <v>88</v>
      </c>
      <c r="E829" s="175">
        <v>67.44</v>
      </c>
      <c r="F829" s="175">
        <v>0</v>
      </c>
      <c r="G829" s="176">
        <f>E829*F829</f>
        <v>0</v>
      </c>
      <c r="O829" s="170">
        <v>2</v>
      </c>
      <c r="AA829" s="145">
        <v>1</v>
      </c>
      <c r="AB829" s="145">
        <v>7</v>
      </c>
      <c r="AC829" s="145">
        <v>7</v>
      </c>
      <c r="AZ829" s="145">
        <v>2</v>
      </c>
      <c r="BA829" s="145">
        <f>IF(AZ829=1,G829,0)</f>
        <v>0</v>
      </c>
      <c r="BB829" s="145">
        <f>IF(AZ829=2,G829,0)</f>
        <v>0</v>
      </c>
      <c r="BC829" s="145">
        <f>IF(AZ829=3,G829,0)</f>
        <v>0</v>
      </c>
      <c r="BD829" s="145">
        <f>IF(AZ829=4,G829,0)</f>
        <v>0</v>
      </c>
      <c r="BE829" s="145">
        <f>IF(AZ829=5,G829,0)</f>
        <v>0</v>
      </c>
      <c r="CA829" s="170">
        <v>1</v>
      </c>
      <c r="CB829" s="170">
        <v>7</v>
      </c>
      <c r="CZ829" s="145">
        <v>0</v>
      </c>
    </row>
    <row r="830" spans="1:104" ht="12.75" customHeight="1" x14ac:dyDescent="0.2">
      <c r="A830" s="177"/>
      <c r="B830" s="178"/>
      <c r="C830" s="235" t="s">
        <v>807</v>
      </c>
      <c r="D830" s="235"/>
      <c r="E830" s="235"/>
      <c r="F830" s="235"/>
      <c r="G830" s="235"/>
      <c r="L830" s="179" t="s">
        <v>807</v>
      </c>
      <c r="O830" s="170">
        <v>3</v>
      </c>
    </row>
    <row r="831" spans="1:104" ht="12.75" customHeight="1" x14ac:dyDescent="0.2">
      <c r="A831" s="177"/>
      <c r="B831" s="178"/>
      <c r="C831" s="235" t="s">
        <v>178</v>
      </c>
      <c r="D831" s="235"/>
      <c r="E831" s="235"/>
      <c r="F831" s="235"/>
      <c r="G831" s="235"/>
      <c r="L831" s="179" t="s">
        <v>178</v>
      </c>
      <c r="O831" s="170">
        <v>3</v>
      </c>
    </row>
    <row r="832" spans="1:104" ht="12.75" customHeight="1" x14ac:dyDescent="0.2">
      <c r="A832" s="177"/>
      <c r="B832" s="178"/>
      <c r="C832" s="235" t="s">
        <v>808</v>
      </c>
      <c r="D832" s="235"/>
      <c r="E832" s="235"/>
      <c r="F832" s="235"/>
      <c r="G832" s="235"/>
      <c r="L832" s="179" t="s">
        <v>808</v>
      </c>
      <c r="O832" s="170">
        <v>3</v>
      </c>
    </row>
    <row r="833" spans="1:104" ht="12.75" customHeight="1" x14ac:dyDescent="0.2">
      <c r="A833" s="177"/>
      <c r="B833" s="178"/>
      <c r="C833" s="235" t="s">
        <v>809</v>
      </c>
      <c r="D833" s="235"/>
      <c r="E833" s="235"/>
      <c r="F833" s="235"/>
      <c r="G833" s="235"/>
      <c r="L833" s="179" t="s">
        <v>809</v>
      </c>
      <c r="O833" s="170">
        <v>3</v>
      </c>
    </row>
    <row r="834" spans="1:104" ht="12.75" customHeight="1" x14ac:dyDescent="0.2">
      <c r="A834" s="177"/>
      <c r="B834" s="178"/>
      <c r="C834" s="235" t="s">
        <v>810</v>
      </c>
      <c r="D834" s="235"/>
      <c r="E834" s="235"/>
      <c r="F834" s="235"/>
      <c r="G834" s="235"/>
      <c r="L834" s="179" t="s">
        <v>810</v>
      </c>
      <c r="O834" s="170">
        <v>3</v>
      </c>
    </row>
    <row r="835" spans="1:104" ht="12.75" customHeight="1" x14ac:dyDescent="0.2">
      <c r="A835" s="177"/>
      <c r="B835" s="178"/>
      <c r="C835" s="235" t="s">
        <v>811</v>
      </c>
      <c r="D835" s="235"/>
      <c r="E835" s="235"/>
      <c r="F835" s="235"/>
      <c r="G835" s="235"/>
      <c r="L835" s="179" t="s">
        <v>811</v>
      </c>
      <c r="O835" s="170">
        <v>3</v>
      </c>
    </row>
    <row r="836" spans="1:104" ht="12.75" customHeight="1" x14ac:dyDescent="0.2">
      <c r="A836" s="177"/>
      <c r="B836" s="180"/>
      <c r="C836" s="237" t="s">
        <v>812</v>
      </c>
      <c r="D836" s="237"/>
      <c r="E836" s="181">
        <v>67.44</v>
      </c>
      <c r="F836" s="182"/>
      <c r="G836" s="183"/>
      <c r="M836" s="179" t="s">
        <v>812</v>
      </c>
      <c r="O836" s="170"/>
    </row>
    <row r="837" spans="1:104" ht="22.5" x14ac:dyDescent="0.2">
      <c r="A837" s="171">
        <v>124</v>
      </c>
      <c r="B837" s="172" t="s">
        <v>813</v>
      </c>
      <c r="C837" s="173" t="s">
        <v>814</v>
      </c>
      <c r="D837" s="174" t="s">
        <v>88</v>
      </c>
      <c r="E837" s="175">
        <v>24</v>
      </c>
      <c r="F837" s="175">
        <v>0</v>
      </c>
      <c r="G837" s="176">
        <f>E837*F837</f>
        <v>0</v>
      </c>
      <c r="O837" s="170">
        <v>2</v>
      </c>
      <c r="AA837" s="145">
        <v>1</v>
      </c>
      <c r="AB837" s="145">
        <v>7</v>
      </c>
      <c r="AC837" s="145">
        <v>7</v>
      </c>
      <c r="AZ837" s="145">
        <v>2</v>
      </c>
      <c r="BA837" s="145">
        <f>IF(AZ837=1,G837,0)</f>
        <v>0</v>
      </c>
      <c r="BB837" s="145">
        <f>IF(AZ837=2,G837,0)</f>
        <v>0</v>
      </c>
      <c r="BC837" s="145">
        <f>IF(AZ837=3,G837,0)</f>
        <v>0</v>
      </c>
      <c r="BD837" s="145">
        <f>IF(AZ837=4,G837,0)</f>
        <v>0</v>
      </c>
      <c r="BE837" s="145">
        <f>IF(AZ837=5,G837,0)</f>
        <v>0</v>
      </c>
      <c r="CA837" s="170">
        <v>1</v>
      </c>
      <c r="CB837" s="170">
        <v>7</v>
      </c>
      <c r="CZ837" s="145">
        <v>1.9000000000000001E-4</v>
      </c>
    </row>
    <row r="838" spans="1:104" ht="12.75" customHeight="1" x14ac:dyDescent="0.2">
      <c r="A838" s="177"/>
      <c r="B838" s="178"/>
      <c r="C838" s="235" t="s">
        <v>178</v>
      </c>
      <c r="D838" s="235"/>
      <c r="E838" s="235"/>
      <c r="F838" s="235"/>
      <c r="G838" s="235"/>
      <c r="L838" s="179" t="s">
        <v>178</v>
      </c>
      <c r="O838" s="170">
        <v>3</v>
      </c>
    </row>
    <row r="839" spans="1:104" ht="12.75" customHeight="1" x14ac:dyDescent="0.2">
      <c r="A839" s="177"/>
      <c r="B839" s="178"/>
      <c r="C839" s="235" t="s">
        <v>815</v>
      </c>
      <c r="D839" s="235"/>
      <c r="E839" s="235"/>
      <c r="F839" s="235"/>
      <c r="G839" s="235"/>
      <c r="L839" s="179" t="s">
        <v>815</v>
      </c>
      <c r="O839" s="170">
        <v>3</v>
      </c>
    </row>
    <row r="840" spans="1:104" ht="12.75" customHeight="1" x14ac:dyDescent="0.2">
      <c r="A840" s="177"/>
      <c r="B840" s="178"/>
      <c r="C840" s="235" t="s">
        <v>816</v>
      </c>
      <c r="D840" s="235"/>
      <c r="E840" s="235"/>
      <c r="F840" s="235"/>
      <c r="G840" s="235"/>
      <c r="L840" s="179" t="s">
        <v>817</v>
      </c>
      <c r="O840" s="170">
        <v>3</v>
      </c>
    </row>
    <row r="841" spans="1:104" ht="12.75" customHeight="1" x14ac:dyDescent="0.2">
      <c r="A841" s="177"/>
      <c r="B841" s="178"/>
      <c r="C841" s="235" t="s">
        <v>818</v>
      </c>
      <c r="D841" s="235"/>
      <c r="E841" s="235"/>
      <c r="F841" s="235"/>
      <c r="G841" s="235"/>
      <c r="L841" s="179" t="s">
        <v>819</v>
      </c>
      <c r="O841" s="170">
        <v>3</v>
      </c>
    </row>
    <row r="842" spans="1:104" ht="12.75" customHeight="1" x14ac:dyDescent="0.2">
      <c r="A842" s="177"/>
      <c r="B842" s="178"/>
      <c r="C842" s="235" t="s">
        <v>820</v>
      </c>
      <c r="D842" s="235"/>
      <c r="E842" s="235"/>
      <c r="F842" s="235"/>
      <c r="G842" s="235"/>
      <c r="L842" s="179" t="s">
        <v>818</v>
      </c>
      <c r="O842" s="170">
        <v>3</v>
      </c>
    </row>
    <row r="843" spans="1:104" ht="12.75" customHeight="1" x14ac:dyDescent="0.2">
      <c r="A843" s="177"/>
      <c r="B843" s="178"/>
      <c r="C843" s="235" t="s">
        <v>821</v>
      </c>
      <c r="D843" s="235"/>
      <c r="E843" s="235"/>
      <c r="F843" s="235"/>
      <c r="G843" s="235"/>
      <c r="L843" s="179" t="s">
        <v>820</v>
      </c>
      <c r="O843" s="170">
        <v>3</v>
      </c>
    </row>
    <row r="844" spans="1:104" ht="12.75" customHeight="1" x14ac:dyDescent="0.2">
      <c r="A844" s="177"/>
      <c r="B844" s="178"/>
      <c r="C844" s="235" t="s">
        <v>822</v>
      </c>
      <c r="D844" s="235"/>
      <c r="E844" s="235"/>
      <c r="F844" s="235"/>
      <c r="G844" s="235"/>
      <c r="L844" s="179" t="s">
        <v>821</v>
      </c>
      <c r="O844" s="170">
        <v>3</v>
      </c>
    </row>
    <row r="845" spans="1:104" ht="12.75" customHeight="1" x14ac:dyDescent="0.25">
      <c r="A845" s="177"/>
      <c r="B845" s="178"/>
      <c r="C845" s="234" t="s">
        <v>823</v>
      </c>
      <c r="D845" s="234"/>
      <c r="E845" s="234"/>
      <c r="F845" s="234"/>
      <c r="G845" s="234"/>
      <c r="L845" s="179" t="s">
        <v>822</v>
      </c>
      <c r="O845" s="170">
        <v>3</v>
      </c>
    </row>
    <row r="846" spans="1:104" x14ac:dyDescent="0.2">
      <c r="A846" s="171">
        <v>125</v>
      </c>
      <c r="B846" s="172" t="s">
        <v>824</v>
      </c>
      <c r="C846" s="173" t="s">
        <v>825</v>
      </c>
      <c r="D846" s="174" t="s">
        <v>95</v>
      </c>
      <c r="E846" s="175">
        <v>6.6239999999999997</v>
      </c>
      <c r="F846" s="175">
        <v>0</v>
      </c>
      <c r="G846" s="176">
        <f>E846*F846</f>
        <v>0</v>
      </c>
      <c r="O846" s="170">
        <v>2</v>
      </c>
      <c r="AA846" s="145">
        <v>3</v>
      </c>
      <c r="AB846" s="145">
        <v>7</v>
      </c>
      <c r="AC846" s="145" t="s">
        <v>824</v>
      </c>
      <c r="AZ846" s="145">
        <v>2</v>
      </c>
      <c r="BA846" s="145">
        <f>IF(AZ846=1,G846,0)</f>
        <v>0</v>
      </c>
      <c r="BB846" s="145">
        <f>IF(AZ846=2,G846,0)</f>
        <v>0</v>
      </c>
      <c r="BC846" s="145">
        <f>IF(AZ846=3,G846,0)</f>
        <v>0</v>
      </c>
      <c r="BD846" s="145">
        <f>IF(AZ846=4,G846,0)</f>
        <v>0</v>
      </c>
      <c r="BE846" s="145">
        <f>IF(AZ846=5,G846,0)</f>
        <v>0</v>
      </c>
      <c r="CA846" s="170">
        <v>3</v>
      </c>
      <c r="CB846" s="170">
        <v>7</v>
      </c>
      <c r="CZ846" s="145">
        <v>0.02</v>
      </c>
    </row>
    <row r="847" spans="1:104" ht="12.75" customHeight="1" x14ac:dyDescent="0.2">
      <c r="A847" s="177"/>
      <c r="B847" s="180"/>
      <c r="C847" s="237" t="s">
        <v>826</v>
      </c>
      <c r="D847" s="237"/>
      <c r="E847" s="181">
        <v>6.6239999999999997</v>
      </c>
      <c r="F847" s="182"/>
      <c r="G847" s="183"/>
      <c r="M847" s="179" t="s">
        <v>826</v>
      </c>
      <c r="O847" s="170"/>
    </row>
    <row r="848" spans="1:104" ht="22.5" x14ac:dyDescent="0.2">
      <c r="A848" s="171">
        <v>126</v>
      </c>
      <c r="B848" s="172" t="s">
        <v>827</v>
      </c>
      <c r="C848" s="173" t="s">
        <v>828</v>
      </c>
      <c r="D848" s="174" t="s">
        <v>88</v>
      </c>
      <c r="E848" s="175">
        <v>80.927999999999997</v>
      </c>
      <c r="F848" s="175">
        <v>0</v>
      </c>
      <c r="G848" s="176">
        <f>E848*F848</f>
        <v>0</v>
      </c>
      <c r="O848" s="170">
        <v>2</v>
      </c>
      <c r="AA848" s="145">
        <v>3</v>
      </c>
      <c r="AB848" s="145">
        <v>7</v>
      </c>
      <c r="AC848" s="145">
        <v>283763405</v>
      </c>
      <c r="AZ848" s="145">
        <v>2</v>
      </c>
      <c r="BA848" s="145">
        <f>IF(AZ848=1,G848,0)</f>
        <v>0</v>
      </c>
      <c r="BB848" s="145">
        <f>IF(AZ848=2,G848,0)</f>
        <v>0</v>
      </c>
      <c r="BC848" s="145">
        <f>IF(AZ848=3,G848,0)</f>
        <v>0</v>
      </c>
      <c r="BD848" s="145">
        <f>IF(AZ848=4,G848,0)</f>
        <v>0</v>
      </c>
      <c r="BE848" s="145">
        <f>IF(AZ848=5,G848,0)</f>
        <v>0</v>
      </c>
      <c r="CA848" s="170">
        <v>3</v>
      </c>
      <c r="CB848" s="170">
        <v>7</v>
      </c>
      <c r="CZ848" s="145">
        <v>3.3E-3</v>
      </c>
    </row>
    <row r="849" spans="1:104" ht="12.75" customHeight="1" x14ac:dyDescent="0.2">
      <c r="A849" s="177"/>
      <c r="B849" s="180"/>
      <c r="C849" s="237" t="s">
        <v>829</v>
      </c>
      <c r="D849" s="237"/>
      <c r="E849" s="181">
        <v>80.927999999999997</v>
      </c>
      <c r="F849" s="182"/>
      <c r="G849" s="183"/>
      <c r="M849" s="179" t="s">
        <v>829</v>
      </c>
      <c r="O849" s="170"/>
    </row>
    <row r="850" spans="1:104" x14ac:dyDescent="0.2">
      <c r="A850" s="171">
        <v>127</v>
      </c>
      <c r="B850" s="172" t="s">
        <v>830</v>
      </c>
      <c r="C850" s="173" t="s">
        <v>831</v>
      </c>
      <c r="D850" s="174" t="s">
        <v>88</v>
      </c>
      <c r="E850" s="175">
        <v>157.5</v>
      </c>
      <c r="F850" s="175">
        <v>0</v>
      </c>
      <c r="G850" s="176">
        <f>E850*F850</f>
        <v>0</v>
      </c>
      <c r="O850" s="170">
        <v>2</v>
      </c>
      <c r="AA850" s="145">
        <v>3</v>
      </c>
      <c r="AB850" s="145">
        <v>7</v>
      </c>
      <c r="AC850" s="145" t="s">
        <v>830</v>
      </c>
      <c r="AZ850" s="145">
        <v>2</v>
      </c>
      <c r="BA850" s="145">
        <f>IF(AZ850=1,G850,0)</f>
        <v>0</v>
      </c>
      <c r="BB850" s="145">
        <f>IF(AZ850=2,G850,0)</f>
        <v>0</v>
      </c>
      <c r="BC850" s="145">
        <f>IF(AZ850=3,G850,0)</f>
        <v>0</v>
      </c>
      <c r="BD850" s="145">
        <f>IF(AZ850=4,G850,0)</f>
        <v>0</v>
      </c>
      <c r="BE850" s="145">
        <f>IF(AZ850=5,G850,0)</f>
        <v>0</v>
      </c>
      <c r="CA850" s="170">
        <v>3</v>
      </c>
      <c r="CB850" s="170">
        <v>7</v>
      </c>
      <c r="CZ850" s="145">
        <v>8.0000000000000002E-3</v>
      </c>
    </row>
    <row r="851" spans="1:104" ht="12.75" customHeight="1" x14ac:dyDescent="0.2">
      <c r="A851" s="177"/>
      <c r="B851" s="178"/>
      <c r="C851" s="235" t="s">
        <v>832</v>
      </c>
      <c r="D851" s="235"/>
      <c r="E851" s="235"/>
      <c r="F851" s="235"/>
      <c r="G851" s="235"/>
      <c r="L851" s="179" t="s">
        <v>832</v>
      </c>
      <c r="O851" s="170">
        <v>3</v>
      </c>
    </row>
    <row r="852" spans="1:104" ht="12.75" customHeight="1" x14ac:dyDescent="0.2">
      <c r="A852" s="177"/>
      <c r="B852" s="178"/>
      <c r="C852" s="235" t="s">
        <v>178</v>
      </c>
      <c r="D852" s="235"/>
      <c r="E852" s="235"/>
      <c r="F852" s="235"/>
      <c r="G852" s="235"/>
      <c r="L852" s="179" t="s">
        <v>178</v>
      </c>
      <c r="O852" s="170">
        <v>3</v>
      </c>
    </row>
    <row r="853" spans="1:104" ht="12.75" customHeight="1" x14ac:dyDescent="0.2">
      <c r="A853" s="177"/>
      <c r="B853" s="178"/>
      <c r="C853" s="235" t="s">
        <v>833</v>
      </c>
      <c r="D853" s="235"/>
      <c r="E853" s="235"/>
      <c r="F853" s="235"/>
      <c r="G853" s="235"/>
      <c r="L853" s="179" t="s">
        <v>833</v>
      </c>
      <c r="O853" s="170">
        <v>3</v>
      </c>
    </row>
    <row r="854" spans="1:104" ht="12.75" customHeight="1" x14ac:dyDescent="0.2">
      <c r="A854" s="177"/>
      <c r="B854" s="178"/>
      <c r="C854" s="235" t="s">
        <v>834</v>
      </c>
      <c r="D854" s="235"/>
      <c r="E854" s="235"/>
      <c r="F854" s="235"/>
      <c r="G854" s="235"/>
      <c r="L854" s="179" t="s">
        <v>834</v>
      </c>
      <c r="O854" s="170">
        <v>3</v>
      </c>
    </row>
    <row r="855" spans="1:104" ht="12.75" customHeight="1" x14ac:dyDescent="0.2">
      <c r="A855" s="177"/>
      <c r="B855" s="178"/>
      <c r="C855" s="235" t="s">
        <v>835</v>
      </c>
      <c r="D855" s="235"/>
      <c r="E855" s="235"/>
      <c r="F855" s="235"/>
      <c r="G855" s="235"/>
      <c r="L855" s="179" t="s">
        <v>835</v>
      </c>
      <c r="O855" s="170">
        <v>3</v>
      </c>
    </row>
    <row r="856" spans="1:104" ht="12.75" customHeight="1" x14ac:dyDescent="0.2">
      <c r="A856" s="177"/>
      <c r="B856" s="178"/>
      <c r="C856" s="235" t="s">
        <v>240</v>
      </c>
      <c r="D856" s="235"/>
      <c r="E856" s="235"/>
      <c r="F856" s="235"/>
      <c r="G856" s="235"/>
      <c r="L856" s="179" t="s">
        <v>240</v>
      </c>
      <c r="O856" s="170">
        <v>3</v>
      </c>
    </row>
    <row r="857" spans="1:104" ht="12.75" customHeight="1" x14ac:dyDescent="0.2">
      <c r="A857" s="177"/>
      <c r="B857" s="180"/>
      <c r="C857" s="237" t="s">
        <v>836</v>
      </c>
      <c r="D857" s="237"/>
      <c r="E857" s="181">
        <v>157.5</v>
      </c>
      <c r="F857" s="182"/>
      <c r="G857" s="183"/>
      <c r="M857" s="179" t="s">
        <v>836</v>
      </c>
      <c r="O857" s="170"/>
    </row>
    <row r="858" spans="1:104" x14ac:dyDescent="0.2">
      <c r="A858" s="171">
        <v>128</v>
      </c>
      <c r="B858" s="172" t="s">
        <v>837</v>
      </c>
      <c r="C858" s="173" t="s">
        <v>838</v>
      </c>
      <c r="D858" s="174" t="s">
        <v>67</v>
      </c>
      <c r="E858" s="175">
        <v>907.01855999999998</v>
      </c>
      <c r="F858" s="175">
        <v>0</v>
      </c>
      <c r="G858" s="176">
        <f>E858*F858</f>
        <v>0</v>
      </c>
      <c r="O858" s="170">
        <v>2</v>
      </c>
      <c r="AA858" s="145">
        <v>7</v>
      </c>
      <c r="AB858" s="145">
        <v>1002</v>
      </c>
      <c r="AC858" s="145">
        <v>5</v>
      </c>
      <c r="AZ858" s="145">
        <v>2</v>
      </c>
      <c r="BA858" s="145">
        <f>IF(AZ858=1,G858,0)</f>
        <v>0</v>
      </c>
      <c r="BB858" s="145">
        <f>IF(AZ858=2,G858,0)</f>
        <v>0</v>
      </c>
      <c r="BC858" s="145">
        <f>IF(AZ858=3,G858,0)</f>
        <v>0</v>
      </c>
      <c r="BD858" s="145">
        <f>IF(AZ858=4,G858,0)</f>
        <v>0</v>
      </c>
      <c r="BE858" s="145">
        <f>IF(AZ858=5,G858,0)</f>
        <v>0</v>
      </c>
      <c r="CA858" s="170">
        <v>7</v>
      </c>
      <c r="CB858" s="170">
        <v>1002</v>
      </c>
      <c r="CZ858" s="145">
        <v>0</v>
      </c>
    </row>
    <row r="859" spans="1:104" x14ac:dyDescent="0.2">
      <c r="A859" s="184"/>
      <c r="B859" s="185" t="s">
        <v>105</v>
      </c>
      <c r="C859" s="186" t="str">
        <f>CONCATENATE(B826," ",C826)</f>
        <v>713 Izolace tepelné</v>
      </c>
      <c r="D859" s="187"/>
      <c r="E859" s="188"/>
      <c r="F859" s="189"/>
      <c r="G859" s="190">
        <f>SUM(G826:G858)</f>
        <v>0</v>
      </c>
      <c r="O859" s="170">
        <v>4</v>
      </c>
      <c r="BA859" s="191">
        <f>SUM(BA826:BA858)</f>
        <v>0</v>
      </c>
      <c r="BB859" s="191">
        <f>SUM(BB826:BB858)</f>
        <v>0</v>
      </c>
      <c r="BC859" s="191">
        <f>SUM(BC826:BC858)</f>
        <v>0</v>
      </c>
      <c r="BD859" s="191">
        <f>SUM(BD826:BD858)</f>
        <v>0</v>
      </c>
      <c r="BE859" s="191">
        <f>SUM(BE826:BE858)</f>
        <v>0</v>
      </c>
    </row>
    <row r="860" spans="1:104" x14ac:dyDescent="0.2">
      <c r="A860" s="163" t="s">
        <v>83</v>
      </c>
      <c r="B860" s="164" t="s">
        <v>839</v>
      </c>
      <c r="C860" s="165" t="s">
        <v>776</v>
      </c>
      <c r="D860" s="166"/>
      <c r="E860" s="167"/>
      <c r="F860" s="167"/>
      <c r="G860" s="168"/>
      <c r="H860" s="169"/>
      <c r="I860" s="169"/>
      <c r="O860" s="170">
        <v>1</v>
      </c>
    </row>
    <row r="861" spans="1:104" x14ac:dyDescent="0.2">
      <c r="A861" s="171">
        <v>129</v>
      </c>
      <c r="B861" s="172"/>
      <c r="C861" s="173"/>
      <c r="D861" s="174"/>
      <c r="E861" s="175">
        <v>0</v>
      </c>
      <c r="F861" s="175">
        <v>0</v>
      </c>
      <c r="G861" s="176">
        <f>E861*F861</f>
        <v>0</v>
      </c>
      <c r="O861" s="170">
        <v>2</v>
      </c>
      <c r="AA861" s="145">
        <v>1</v>
      </c>
      <c r="AB861" s="145">
        <v>7</v>
      </c>
      <c r="AC861" s="145">
        <v>7</v>
      </c>
      <c r="AZ861" s="145">
        <v>2</v>
      </c>
      <c r="BA861" s="145">
        <f>IF(AZ861=1,G861,0)</f>
        <v>0</v>
      </c>
      <c r="BB861" s="145">
        <f>IF(AZ861=2,G861,0)</f>
        <v>0</v>
      </c>
      <c r="BC861" s="145">
        <f>IF(AZ861=3,G861,0)</f>
        <v>0</v>
      </c>
      <c r="BD861" s="145">
        <f>IF(AZ861=4,G861,0)</f>
        <v>0</v>
      </c>
      <c r="BE861" s="145">
        <f>IF(AZ861=5,G861,0)</f>
        <v>0</v>
      </c>
      <c r="CA861" s="170">
        <v>1</v>
      </c>
      <c r="CB861" s="170">
        <v>7</v>
      </c>
      <c r="CZ861" s="145">
        <v>0</v>
      </c>
    </row>
    <row r="862" spans="1:104" x14ac:dyDescent="0.2">
      <c r="A862" s="177"/>
      <c r="B862" s="178"/>
      <c r="C862" s="235"/>
      <c r="D862" s="235"/>
      <c r="E862" s="235"/>
      <c r="F862" s="235"/>
      <c r="G862" s="235"/>
      <c r="L862" s="179" t="s">
        <v>840</v>
      </c>
      <c r="O862" s="170">
        <v>3</v>
      </c>
    </row>
    <row r="863" spans="1:104" x14ac:dyDescent="0.2">
      <c r="A863" s="171">
        <v>130</v>
      </c>
      <c r="B863" s="172"/>
      <c r="C863" s="173"/>
      <c r="D863" s="174"/>
      <c r="E863" s="175">
        <v>0</v>
      </c>
      <c r="F863" s="175">
        <v>0</v>
      </c>
      <c r="G863" s="176">
        <f>E863*F863</f>
        <v>0</v>
      </c>
      <c r="O863" s="170">
        <v>2</v>
      </c>
      <c r="AA863" s="145">
        <v>1</v>
      </c>
      <c r="AB863" s="145">
        <v>7</v>
      </c>
      <c r="AC863" s="145">
        <v>7</v>
      </c>
      <c r="AZ863" s="145">
        <v>2</v>
      </c>
      <c r="BA863" s="145">
        <f>IF(AZ863=1,G863,0)</f>
        <v>0</v>
      </c>
      <c r="BB863" s="145">
        <f>IF(AZ863=2,G863,0)</f>
        <v>0</v>
      </c>
      <c r="BC863" s="145">
        <f>IF(AZ863=3,G863,0)</f>
        <v>0</v>
      </c>
      <c r="BD863" s="145">
        <f>IF(AZ863=4,G863,0)</f>
        <v>0</v>
      </c>
      <c r="BE863" s="145">
        <f>IF(AZ863=5,G863,0)</f>
        <v>0</v>
      </c>
      <c r="CA863" s="170">
        <v>1</v>
      </c>
      <c r="CB863" s="170">
        <v>7</v>
      </c>
      <c r="CZ863" s="145">
        <v>0</v>
      </c>
    </row>
    <row r="864" spans="1:104" x14ac:dyDescent="0.2">
      <c r="A864" s="177"/>
      <c r="B864" s="178"/>
      <c r="C864" s="235"/>
      <c r="D864" s="235"/>
      <c r="E864" s="235"/>
      <c r="F864" s="235"/>
      <c r="G864" s="235"/>
      <c r="L864" s="179" t="s">
        <v>840</v>
      </c>
      <c r="O864" s="170">
        <v>3</v>
      </c>
    </row>
    <row r="865" spans="1:104" x14ac:dyDescent="0.2">
      <c r="A865" s="192">
        <v>131</v>
      </c>
      <c r="B865" s="193"/>
      <c r="C865" s="194"/>
      <c r="D865" s="195"/>
      <c r="E865" s="196">
        <v>0</v>
      </c>
      <c r="F865" s="196">
        <v>0</v>
      </c>
      <c r="G865" s="197">
        <f>E865*F865</f>
        <v>0</v>
      </c>
      <c r="O865" s="170">
        <v>2</v>
      </c>
      <c r="AA865" s="145">
        <v>1</v>
      </c>
      <c r="AB865" s="145">
        <v>7</v>
      </c>
      <c r="AC865" s="145">
        <v>7</v>
      </c>
      <c r="AZ865" s="145">
        <v>2</v>
      </c>
      <c r="BA865" s="145">
        <f>IF(AZ865=1,G865,0)</f>
        <v>0</v>
      </c>
      <c r="BB865" s="145">
        <f>IF(AZ865=2,G865,0)</f>
        <v>0</v>
      </c>
      <c r="BC865" s="145">
        <f>IF(AZ865=3,G865,0)</f>
        <v>0</v>
      </c>
      <c r="BD865" s="145">
        <f>IF(AZ865=4,G865,0)</f>
        <v>0</v>
      </c>
      <c r="BE865" s="145">
        <f>IF(AZ865=5,G865,0)</f>
        <v>0</v>
      </c>
      <c r="CA865" s="170">
        <v>1</v>
      </c>
      <c r="CB865" s="170">
        <v>7</v>
      </c>
      <c r="CZ865" s="145">
        <v>0</v>
      </c>
    </row>
    <row r="866" spans="1:104" x14ac:dyDescent="0.2">
      <c r="A866" s="171">
        <v>132</v>
      </c>
      <c r="B866" s="172"/>
      <c r="C866" s="173"/>
      <c r="D866" s="174"/>
      <c r="E866" s="175">
        <v>0</v>
      </c>
      <c r="F866" s="175">
        <v>0</v>
      </c>
      <c r="G866" s="176">
        <f>E866*F866</f>
        <v>0</v>
      </c>
      <c r="O866" s="170">
        <v>2</v>
      </c>
      <c r="AA866" s="145">
        <v>7</v>
      </c>
      <c r="AB866" s="145">
        <v>1002</v>
      </c>
      <c r="AC866" s="145">
        <v>5</v>
      </c>
      <c r="AZ866" s="145">
        <v>2</v>
      </c>
      <c r="BA866" s="145">
        <f>IF(AZ866=1,G866,0)</f>
        <v>0</v>
      </c>
      <c r="BB866" s="145">
        <f>IF(AZ866=2,G866,0)</f>
        <v>0</v>
      </c>
      <c r="BC866" s="145">
        <f>IF(AZ866=3,G866,0)</f>
        <v>0</v>
      </c>
      <c r="BD866" s="145">
        <f>IF(AZ866=4,G866,0)</f>
        <v>0</v>
      </c>
      <c r="BE866" s="145">
        <f>IF(AZ866=5,G866,0)</f>
        <v>0</v>
      </c>
      <c r="CA866" s="170">
        <v>7</v>
      </c>
      <c r="CB866" s="170">
        <v>1002</v>
      </c>
      <c r="CZ866" s="145">
        <v>0</v>
      </c>
    </row>
    <row r="867" spans="1:104" x14ac:dyDescent="0.2">
      <c r="A867" s="184"/>
      <c r="B867" s="185" t="s">
        <v>105</v>
      </c>
      <c r="C867" s="186" t="str">
        <f>CONCATENATE(B860," ",C860)</f>
        <v>735 neobsazeno</v>
      </c>
      <c r="D867" s="187"/>
      <c r="E867" s="188"/>
      <c r="F867" s="189"/>
      <c r="G867" s="190">
        <f>SUM(G860:G866)</f>
        <v>0</v>
      </c>
      <c r="O867" s="170">
        <v>4</v>
      </c>
      <c r="BA867" s="191">
        <f>SUM(BA860:BA866)</f>
        <v>0</v>
      </c>
      <c r="BB867" s="191">
        <f>SUM(BB860:BB866)</f>
        <v>0</v>
      </c>
      <c r="BC867" s="191">
        <f>SUM(BC860:BC866)</f>
        <v>0</v>
      </c>
      <c r="BD867" s="191">
        <f>SUM(BD860:BD866)</f>
        <v>0</v>
      </c>
      <c r="BE867" s="191">
        <f>SUM(BE860:BE866)</f>
        <v>0</v>
      </c>
    </row>
    <row r="868" spans="1:104" x14ac:dyDescent="0.2">
      <c r="A868" s="163" t="s">
        <v>83</v>
      </c>
      <c r="B868" s="164" t="s">
        <v>841</v>
      </c>
      <c r="C868" s="165" t="s">
        <v>842</v>
      </c>
      <c r="D868" s="166"/>
      <c r="E868" s="167"/>
      <c r="F868" s="167"/>
      <c r="G868" s="168"/>
      <c r="H868" s="169"/>
      <c r="I868" s="169"/>
      <c r="O868" s="170">
        <v>1</v>
      </c>
    </row>
    <row r="869" spans="1:104" x14ac:dyDescent="0.2">
      <c r="A869" s="171">
        <v>133</v>
      </c>
      <c r="B869" s="172" t="s">
        <v>843</v>
      </c>
      <c r="C869" s="173" t="s">
        <v>844</v>
      </c>
      <c r="D869" s="174" t="s">
        <v>188</v>
      </c>
      <c r="E869" s="175">
        <v>1</v>
      </c>
      <c r="F869" s="175">
        <v>0</v>
      </c>
      <c r="G869" s="176">
        <f>E869*F869</f>
        <v>0</v>
      </c>
      <c r="O869" s="170">
        <v>2</v>
      </c>
      <c r="AA869" s="145">
        <v>1</v>
      </c>
      <c r="AB869" s="145">
        <v>7</v>
      </c>
      <c r="AC869" s="145">
        <v>7</v>
      </c>
      <c r="AZ869" s="145">
        <v>2</v>
      </c>
      <c r="BA869" s="145">
        <f>IF(AZ869=1,G869,0)</f>
        <v>0</v>
      </c>
      <c r="BB869" s="145">
        <f>IF(AZ869=2,G869,0)</f>
        <v>0</v>
      </c>
      <c r="BC869" s="145">
        <f>IF(AZ869=3,G869,0)</f>
        <v>0</v>
      </c>
      <c r="BD869" s="145">
        <f>IF(AZ869=4,G869,0)</f>
        <v>0</v>
      </c>
      <c r="BE869" s="145">
        <f>IF(AZ869=5,G869,0)</f>
        <v>0</v>
      </c>
      <c r="CA869" s="170">
        <v>1</v>
      </c>
      <c r="CB869" s="170">
        <v>7</v>
      </c>
      <c r="CZ869" s="145">
        <v>0</v>
      </c>
    </row>
    <row r="870" spans="1:104" ht="12.75" customHeight="1" x14ac:dyDescent="0.2">
      <c r="A870" s="177"/>
      <c r="B870" s="178"/>
      <c r="C870" s="235" t="s">
        <v>845</v>
      </c>
      <c r="D870" s="235"/>
      <c r="E870" s="235"/>
      <c r="F870" s="235"/>
      <c r="G870" s="235"/>
      <c r="L870" s="179" t="s">
        <v>845</v>
      </c>
      <c r="O870" s="170">
        <v>3</v>
      </c>
    </row>
    <row r="871" spans="1:104" x14ac:dyDescent="0.2">
      <c r="A871" s="171">
        <v>134</v>
      </c>
      <c r="B871" s="172" t="s">
        <v>846</v>
      </c>
      <c r="C871" s="173" t="s">
        <v>847</v>
      </c>
      <c r="D871" s="174" t="s">
        <v>188</v>
      </c>
      <c r="E871" s="175">
        <v>1</v>
      </c>
      <c r="F871" s="175">
        <v>0</v>
      </c>
      <c r="G871" s="176">
        <f>E871*F871</f>
        <v>0</v>
      </c>
      <c r="O871" s="170">
        <v>2</v>
      </c>
      <c r="AA871" s="145">
        <v>1</v>
      </c>
      <c r="AB871" s="145">
        <v>7</v>
      </c>
      <c r="AC871" s="145">
        <v>7</v>
      </c>
      <c r="AZ871" s="145">
        <v>2</v>
      </c>
      <c r="BA871" s="145">
        <f>IF(AZ871=1,G871,0)</f>
        <v>0</v>
      </c>
      <c r="BB871" s="145">
        <f>IF(AZ871=2,G871,0)</f>
        <v>0</v>
      </c>
      <c r="BC871" s="145">
        <f>IF(AZ871=3,G871,0)</f>
        <v>0</v>
      </c>
      <c r="BD871" s="145">
        <f>IF(AZ871=4,G871,0)</f>
        <v>0</v>
      </c>
      <c r="BE871" s="145">
        <f>IF(AZ871=5,G871,0)</f>
        <v>0</v>
      </c>
      <c r="CA871" s="170">
        <v>1</v>
      </c>
      <c r="CB871" s="170">
        <v>7</v>
      </c>
      <c r="CZ871" s="145">
        <v>0</v>
      </c>
    </row>
    <row r="872" spans="1:104" ht="12.75" customHeight="1" x14ac:dyDescent="0.2">
      <c r="A872" s="177"/>
      <c r="B872" s="178"/>
      <c r="C872" s="235" t="s">
        <v>848</v>
      </c>
      <c r="D872" s="235"/>
      <c r="E872" s="235"/>
      <c r="F872" s="235"/>
      <c r="G872" s="235"/>
      <c r="L872" s="179" t="s">
        <v>848</v>
      </c>
      <c r="O872" s="170">
        <v>3</v>
      </c>
    </row>
    <row r="873" spans="1:104" x14ac:dyDescent="0.2">
      <c r="A873" s="171">
        <v>135</v>
      </c>
      <c r="B873" s="172" t="s">
        <v>849</v>
      </c>
      <c r="C873" s="173" t="s">
        <v>850</v>
      </c>
      <c r="D873" s="174" t="s">
        <v>188</v>
      </c>
      <c r="E873" s="175">
        <v>3</v>
      </c>
      <c r="F873" s="175">
        <v>0</v>
      </c>
      <c r="G873" s="176">
        <f>E873*F873</f>
        <v>0</v>
      </c>
      <c r="O873" s="170">
        <v>2</v>
      </c>
      <c r="AA873" s="145">
        <v>1</v>
      </c>
      <c r="AB873" s="145">
        <v>7</v>
      </c>
      <c r="AC873" s="145">
        <v>7</v>
      </c>
      <c r="AZ873" s="145">
        <v>2</v>
      </c>
      <c r="BA873" s="145">
        <f>IF(AZ873=1,G873,0)</f>
        <v>0</v>
      </c>
      <c r="BB873" s="145">
        <f>IF(AZ873=2,G873,0)</f>
        <v>0</v>
      </c>
      <c r="BC873" s="145">
        <f>IF(AZ873=3,G873,0)</f>
        <v>0</v>
      </c>
      <c r="BD873" s="145">
        <f>IF(AZ873=4,G873,0)</f>
        <v>0</v>
      </c>
      <c r="BE873" s="145">
        <f>IF(AZ873=5,G873,0)</f>
        <v>0</v>
      </c>
      <c r="CA873" s="170">
        <v>1</v>
      </c>
      <c r="CB873" s="170">
        <v>7</v>
      </c>
      <c r="CZ873" s="145">
        <v>0</v>
      </c>
    </row>
    <row r="874" spans="1:104" ht="12.75" customHeight="1" x14ac:dyDescent="0.2">
      <c r="A874" s="177"/>
      <c r="B874" s="178"/>
      <c r="C874" s="235" t="s">
        <v>848</v>
      </c>
      <c r="D874" s="235"/>
      <c r="E874" s="235"/>
      <c r="F874" s="235"/>
      <c r="G874" s="235"/>
      <c r="L874" s="179" t="s">
        <v>848</v>
      </c>
      <c r="O874" s="170">
        <v>3</v>
      </c>
    </row>
    <row r="875" spans="1:104" ht="22.5" x14ac:dyDescent="0.2">
      <c r="A875" s="171">
        <v>136</v>
      </c>
      <c r="B875" s="172" t="s">
        <v>851</v>
      </c>
      <c r="C875" s="173" t="s">
        <v>852</v>
      </c>
      <c r="D875" s="174" t="s">
        <v>188</v>
      </c>
      <c r="E875" s="175">
        <v>1</v>
      </c>
      <c r="F875" s="175">
        <v>0</v>
      </c>
      <c r="G875" s="176">
        <f>E875*F875</f>
        <v>0</v>
      </c>
      <c r="O875" s="170">
        <v>2</v>
      </c>
      <c r="AA875" s="145">
        <v>1</v>
      </c>
      <c r="AB875" s="145">
        <v>7</v>
      </c>
      <c r="AC875" s="145">
        <v>7</v>
      </c>
      <c r="AZ875" s="145">
        <v>2</v>
      </c>
      <c r="BA875" s="145">
        <f>IF(AZ875=1,G875,0)</f>
        <v>0</v>
      </c>
      <c r="BB875" s="145">
        <f>IF(AZ875=2,G875,0)</f>
        <v>0</v>
      </c>
      <c r="BC875" s="145">
        <f>IF(AZ875=3,G875,0)</f>
        <v>0</v>
      </c>
      <c r="BD875" s="145">
        <f>IF(AZ875=4,G875,0)</f>
        <v>0</v>
      </c>
      <c r="BE875" s="145">
        <f>IF(AZ875=5,G875,0)</f>
        <v>0</v>
      </c>
      <c r="CA875" s="170">
        <v>1</v>
      </c>
      <c r="CB875" s="170">
        <v>7</v>
      </c>
      <c r="CZ875" s="145">
        <v>0</v>
      </c>
    </row>
    <row r="876" spans="1:104" ht="12.75" customHeight="1" x14ac:dyDescent="0.2">
      <c r="A876" s="177"/>
      <c r="B876" s="178"/>
      <c r="C876" s="235" t="s">
        <v>853</v>
      </c>
      <c r="D876" s="235"/>
      <c r="E876" s="235"/>
      <c r="F876" s="235"/>
      <c r="G876" s="235"/>
      <c r="L876" s="179" t="s">
        <v>853</v>
      </c>
      <c r="O876" s="170">
        <v>3</v>
      </c>
    </row>
    <row r="877" spans="1:104" ht="12.75" customHeight="1" x14ac:dyDescent="0.2">
      <c r="A877" s="177"/>
      <c r="B877" s="178"/>
      <c r="C877" s="235" t="s">
        <v>284</v>
      </c>
      <c r="D877" s="235"/>
      <c r="E877" s="235"/>
      <c r="F877" s="235"/>
      <c r="G877" s="235"/>
      <c r="L877" s="179" t="s">
        <v>284</v>
      </c>
      <c r="O877" s="170">
        <v>3</v>
      </c>
    </row>
    <row r="878" spans="1:104" x14ac:dyDescent="0.2">
      <c r="A878" s="171">
        <v>137</v>
      </c>
      <c r="B878" s="172" t="s">
        <v>854</v>
      </c>
      <c r="C878" s="173" t="s">
        <v>855</v>
      </c>
      <c r="D878" s="174" t="s">
        <v>188</v>
      </c>
      <c r="E878" s="175">
        <v>1</v>
      </c>
      <c r="F878" s="175">
        <v>0</v>
      </c>
      <c r="G878" s="176">
        <f>E878*F878</f>
        <v>0</v>
      </c>
      <c r="O878" s="170">
        <v>2</v>
      </c>
      <c r="AA878" s="145">
        <v>1</v>
      </c>
      <c r="AB878" s="145">
        <v>7</v>
      </c>
      <c r="AC878" s="145">
        <v>7</v>
      </c>
      <c r="AZ878" s="145">
        <v>2</v>
      </c>
      <c r="BA878" s="145">
        <f>IF(AZ878=1,G878,0)</f>
        <v>0</v>
      </c>
      <c r="BB878" s="145">
        <f>IF(AZ878=2,G878,0)</f>
        <v>0</v>
      </c>
      <c r="BC878" s="145">
        <f>IF(AZ878=3,G878,0)</f>
        <v>0</v>
      </c>
      <c r="BD878" s="145">
        <f>IF(AZ878=4,G878,0)</f>
        <v>0</v>
      </c>
      <c r="BE878" s="145">
        <f>IF(AZ878=5,G878,0)</f>
        <v>0</v>
      </c>
      <c r="CA878" s="170">
        <v>1</v>
      </c>
      <c r="CB878" s="170">
        <v>7</v>
      </c>
      <c r="CZ878" s="145">
        <v>0</v>
      </c>
    </row>
    <row r="879" spans="1:104" ht="12.75" customHeight="1" x14ac:dyDescent="0.2">
      <c r="A879" s="177"/>
      <c r="B879" s="178"/>
      <c r="C879" s="235" t="s">
        <v>856</v>
      </c>
      <c r="D879" s="235"/>
      <c r="E879" s="235"/>
      <c r="F879" s="235"/>
      <c r="G879" s="235"/>
      <c r="L879" s="179" t="s">
        <v>856</v>
      </c>
      <c r="O879" s="170">
        <v>3</v>
      </c>
    </row>
    <row r="880" spans="1:104" x14ac:dyDescent="0.2">
      <c r="A880" s="171">
        <v>138</v>
      </c>
      <c r="B880" s="172" t="s">
        <v>857</v>
      </c>
      <c r="C880" s="173" t="s">
        <v>858</v>
      </c>
      <c r="D880" s="174" t="s">
        <v>188</v>
      </c>
      <c r="E880" s="175">
        <v>1</v>
      </c>
      <c r="F880" s="175">
        <v>0</v>
      </c>
      <c r="G880" s="176">
        <f>E880*F880</f>
        <v>0</v>
      </c>
      <c r="O880" s="170">
        <v>2</v>
      </c>
      <c r="AA880" s="145">
        <v>1</v>
      </c>
      <c r="AB880" s="145">
        <v>7</v>
      </c>
      <c r="AC880" s="145">
        <v>7</v>
      </c>
      <c r="AZ880" s="145">
        <v>2</v>
      </c>
      <c r="BA880" s="145">
        <f>IF(AZ880=1,G880,0)</f>
        <v>0</v>
      </c>
      <c r="BB880" s="145">
        <f>IF(AZ880=2,G880,0)</f>
        <v>0</v>
      </c>
      <c r="BC880" s="145">
        <f>IF(AZ880=3,G880,0)</f>
        <v>0</v>
      </c>
      <c r="BD880" s="145">
        <f>IF(AZ880=4,G880,0)</f>
        <v>0</v>
      </c>
      <c r="BE880" s="145">
        <f>IF(AZ880=5,G880,0)</f>
        <v>0</v>
      </c>
      <c r="CA880" s="170">
        <v>1</v>
      </c>
      <c r="CB880" s="170">
        <v>7</v>
      </c>
      <c r="CZ880" s="145">
        <v>0</v>
      </c>
    </row>
    <row r="881" spans="1:104" ht="12.75" customHeight="1" x14ac:dyDescent="0.2">
      <c r="A881" s="177"/>
      <c r="B881" s="178"/>
      <c r="C881" s="235" t="s">
        <v>859</v>
      </c>
      <c r="D881" s="235"/>
      <c r="E881" s="235"/>
      <c r="F881" s="235"/>
      <c r="G881" s="235"/>
      <c r="L881" s="179" t="s">
        <v>859</v>
      </c>
      <c r="O881" s="170">
        <v>3</v>
      </c>
    </row>
    <row r="882" spans="1:104" ht="22.5" x14ac:dyDescent="0.2">
      <c r="A882" s="171">
        <v>139</v>
      </c>
      <c r="B882" s="172" t="s">
        <v>860</v>
      </c>
      <c r="C882" s="173" t="s">
        <v>861</v>
      </c>
      <c r="D882" s="174" t="s">
        <v>188</v>
      </c>
      <c r="E882" s="175">
        <v>1</v>
      </c>
      <c r="F882" s="175">
        <v>0</v>
      </c>
      <c r="G882" s="176">
        <f>E882*F882</f>
        <v>0</v>
      </c>
      <c r="O882" s="170">
        <v>2</v>
      </c>
      <c r="AA882" s="145">
        <v>1</v>
      </c>
      <c r="AB882" s="145">
        <v>7</v>
      </c>
      <c r="AC882" s="145">
        <v>7</v>
      </c>
      <c r="AZ882" s="145">
        <v>2</v>
      </c>
      <c r="BA882" s="145">
        <f>IF(AZ882=1,G882,0)</f>
        <v>0</v>
      </c>
      <c r="BB882" s="145">
        <f>IF(AZ882=2,G882,0)</f>
        <v>0</v>
      </c>
      <c r="BC882" s="145">
        <f>IF(AZ882=3,G882,0)</f>
        <v>0</v>
      </c>
      <c r="BD882" s="145">
        <f>IF(AZ882=4,G882,0)</f>
        <v>0</v>
      </c>
      <c r="BE882" s="145">
        <f>IF(AZ882=5,G882,0)</f>
        <v>0</v>
      </c>
      <c r="CA882" s="170">
        <v>1</v>
      </c>
      <c r="CB882" s="170">
        <v>7</v>
      </c>
      <c r="CZ882" s="145">
        <v>0</v>
      </c>
    </row>
    <row r="883" spans="1:104" ht="12.75" customHeight="1" x14ac:dyDescent="0.2">
      <c r="A883" s="177"/>
      <c r="B883" s="178"/>
      <c r="C883" s="235" t="s">
        <v>862</v>
      </c>
      <c r="D883" s="235"/>
      <c r="E883" s="235"/>
      <c r="F883" s="235"/>
      <c r="G883" s="235"/>
      <c r="L883" s="179" t="s">
        <v>862</v>
      </c>
      <c r="O883" s="170">
        <v>3</v>
      </c>
    </row>
    <row r="884" spans="1:104" x14ac:dyDescent="0.2">
      <c r="A884" s="171">
        <v>140</v>
      </c>
      <c r="B884" s="172" t="s">
        <v>863</v>
      </c>
      <c r="C884" s="173" t="s">
        <v>864</v>
      </c>
      <c r="D884" s="174" t="s">
        <v>188</v>
      </c>
      <c r="E884" s="175">
        <v>1</v>
      </c>
      <c r="F884" s="175">
        <v>0</v>
      </c>
      <c r="G884" s="176">
        <f>E884*F884</f>
        <v>0</v>
      </c>
      <c r="O884" s="170">
        <v>2</v>
      </c>
      <c r="AA884" s="145">
        <v>1</v>
      </c>
      <c r="AB884" s="145">
        <v>7</v>
      </c>
      <c r="AC884" s="145">
        <v>7</v>
      </c>
      <c r="AZ884" s="145">
        <v>2</v>
      </c>
      <c r="BA884" s="145">
        <f>IF(AZ884=1,G884,0)</f>
        <v>0</v>
      </c>
      <c r="BB884" s="145">
        <f>IF(AZ884=2,G884,0)</f>
        <v>0</v>
      </c>
      <c r="BC884" s="145">
        <f>IF(AZ884=3,G884,0)</f>
        <v>0</v>
      </c>
      <c r="BD884" s="145">
        <f>IF(AZ884=4,G884,0)</f>
        <v>0</v>
      </c>
      <c r="BE884" s="145">
        <f>IF(AZ884=5,G884,0)</f>
        <v>0</v>
      </c>
      <c r="CA884" s="170">
        <v>1</v>
      </c>
      <c r="CB884" s="170">
        <v>7</v>
      </c>
      <c r="CZ884" s="145">
        <v>0</v>
      </c>
    </row>
    <row r="885" spans="1:104" ht="12.75" customHeight="1" x14ac:dyDescent="0.2">
      <c r="A885" s="177"/>
      <c r="B885" s="178"/>
      <c r="C885" s="235" t="s">
        <v>865</v>
      </c>
      <c r="D885" s="235"/>
      <c r="E885" s="235"/>
      <c r="F885" s="235"/>
      <c r="G885" s="235"/>
      <c r="L885" s="179" t="s">
        <v>865</v>
      </c>
      <c r="O885" s="170">
        <v>3</v>
      </c>
    </row>
    <row r="886" spans="1:104" ht="22.5" x14ac:dyDescent="0.2">
      <c r="A886" s="171">
        <v>141</v>
      </c>
      <c r="B886" s="172" t="s">
        <v>866</v>
      </c>
      <c r="C886" s="173" t="s">
        <v>867</v>
      </c>
      <c r="D886" s="174" t="s">
        <v>188</v>
      </c>
      <c r="E886" s="175">
        <v>1</v>
      </c>
      <c r="F886" s="175">
        <v>0</v>
      </c>
      <c r="G886" s="176">
        <f>E886*F886</f>
        <v>0</v>
      </c>
      <c r="O886" s="170">
        <v>2</v>
      </c>
      <c r="AA886" s="145">
        <v>1</v>
      </c>
      <c r="AB886" s="145">
        <v>7</v>
      </c>
      <c r="AC886" s="145">
        <v>7</v>
      </c>
      <c r="AZ886" s="145">
        <v>2</v>
      </c>
      <c r="BA886" s="145">
        <f>IF(AZ886=1,G886,0)</f>
        <v>0</v>
      </c>
      <c r="BB886" s="145">
        <f>IF(AZ886=2,G886,0)</f>
        <v>0</v>
      </c>
      <c r="BC886" s="145">
        <f>IF(AZ886=3,G886,0)</f>
        <v>0</v>
      </c>
      <c r="BD886" s="145">
        <f>IF(AZ886=4,G886,0)</f>
        <v>0</v>
      </c>
      <c r="BE886" s="145">
        <f>IF(AZ886=5,G886,0)</f>
        <v>0</v>
      </c>
      <c r="CA886" s="170">
        <v>1</v>
      </c>
      <c r="CB886" s="170">
        <v>7</v>
      </c>
      <c r="CZ886" s="145">
        <v>0</v>
      </c>
    </row>
    <row r="887" spans="1:104" ht="12.75" customHeight="1" x14ac:dyDescent="0.2">
      <c r="A887" s="177"/>
      <c r="B887" s="178"/>
      <c r="C887" s="235" t="s">
        <v>868</v>
      </c>
      <c r="D887" s="235"/>
      <c r="E887" s="235"/>
      <c r="F887" s="235"/>
      <c r="G887" s="235"/>
      <c r="L887" s="179" t="s">
        <v>868</v>
      </c>
      <c r="O887" s="170">
        <v>3</v>
      </c>
    </row>
    <row r="888" spans="1:104" x14ac:dyDescent="0.2">
      <c r="A888" s="177"/>
      <c r="B888" s="178"/>
      <c r="C888" s="235"/>
      <c r="D888" s="235"/>
      <c r="E888" s="235"/>
      <c r="F888" s="235"/>
      <c r="G888" s="235"/>
      <c r="L888" s="179"/>
      <c r="O888" s="170">
        <v>3</v>
      </c>
    </row>
    <row r="889" spans="1:104" x14ac:dyDescent="0.2">
      <c r="A889" s="184"/>
      <c r="B889" s="185" t="s">
        <v>105</v>
      </c>
      <c r="C889" s="186" t="str">
        <f>CONCATENATE(B868," ",C868)</f>
        <v>740 Elektroinstalace</v>
      </c>
      <c r="D889" s="187"/>
      <c r="E889" s="188"/>
      <c r="F889" s="189"/>
      <c r="G889" s="190">
        <f>SUM(G868:G888)</f>
        <v>0</v>
      </c>
      <c r="O889" s="170">
        <v>4</v>
      </c>
      <c r="BA889" s="191">
        <f>SUM(BA868:BA888)</f>
        <v>0</v>
      </c>
      <c r="BB889" s="191">
        <f>SUM(BB868:BB888)</f>
        <v>0</v>
      </c>
      <c r="BC889" s="191">
        <f>SUM(BC868:BC888)</f>
        <v>0</v>
      </c>
      <c r="BD889" s="191">
        <f>SUM(BD868:BD888)</f>
        <v>0</v>
      </c>
      <c r="BE889" s="191">
        <f>SUM(BE868:BE888)</f>
        <v>0</v>
      </c>
    </row>
    <row r="890" spans="1:104" x14ac:dyDescent="0.2">
      <c r="A890" s="163" t="s">
        <v>83</v>
      </c>
      <c r="B890" s="164" t="s">
        <v>869</v>
      </c>
      <c r="C890" s="165" t="s">
        <v>870</v>
      </c>
      <c r="D890" s="166"/>
      <c r="E890" s="167"/>
      <c r="F890" s="167"/>
      <c r="G890" s="168"/>
      <c r="H890" s="169"/>
      <c r="I890" s="169"/>
      <c r="O890" s="170">
        <v>1</v>
      </c>
    </row>
    <row r="891" spans="1:104" x14ac:dyDescent="0.2">
      <c r="A891" s="171">
        <v>142</v>
      </c>
      <c r="B891" s="172" t="s">
        <v>871</v>
      </c>
      <c r="C891" s="173" t="s">
        <v>872</v>
      </c>
      <c r="D891" s="174" t="s">
        <v>88</v>
      </c>
      <c r="E891" s="175">
        <v>35.5</v>
      </c>
      <c r="F891" s="175">
        <v>0</v>
      </c>
      <c r="G891" s="176">
        <f>E891*F891</f>
        <v>0</v>
      </c>
      <c r="O891" s="170">
        <v>2</v>
      </c>
      <c r="AA891" s="145">
        <v>1</v>
      </c>
      <c r="AB891" s="145">
        <v>7</v>
      </c>
      <c r="AC891" s="145">
        <v>7</v>
      </c>
      <c r="AZ891" s="145">
        <v>2</v>
      </c>
      <c r="BA891" s="145">
        <f>IF(AZ891=1,G891,0)</f>
        <v>0</v>
      </c>
      <c r="BB891" s="145">
        <f>IF(AZ891=2,G891,0)</f>
        <v>0</v>
      </c>
      <c r="BC891" s="145">
        <f>IF(AZ891=3,G891,0)</f>
        <v>0</v>
      </c>
      <c r="BD891" s="145">
        <f>IF(AZ891=4,G891,0)</f>
        <v>0</v>
      </c>
      <c r="BE891" s="145">
        <f>IF(AZ891=5,G891,0)</f>
        <v>0</v>
      </c>
      <c r="CA891" s="170">
        <v>1</v>
      </c>
      <c r="CB891" s="170">
        <v>7</v>
      </c>
      <c r="CZ891" s="145">
        <v>3.0939999999999999E-2</v>
      </c>
    </row>
    <row r="892" spans="1:104" ht="12.75" customHeight="1" x14ac:dyDescent="0.2">
      <c r="A892" s="177"/>
      <c r="B892" s="178"/>
      <c r="C892" s="235" t="s">
        <v>873</v>
      </c>
      <c r="D892" s="235"/>
      <c r="E892" s="235"/>
      <c r="F892" s="235"/>
      <c r="G892" s="235"/>
      <c r="L892" s="179" t="s">
        <v>873</v>
      </c>
      <c r="O892" s="170">
        <v>3</v>
      </c>
    </row>
    <row r="893" spans="1:104" ht="12.75" customHeight="1" x14ac:dyDescent="0.2">
      <c r="A893" s="177"/>
      <c r="B893" s="178"/>
      <c r="C893" s="235" t="s">
        <v>874</v>
      </c>
      <c r="D893" s="235"/>
      <c r="E893" s="235"/>
      <c r="F893" s="235"/>
      <c r="G893" s="235"/>
      <c r="L893" s="179" t="s">
        <v>874</v>
      </c>
      <c r="O893" s="170">
        <v>3</v>
      </c>
    </row>
    <row r="894" spans="1:104" ht="12.75" customHeight="1" x14ac:dyDescent="0.2">
      <c r="A894" s="177"/>
      <c r="B894" s="178"/>
      <c r="C894" s="235" t="s">
        <v>875</v>
      </c>
      <c r="D894" s="235"/>
      <c r="E894" s="235"/>
      <c r="F894" s="235"/>
      <c r="G894" s="235"/>
      <c r="L894" s="179" t="s">
        <v>875</v>
      </c>
      <c r="O894" s="170">
        <v>3</v>
      </c>
    </row>
    <row r="895" spans="1:104" ht="12.75" customHeight="1" x14ac:dyDescent="0.2">
      <c r="A895" s="177"/>
      <c r="B895" s="178"/>
      <c r="C895" s="235" t="s">
        <v>876</v>
      </c>
      <c r="D895" s="235"/>
      <c r="E895" s="235"/>
      <c r="F895" s="235"/>
      <c r="G895" s="235"/>
      <c r="L895" s="179" t="s">
        <v>876</v>
      </c>
      <c r="O895" s="170">
        <v>3</v>
      </c>
    </row>
    <row r="896" spans="1:104" x14ac:dyDescent="0.2">
      <c r="A896" s="171">
        <v>143</v>
      </c>
      <c r="B896" s="172" t="s">
        <v>877</v>
      </c>
      <c r="C896" s="173" t="s">
        <v>878</v>
      </c>
      <c r="D896" s="174" t="s">
        <v>88</v>
      </c>
      <c r="E896" s="175">
        <v>50</v>
      </c>
      <c r="F896" s="175">
        <v>0</v>
      </c>
      <c r="G896" s="176">
        <f>E896*F896</f>
        <v>0</v>
      </c>
      <c r="O896" s="170">
        <v>2</v>
      </c>
      <c r="AA896" s="145">
        <v>1</v>
      </c>
      <c r="AB896" s="145">
        <v>7</v>
      </c>
      <c r="AC896" s="145">
        <v>7</v>
      </c>
      <c r="AZ896" s="145">
        <v>2</v>
      </c>
      <c r="BA896" s="145">
        <f>IF(AZ896=1,G896,0)</f>
        <v>0</v>
      </c>
      <c r="BB896" s="145">
        <f>IF(AZ896=2,G896,0)</f>
        <v>0</v>
      </c>
      <c r="BC896" s="145">
        <f>IF(AZ896=3,G896,0)</f>
        <v>0</v>
      </c>
      <c r="BD896" s="145">
        <f>IF(AZ896=4,G896,0)</f>
        <v>0</v>
      </c>
      <c r="BE896" s="145">
        <f>IF(AZ896=5,G896,0)</f>
        <v>0</v>
      </c>
      <c r="CA896" s="170">
        <v>1</v>
      </c>
      <c r="CB896" s="170">
        <v>7</v>
      </c>
      <c r="CZ896" s="145">
        <v>4.9489999999999999E-2</v>
      </c>
    </row>
    <row r="897" spans="1:104" ht="12.75" customHeight="1" x14ac:dyDescent="0.2">
      <c r="A897" s="177"/>
      <c r="B897" s="178"/>
      <c r="C897" s="235" t="s">
        <v>879</v>
      </c>
      <c r="D897" s="235"/>
      <c r="E897" s="235"/>
      <c r="F897" s="235"/>
      <c r="G897" s="235"/>
      <c r="L897" s="179" t="s">
        <v>879</v>
      </c>
      <c r="O897" s="170">
        <v>3</v>
      </c>
    </row>
    <row r="898" spans="1:104" ht="12.75" customHeight="1" x14ac:dyDescent="0.2">
      <c r="A898" s="177"/>
      <c r="B898" s="178"/>
      <c r="C898" s="235" t="s">
        <v>178</v>
      </c>
      <c r="D898" s="235"/>
      <c r="E898" s="235"/>
      <c r="F898" s="235"/>
      <c r="G898" s="235"/>
      <c r="L898" s="179" t="s">
        <v>178</v>
      </c>
      <c r="O898" s="170">
        <v>3</v>
      </c>
    </row>
    <row r="899" spans="1:104" ht="12.75" customHeight="1" x14ac:dyDescent="0.2">
      <c r="A899" s="177"/>
      <c r="B899" s="178"/>
      <c r="C899" s="235" t="s">
        <v>880</v>
      </c>
      <c r="D899" s="235"/>
      <c r="E899" s="235"/>
      <c r="F899" s="235"/>
      <c r="G899" s="235"/>
      <c r="L899" s="179" t="s">
        <v>880</v>
      </c>
      <c r="O899" s="170">
        <v>3</v>
      </c>
    </row>
    <row r="900" spans="1:104" ht="12.75" customHeight="1" x14ac:dyDescent="0.2">
      <c r="A900" s="177"/>
      <c r="B900" s="178"/>
      <c r="C900" s="235" t="s">
        <v>881</v>
      </c>
      <c r="D900" s="235"/>
      <c r="E900" s="235"/>
      <c r="F900" s="235"/>
      <c r="G900" s="235"/>
      <c r="L900" s="179" t="s">
        <v>881</v>
      </c>
      <c r="O900" s="170">
        <v>3</v>
      </c>
    </row>
    <row r="901" spans="1:104" ht="12.75" customHeight="1" x14ac:dyDescent="0.2">
      <c r="A901" s="177"/>
      <c r="B901" s="178"/>
      <c r="C901" s="235" t="s">
        <v>882</v>
      </c>
      <c r="D901" s="235"/>
      <c r="E901" s="235"/>
      <c r="F901" s="235"/>
      <c r="G901" s="235"/>
      <c r="L901" s="179" t="s">
        <v>882</v>
      </c>
      <c r="O901" s="170">
        <v>3</v>
      </c>
    </row>
    <row r="902" spans="1:104" ht="12.75" customHeight="1" x14ac:dyDescent="0.2">
      <c r="A902" s="177"/>
      <c r="B902" s="178"/>
      <c r="C902" s="235" t="s">
        <v>883</v>
      </c>
      <c r="D902" s="235"/>
      <c r="E902" s="235"/>
      <c r="F902" s="235"/>
      <c r="G902" s="235"/>
      <c r="L902" s="179" t="s">
        <v>883</v>
      </c>
      <c r="O902" s="170">
        <v>3</v>
      </c>
    </row>
    <row r="903" spans="1:104" ht="12.75" customHeight="1" x14ac:dyDescent="0.2">
      <c r="A903" s="177"/>
      <c r="B903" s="178"/>
      <c r="C903" s="235" t="s">
        <v>884</v>
      </c>
      <c r="D903" s="235"/>
      <c r="E903" s="235"/>
      <c r="F903" s="235"/>
      <c r="G903" s="235"/>
      <c r="L903" s="179" t="s">
        <v>884</v>
      </c>
      <c r="O903" s="170">
        <v>3</v>
      </c>
    </row>
    <row r="904" spans="1:104" ht="12.75" customHeight="1" x14ac:dyDescent="0.2">
      <c r="A904" s="177"/>
      <c r="B904" s="178"/>
      <c r="C904" s="235" t="s">
        <v>885</v>
      </c>
      <c r="D904" s="235"/>
      <c r="E904" s="235"/>
      <c r="F904" s="235"/>
      <c r="G904" s="235"/>
      <c r="L904" s="179" t="s">
        <v>885</v>
      </c>
      <c r="O904" s="170">
        <v>3</v>
      </c>
    </row>
    <row r="905" spans="1:104" ht="12.75" customHeight="1" x14ac:dyDescent="0.2">
      <c r="A905" s="177"/>
      <c r="B905" s="178"/>
      <c r="C905" s="235" t="s">
        <v>886</v>
      </c>
      <c r="D905" s="235"/>
      <c r="E905" s="235"/>
      <c r="F905" s="235"/>
      <c r="G905" s="235"/>
      <c r="L905" s="179" t="s">
        <v>886</v>
      </c>
      <c r="O905" s="170">
        <v>3</v>
      </c>
    </row>
    <row r="906" spans="1:104" ht="12.75" customHeight="1" x14ac:dyDescent="0.2">
      <c r="A906" s="177"/>
      <c r="B906" s="178"/>
      <c r="C906" s="235" t="s">
        <v>887</v>
      </c>
      <c r="D906" s="235"/>
      <c r="E906" s="235"/>
      <c r="F906" s="235"/>
      <c r="G906" s="235"/>
      <c r="L906" s="179" t="s">
        <v>887</v>
      </c>
      <c r="O906" s="170">
        <v>3</v>
      </c>
    </row>
    <row r="907" spans="1:104" x14ac:dyDescent="0.2">
      <c r="A907" s="171">
        <v>144</v>
      </c>
      <c r="B907" s="172" t="s">
        <v>888</v>
      </c>
      <c r="C907" s="173" t="s">
        <v>889</v>
      </c>
      <c r="D907" s="174" t="s">
        <v>88</v>
      </c>
      <c r="E907" s="175">
        <v>8.5500000000000007</v>
      </c>
      <c r="F907" s="175">
        <v>0</v>
      </c>
      <c r="G907" s="176">
        <f>E907*F907</f>
        <v>0</v>
      </c>
      <c r="O907" s="170">
        <v>2</v>
      </c>
      <c r="AA907" s="145">
        <v>1</v>
      </c>
      <c r="AB907" s="145">
        <v>7</v>
      </c>
      <c r="AC907" s="145">
        <v>7</v>
      </c>
      <c r="AZ907" s="145">
        <v>2</v>
      </c>
      <c r="BA907" s="145">
        <f>IF(AZ907=1,G907,0)</f>
        <v>0</v>
      </c>
      <c r="BB907" s="145">
        <f>IF(AZ907=2,G907,0)</f>
        <v>0</v>
      </c>
      <c r="BC907" s="145">
        <f>IF(AZ907=3,G907,0)</f>
        <v>0</v>
      </c>
      <c r="BD907" s="145">
        <f>IF(AZ907=4,G907,0)</f>
        <v>0</v>
      </c>
      <c r="BE907" s="145">
        <f>IF(AZ907=5,G907,0)</f>
        <v>0</v>
      </c>
      <c r="CA907" s="170">
        <v>1</v>
      </c>
      <c r="CB907" s="170">
        <v>7</v>
      </c>
      <c r="CZ907" s="145">
        <v>1.1090000000000001E-2</v>
      </c>
    </row>
    <row r="908" spans="1:104" ht="12.75" customHeight="1" x14ac:dyDescent="0.2">
      <c r="A908" s="177"/>
      <c r="B908" s="178"/>
      <c r="C908" s="235" t="s">
        <v>890</v>
      </c>
      <c r="D908" s="235"/>
      <c r="E908" s="235"/>
      <c r="F908" s="235"/>
      <c r="G908" s="235"/>
      <c r="L908" s="179" t="s">
        <v>890</v>
      </c>
      <c r="O908" s="170">
        <v>3</v>
      </c>
    </row>
    <row r="909" spans="1:104" ht="12.75" customHeight="1" x14ac:dyDescent="0.2">
      <c r="A909" s="177"/>
      <c r="B909" s="180"/>
      <c r="C909" s="237" t="s">
        <v>891</v>
      </c>
      <c r="D909" s="237"/>
      <c r="E909" s="181">
        <v>8.5500000000000007</v>
      </c>
      <c r="F909" s="182"/>
      <c r="G909" s="183"/>
      <c r="M909" s="179" t="s">
        <v>891</v>
      </c>
      <c r="O909" s="170"/>
    </row>
    <row r="910" spans="1:104" x14ac:dyDescent="0.2">
      <c r="A910" s="171">
        <v>145</v>
      </c>
      <c r="B910" s="172" t="s">
        <v>892</v>
      </c>
      <c r="C910" s="173" t="s">
        <v>893</v>
      </c>
      <c r="D910" s="174" t="s">
        <v>88</v>
      </c>
      <c r="E910" s="175">
        <v>150</v>
      </c>
      <c r="F910" s="175">
        <v>0</v>
      </c>
      <c r="G910" s="176">
        <f>E910*F910</f>
        <v>0</v>
      </c>
      <c r="O910" s="170">
        <v>2</v>
      </c>
      <c r="AA910" s="145">
        <v>1</v>
      </c>
      <c r="AB910" s="145">
        <v>7</v>
      </c>
      <c r="AC910" s="145">
        <v>7</v>
      </c>
      <c r="AZ910" s="145">
        <v>2</v>
      </c>
      <c r="BA910" s="145">
        <f>IF(AZ910=1,G910,0)</f>
        <v>0</v>
      </c>
      <c r="BB910" s="145">
        <f>IF(AZ910=2,G910,0)</f>
        <v>0</v>
      </c>
      <c r="BC910" s="145">
        <f>IF(AZ910=3,G910,0)</f>
        <v>0</v>
      </c>
      <c r="BD910" s="145">
        <f>IF(AZ910=4,G910,0)</f>
        <v>0</v>
      </c>
      <c r="BE910" s="145">
        <f>IF(AZ910=5,G910,0)</f>
        <v>0</v>
      </c>
      <c r="CA910" s="170">
        <v>1</v>
      </c>
      <c r="CB910" s="170">
        <v>7</v>
      </c>
      <c r="CZ910" s="145">
        <v>1.426E-2</v>
      </c>
    </row>
    <row r="911" spans="1:104" ht="12.75" customHeight="1" x14ac:dyDescent="0.2">
      <c r="A911" s="177"/>
      <c r="B911" s="178"/>
      <c r="C911" s="235" t="s">
        <v>832</v>
      </c>
      <c r="D911" s="235"/>
      <c r="E911" s="235"/>
      <c r="F911" s="235"/>
      <c r="G911" s="235"/>
      <c r="L911" s="179" t="s">
        <v>832</v>
      </c>
      <c r="O911" s="170">
        <v>3</v>
      </c>
    </row>
    <row r="912" spans="1:104" x14ac:dyDescent="0.2">
      <c r="A912" s="177"/>
      <c r="B912" s="178"/>
      <c r="C912" s="235"/>
      <c r="D912" s="235"/>
      <c r="E912" s="235"/>
      <c r="F912" s="235"/>
      <c r="G912" s="235"/>
      <c r="L912" s="179"/>
      <c r="O912" s="170">
        <v>3</v>
      </c>
    </row>
    <row r="913" spans="1:104" x14ac:dyDescent="0.2">
      <c r="A913" s="177"/>
      <c r="B913" s="178"/>
      <c r="C913" s="235"/>
      <c r="D913" s="235"/>
      <c r="E913" s="235"/>
      <c r="F913" s="235"/>
      <c r="G913" s="235"/>
      <c r="L913" s="179"/>
      <c r="O913" s="170">
        <v>3</v>
      </c>
    </row>
    <row r="914" spans="1:104" ht="12.75" customHeight="1" x14ac:dyDescent="0.2">
      <c r="A914" s="177"/>
      <c r="B914" s="178"/>
      <c r="C914" s="235" t="s">
        <v>178</v>
      </c>
      <c r="D914" s="235"/>
      <c r="E914" s="235"/>
      <c r="F914" s="235"/>
      <c r="G914" s="235"/>
      <c r="L914" s="179" t="s">
        <v>178</v>
      </c>
      <c r="O914" s="170">
        <v>3</v>
      </c>
    </row>
    <row r="915" spans="1:104" ht="12.75" customHeight="1" x14ac:dyDescent="0.2">
      <c r="A915" s="177"/>
      <c r="B915" s="178"/>
      <c r="C915" s="235" t="s">
        <v>833</v>
      </c>
      <c r="D915" s="235"/>
      <c r="E915" s="235"/>
      <c r="F915" s="235"/>
      <c r="G915" s="235"/>
      <c r="L915" s="179" t="s">
        <v>833</v>
      </c>
      <c r="O915" s="170">
        <v>3</v>
      </c>
    </row>
    <row r="916" spans="1:104" x14ac:dyDescent="0.2">
      <c r="A916" s="177"/>
      <c r="B916" s="178"/>
      <c r="C916" s="235"/>
      <c r="D916" s="235"/>
      <c r="E916" s="235"/>
      <c r="F916" s="235"/>
      <c r="G916" s="235"/>
      <c r="L916" s="179"/>
      <c r="O916" s="170">
        <v>3</v>
      </c>
    </row>
    <row r="917" spans="1:104" ht="12.75" customHeight="1" x14ac:dyDescent="0.2">
      <c r="A917" s="177"/>
      <c r="B917" s="178"/>
      <c r="C917" s="235" t="s">
        <v>834</v>
      </c>
      <c r="D917" s="235"/>
      <c r="E917" s="235"/>
      <c r="F917" s="235"/>
      <c r="G917" s="235"/>
      <c r="L917" s="179" t="s">
        <v>834</v>
      </c>
      <c r="O917" s="170">
        <v>3</v>
      </c>
    </row>
    <row r="918" spans="1:104" ht="12.75" customHeight="1" x14ac:dyDescent="0.2">
      <c r="A918" s="177"/>
      <c r="B918" s="178"/>
      <c r="C918" s="235" t="s">
        <v>835</v>
      </c>
      <c r="D918" s="235"/>
      <c r="E918" s="235"/>
      <c r="F918" s="235"/>
      <c r="G918" s="235"/>
      <c r="L918" s="179" t="s">
        <v>835</v>
      </c>
      <c r="O918" s="170">
        <v>3</v>
      </c>
    </row>
    <row r="919" spans="1:104" ht="12.75" customHeight="1" x14ac:dyDescent="0.2">
      <c r="A919" s="177"/>
      <c r="B919" s="178"/>
      <c r="C919" s="235" t="s">
        <v>894</v>
      </c>
      <c r="D919" s="235"/>
      <c r="E919" s="235"/>
      <c r="F919" s="235"/>
      <c r="G919" s="235"/>
      <c r="L919" s="179" t="s">
        <v>894</v>
      </c>
      <c r="O919" s="170">
        <v>3</v>
      </c>
    </row>
    <row r="920" spans="1:104" ht="22.5" x14ac:dyDescent="0.2">
      <c r="A920" s="171">
        <v>146</v>
      </c>
      <c r="B920" s="172" t="s">
        <v>895</v>
      </c>
      <c r="C920" s="173" t="s">
        <v>896</v>
      </c>
      <c r="D920" s="174" t="s">
        <v>88</v>
      </c>
      <c r="E920" s="175">
        <v>40</v>
      </c>
      <c r="F920" s="175">
        <v>0</v>
      </c>
      <c r="G920" s="176">
        <f>E920*F920</f>
        <v>0</v>
      </c>
      <c r="O920" s="170">
        <v>2</v>
      </c>
      <c r="AA920" s="145">
        <v>1</v>
      </c>
      <c r="AB920" s="145">
        <v>7</v>
      </c>
      <c r="AC920" s="145">
        <v>7</v>
      </c>
      <c r="AZ920" s="145">
        <v>2</v>
      </c>
      <c r="BA920" s="145">
        <f>IF(AZ920=1,G920,0)</f>
        <v>0</v>
      </c>
      <c r="BB920" s="145">
        <f>IF(AZ920=2,G920,0)</f>
        <v>0</v>
      </c>
      <c r="BC920" s="145">
        <f>IF(AZ920=3,G920,0)</f>
        <v>0</v>
      </c>
      <c r="BD920" s="145">
        <f>IF(AZ920=4,G920,0)</f>
        <v>0</v>
      </c>
      <c r="BE920" s="145">
        <f>IF(AZ920=5,G920,0)</f>
        <v>0</v>
      </c>
      <c r="CA920" s="170">
        <v>1</v>
      </c>
      <c r="CB920" s="170">
        <v>7</v>
      </c>
      <c r="CZ920" s="145">
        <v>3.2200000000000002E-3</v>
      </c>
    </row>
    <row r="921" spans="1:104" ht="12.75" customHeight="1" x14ac:dyDescent="0.2">
      <c r="A921" s="177"/>
      <c r="B921" s="178"/>
      <c r="C921" s="235" t="s">
        <v>897</v>
      </c>
      <c r="D921" s="235"/>
      <c r="E921" s="235"/>
      <c r="F921" s="235"/>
      <c r="G921" s="235"/>
      <c r="L921" s="179" t="s">
        <v>897</v>
      </c>
      <c r="O921" s="170">
        <v>3</v>
      </c>
    </row>
    <row r="922" spans="1:104" ht="22.5" x14ac:dyDescent="0.2">
      <c r="A922" s="192">
        <v>147</v>
      </c>
      <c r="B922" s="193" t="s">
        <v>898</v>
      </c>
      <c r="C922" s="194" t="s">
        <v>899</v>
      </c>
      <c r="D922" s="195" t="s">
        <v>243</v>
      </c>
      <c r="E922" s="196">
        <v>10</v>
      </c>
      <c r="F922" s="196">
        <v>0</v>
      </c>
      <c r="G922" s="197">
        <f>E922*F922</f>
        <v>0</v>
      </c>
      <c r="O922" s="170">
        <v>2</v>
      </c>
      <c r="AA922" s="145">
        <v>1</v>
      </c>
      <c r="AB922" s="145">
        <v>7</v>
      </c>
      <c r="AC922" s="145">
        <v>7</v>
      </c>
      <c r="AZ922" s="145">
        <v>2</v>
      </c>
      <c r="BA922" s="145">
        <f>IF(AZ922=1,G922,0)</f>
        <v>0</v>
      </c>
      <c r="BB922" s="145">
        <f>IF(AZ922=2,G922,0)</f>
        <v>0</v>
      </c>
      <c r="BC922" s="145">
        <f>IF(AZ922=3,G922,0)</f>
        <v>0</v>
      </c>
      <c r="BD922" s="145">
        <f>IF(AZ922=4,G922,0)</f>
        <v>0</v>
      </c>
      <c r="BE922" s="145">
        <f>IF(AZ922=5,G922,0)</f>
        <v>0</v>
      </c>
      <c r="CA922" s="170">
        <v>1</v>
      </c>
      <c r="CB922" s="170">
        <v>7</v>
      </c>
      <c r="CZ922" s="145">
        <v>1.4829999999999999E-2</v>
      </c>
    </row>
    <row r="923" spans="1:104" ht="22.5" x14ac:dyDescent="0.2">
      <c r="A923" s="192">
        <v>148</v>
      </c>
      <c r="B923" s="193" t="s">
        <v>900</v>
      </c>
      <c r="C923" s="194" t="s">
        <v>901</v>
      </c>
      <c r="D923" s="195" t="s">
        <v>243</v>
      </c>
      <c r="E923" s="196">
        <v>10</v>
      </c>
      <c r="F923" s="196">
        <v>0</v>
      </c>
      <c r="G923" s="197">
        <f>E923*F923</f>
        <v>0</v>
      </c>
      <c r="O923" s="170">
        <v>2</v>
      </c>
      <c r="AA923" s="145">
        <v>1</v>
      </c>
      <c r="AB923" s="145">
        <v>7</v>
      </c>
      <c r="AC923" s="145">
        <v>7</v>
      </c>
      <c r="AZ923" s="145">
        <v>2</v>
      </c>
      <c r="BA923" s="145">
        <f>IF(AZ923=1,G923,0)</f>
        <v>0</v>
      </c>
      <c r="BB923" s="145">
        <f>IF(AZ923=2,G923,0)</f>
        <v>0</v>
      </c>
      <c r="BC923" s="145">
        <f>IF(AZ923=3,G923,0)</f>
        <v>0</v>
      </c>
      <c r="BD923" s="145">
        <f>IF(AZ923=4,G923,0)</f>
        <v>0</v>
      </c>
      <c r="BE923" s="145">
        <f>IF(AZ923=5,G923,0)</f>
        <v>0</v>
      </c>
      <c r="CA923" s="170">
        <v>1</v>
      </c>
      <c r="CB923" s="170">
        <v>7</v>
      </c>
      <c r="CZ923" s="145">
        <v>7.26E-3</v>
      </c>
    </row>
    <row r="924" spans="1:104" ht="22.5" x14ac:dyDescent="0.2">
      <c r="A924" s="192">
        <v>149</v>
      </c>
      <c r="B924" s="193" t="s">
        <v>902</v>
      </c>
      <c r="C924" s="194" t="s">
        <v>903</v>
      </c>
      <c r="D924" s="195" t="s">
        <v>243</v>
      </c>
      <c r="E924" s="196">
        <v>10</v>
      </c>
      <c r="F924" s="196">
        <v>0</v>
      </c>
      <c r="G924" s="197">
        <f>E924*F924</f>
        <v>0</v>
      </c>
      <c r="O924" s="170">
        <v>2</v>
      </c>
      <c r="AA924" s="145">
        <v>1</v>
      </c>
      <c r="AB924" s="145">
        <v>7</v>
      </c>
      <c r="AC924" s="145">
        <v>7</v>
      </c>
      <c r="AZ924" s="145">
        <v>2</v>
      </c>
      <c r="BA924" s="145">
        <f>IF(AZ924=1,G924,0)</f>
        <v>0</v>
      </c>
      <c r="BB924" s="145">
        <f>IF(AZ924=2,G924,0)</f>
        <v>0</v>
      </c>
      <c r="BC924" s="145">
        <f>IF(AZ924=3,G924,0)</f>
        <v>0</v>
      </c>
      <c r="BD924" s="145">
        <f>IF(AZ924=4,G924,0)</f>
        <v>0</v>
      </c>
      <c r="BE924" s="145">
        <f>IF(AZ924=5,G924,0)</f>
        <v>0</v>
      </c>
      <c r="CA924" s="170">
        <v>1</v>
      </c>
      <c r="CB924" s="170">
        <v>7</v>
      </c>
      <c r="CZ924" s="145">
        <v>7.26E-3</v>
      </c>
    </row>
    <row r="925" spans="1:104" x14ac:dyDescent="0.2">
      <c r="A925" s="192">
        <v>150</v>
      </c>
      <c r="B925" s="193" t="s">
        <v>904</v>
      </c>
      <c r="C925" s="194" t="s">
        <v>905</v>
      </c>
      <c r="D925" s="195" t="s">
        <v>188</v>
      </c>
      <c r="E925" s="196">
        <v>1</v>
      </c>
      <c r="F925" s="196">
        <v>0</v>
      </c>
      <c r="G925" s="197">
        <f>E925*F925</f>
        <v>0</v>
      </c>
      <c r="O925" s="170">
        <v>2</v>
      </c>
      <c r="AA925" s="145">
        <v>1</v>
      </c>
      <c r="AB925" s="145">
        <v>7</v>
      </c>
      <c r="AC925" s="145">
        <v>7</v>
      </c>
      <c r="AZ925" s="145">
        <v>2</v>
      </c>
      <c r="BA925" s="145">
        <f>IF(AZ925=1,G925,0)</f>
        <v>0</v>
      </c>
      <c r="BB925" s="145">
        <f>IF(AZ925=2,G925,0)</f>
        <v>0</v>
      </c>
      <c r="BC925" s="145">
        <f>IF(AZ925=3,G925,0)</f>
        <v>0</v>
      </c>
      <c r="BD925" s="145">
        <f>IF(AZ925=4,G925,0)</f>
        <v>0</v>
      </c>
      <c r="BE925" s="145">
        <f>IF(AZ925=5,G925,0)</f>
        <v>0</v>
      </c>
      <c r="CA925" s="170">
        <v>1</v>
      </c>
      <c r="CB925" s="170">
        <v>7</v>
      </c>
      <c r="CZ925" s="145">
        <v>7.26E-3</v>
      </c>
    </row>
    <row r="926" spans="1:104" x14ac:dyDescent="0.2">
      <c r="A926" s="171">
        <v>151</v>
      </c>
      <c r="B926" s="172" t="s">
        <v>906</v>
      </c>
      <c r="C926" s="173" t="s">
        <v>907</v>
      </c>
      <c r="D926" s="174" t="s">
        <v>67</v>
      </c>
      <c r="E926" s="175">
        <v>1591.3510000000001</v>
      </c>
      <c r="F926" s="175">
        <v>0</v>
      </c>
      <c r="G926" s="176">
        <f>E926*F926</f>
        <v>0</v>
      </c>
      <c r="O926" s="170">
        <v>2</v>
      </c>
      <c r="AA926" s="145">
        <v>7</v>
      </c>
      <c r="AB926" s="145">
        <v>1002</v>
      </c>
      <c r="AC926" s="145">
        <v>5</v>
      </c>
      <c r="AZ926" s="145">
        <v>2</v>
      </c>
      <c r="BA926" s="145">
        <f>IF(AZ926=1,G926,0)</f>
        <v>0</v>
      </c>
      <c r="BB926" s="145">
        <f>IF(AZ926=2,G926,0)</f>
        <v>0</v>
      </c>
      <c r="BC926" s="145">
        <f>IF(AZ926=3,G926,0)</f>
        <v>0</v>
      </c>
      <c r="BD926" s="145">
        <f>IF(AZ926=4,G926,0)</f>
        <v>0</v>
      </c>
      <c r="BE926" s="145">
        <f>IF(AZ926=5,G926,0)</f>
        <v>0</v>
      </c>
      <c r="CA926" s="170">
        <v>7</v>
      </c>
      <c r="CB926" s="170">
        <v>1002</v>
      </c>
      <c r="CZ926" s="145">
        <v>0</v>
      </c>
    </row>
    <row r="927" spans="1:104" x14ac:dyDescent="0.2">
      <c r="A927" s="184"/>
      <c r="B927" s="185" t="s">
        <v>105</v>
      </c>
      <c r="C927" s="186" t="str">
        <f>CONCATENATE(B890," ",C890)</f>
        <v>762 Konstrukce tesařské</v>
      </c>
      <c r="D927" s="187"/>
      <c r="E927" s="188"/>
      <c r="F927" s="189"/>
      <c r="G927" s="190">
        <f>SUM(G890:G926)</f>
        <v>0</v>
      </c>
      <c r="O927" s="170">
        <v>4</v>
      </c>
      <c r="BA927" s="191">
        <f>SUM(BA890:BA926)</f>
        <v>0</v>
      </c>
      <c r="BB927" s="191">
        <f>SUM(BB890:BB926)</f>
        <v>0</v>
      </c>
      <c r="BC927" s="191">
        <f>SUM(BC890:BC926)</f>
        <v>0</v>
      </c>
      <c r="BD927" s="191">
        <f>SUM(BD890:BD926)</f>
        <v>0</v>
      </c>
      <c r="BE927" s="191">
        <f>SUM(BE890:BE926)</f>
        <v>0</v>
      </c>
    </row>
    <row r="928" spans="1:104" x14ac:dyDescent="0.2">
      <c r="A928" s="163" t="s">
        <v>83</v>
      </c>
      <c r="B928" s="164" t="s">
        <v>908</v>
      </c>
      <c r="C928" s="165" t="s">
        <v>909</v>
      </c>
      <c r="D928" s="166"/>
      <c r="E928" s="167"/>
      <c r="F928" s="167"/>
      <c r="G928" s="168"/>
      <c r="H928" s="169"/>
      <c r="I928" s="169"/>
      <c r="O928" s="170">
        <v>1</v>
      </c>
    </row>
    <row r="929" spans="1:104" x14ac:dyDescent="0.2">
      <c r="A929" s="171">
        <v>152</v>
      </c>
      <c r="B929" s="172" t="s">
        <v>910</v>
      </c>
      <c r="C929" s="173" t="s">
        <v>911</v>
      </c>
      <c r="D929" s="174" t="s">
        <v>88</v>
      </c>
      <c r="E929" s="175">
        <v>7.0225</v>
      </c>
      <c r="F929" s="175">
        <v>0</v>
      </c>
      <c r="G929" s="176">
        <f>E929*F929</f>
        <v>0</v>
      </c>
      <c r="O929" s="170">
        <v>2</v>
      </c>
      <c r="AA929" s="145">
        <v>1</v>
      </c>
      <c r="AB929" s="145">
        <v>7</v>
      </c>
      <c r="AC929" s="145">
        <v>7</v>
      </c>
      <c r="AZ929" s="145">
        <v>2</v>
      </c>
      <c r="BA929" s="145">
        <f>IF(AZ929=1,G929,0)</f>
        <v>0</v>
      </c>
      <c r="BB929" s="145">
        <f>IF(AZ929=2,G929,0)</f>
        <v>0</v>
      </c>
      <c r="BC929" s="145">
        <f>IF(AZ929=3,G929,0)</f>
        <v>0</v>
      </c>
      <c r="BD929" s="145">
        <f>IF(AZ929=4,G929,0)</f>
        <v>0</v>
      </c>
      <c r="BE929" s="145">
        <f>IF(AZ929=5,G929,0)</f>
        <v>0</v>
      </c>
      <c r="CA929" s="170">
        <v>1</v>
      </c>
      <c r="CB929" s="170">
        <v>7</v>
      </c>
      <c r="CZ929" s="145">
        <v>1.8329999999999999E-2</v>
      </c>
    </row>
    <row r="930" spans="1:104" ht="12.75" customHeight="1" x14ac:dyDescent="0.2">
      <c r="A930" s="177"/>
      <c r="B930" s="178"/>
      <c r="C930" s="235" t="s">
        <v>912</v>
      </c>
      <c r="D930" s="235"/>
      <c r="E930" s="235"/>
      <c r="F930" s="235"/>
      <c r="G930" s="235"/>
      <c r="L930" s="179" t="s">
        <v>912</v>
      </c>
      <c r="O930" s="170">
        <v>3</v>
      </c>
    </row>
    <row r="931" spans="1:104" ht="12.75" customHeight="1" x14ac:dyDescent="0.2">
      <c r="A931" s="177"/>
      <c r="B931" s="178"/>
      <c r="C931" s="235" t="s">
        <v>913</v>
      </c>
      <c r="D931" s="235"/>
      <c r="E931" s="235"/>
      <c r="F931" s="235"/>
      <c r="G931" s="235"/>
      <c r="L931" s="179" t="s">
        <v>226</v>
      </c>
      <c r="O931" s="170">
        <v>3</v>
      </c>
    </row>
    <row r="932" spans="1:104" ht="12.75" customHeight="1" x14ac:dyDescent="0.2">
      <c r="A932" s="177"/>
      <c r="B932" s="178"/>
      <c r="C932" s="235" t="s">
        <v>227</v>
      </c>
      <c r="D932" s="235"/>
      <c r="E932" s="235"/>
      <c r="F932" s="235"/>
      <c r="G932" s="235"/>
      <c r="L932" s="179" t="s">
        <v>227</v>
      </c>
      <c r="O932" s="170">
        <v>3</v>
      </c>
    </row>
    <row r="933" spans="1:104" ht="12.75" customHeight="1" x14ac:dyDescent="0.2">
      <c r="A933" s="177"/>
      <c r="B933" s="178"/>
      <c r="C933" s="235" t="s">
        <v>228</v>
      </c>
      <c r="D933" s="235"/>
      <c r="E933" s="235"/>
      <c r="F933" s="235"/>
      <c r="G933" s="235"/>
      <c r="L933" s="179" t="s">
        <v>228</v>
      </c>
      <c r="O933" s="170">
        <v>3</v>
      </c>
    </row>
    <row r="934" spans="1:104" ht="12.75" customHeight="1" x14ac:dyDescent="0.2">
      <c r="A934" s="177"/>
      <c r="B934" s="180"/>
      <c r="C934" s="237" t="s">
        <v>914</v>
      </c>
      <c r="D934" s="237"/>
      <c r="E934" s="181">
        <v>7.0225</v>
      </c>
      <c r="F934" s="182"/>
      <c r="G934" s="183"/>
      <c r="M934" s="179" t="s">
        <v>914</v>
      </c>
      <c r="O934" s="170"/>
    </row>
    <row r="935" spans="1:104" x14ac:dyDescent="0.2">
      <c r="A935" s="171">
        <v>153</v>
      </c>
      <c r="B935" s="172" t="s">
        <v>915</v>
      </c>
      <c r="C935" s="173" t="s">
        <v>916</v>
      </c>
      <c r="D935" s="174" t="s">
        <v>88</v>
      </c>
      <c r="E935" s="175">
        <v>24</v>
      </c>
      <c r="F935" s="175">
        <v>0</v>
      </c>
      <c r="G935" s="176">
        <f>E935*F935</f>
        <v>0</v>
      </c>
      <c r="O935" s="170">
        <v>2</v>
      </c>
      <c r="AA935" s="145">
        <v>1</v>
      </c>
      <c r="AB935" s="145">
        <v>7</v>
      </c>
      <c r="AC935" s="145">
        <v>7</v>
      </c>
      <c r="AZ935" s="145">
        <v>2</v>
      </c>
      <c r="BA935" s="145">
        <f>IF(AZ935=1,G935,0)</f>
        <v>0</v>
      </c>
      <c r="BB935" s="145">
        <f>IF(AZ935=2,G935,0)</f>
        <v>0</v>
      </c>
      <c r="BC935" s="145">
        <f>IF(AZ935=3,G935,0)</f>
        <v>0</v>
      </c>
      <c r="BD935" s="145">
        <f>IF(AZ935=4,G935,0)</f>
        <v>0</v>
      </c>
      <c r="BE935" s="145">
        <f>IF(AZ935=5,G935,0)</f>
        <v>0</v>
      </c>
      <c r="CA935" s="170">
        <v>1</v>
      </c>
      <c r="CB935" s="170">
        <v>7</v>
      </c>
      <c r="CZ935" s="145">
        <v>1.8329999999999999E-2</v>
      </c>
    </row>
    <row r="936" spans="1:104" ht="12.75" customHeight="1" x14ac:dyDescent="0.2">
      <c r="A936" s="177"/>
      <c r="B936" s="178"/>
      <c r="C936" s="235" t="s">
        <v>912</v>
      </c>
      <c r="D936" s="235"/>
      <c r="E936" s="235"/>
      <c r="F936" s="235"/>
      <c r="G936" s="235"/>
      <c r="L936" s="179" t="s">
        <v>912</v>
      </c>
      <c r="O936" s="170">
        <v>3</v>
      </c>
    </row>
    <row r="937" spans="1:104" ht="12.75" customHeight="1" x14ac:dyDescent="0.2">
      <c r="A937" s="177"/>
      <c r="B937" s="178"/>
      <c r="C937" s="235" t="s">
        <v>917</v>
      </c>
      <c r="D937" s="235"/>
      <c r="E937" s="235"/>
      <c r="F937" s="235"/>
      <c r="G937" s="235"/>
      <c r="L937" s="179" t="s">
        <v>226</v>
      </c>
      <c r="O937" s="170">
        <v>3</v>
      </c>
    </row>
    <row r="938" spans="1:104" ht="12.75" customHeight="1" x14ac:dyDescent="0.2">
      <c r="A938" s="177"/>
      <c r="B938" s="178"/>
      <c r="C938" s="235" t="s">
        <v>227</v>
      </c>
      <c r="D938" s="235"/>
      <c r="E938" s="235"/>
      <c r="F938" s="235"/>
      <c r="G938" s="235"/>
      <c r="L938" s="179" t="s">
        <v>227</v>
      </c>
      <c r="O938" s="170">
        <v>3</v>
      </c>
    </row>
    <row r="939" spans="1:104" ht="12.75" customHeight="1" x14ac:dyDescent="0.2">
      <c r="A939" s="177"/>
      <c r="B939" s="178"/>
      <c r="C939" s="235" t="s">
        <v>228</v>
      </c>
      <c r="D939" s="235"/>
      <c r="E939" s="235"/>
      <c r="F939" s="235"/>
      <c r="G939" s="235"/>
      <c r="L939" s="179" t="s">
        <v>228</v>
      </c>
      <c r="O939" s="170">
        <v>3</v>
      </c>
    </row>
    <row r="940" spans="1:104" ht="22.5" x14ac:dyDescent="0.2">
      <c r="A940" s="171">
        <v>154</v>
      </c>
      <c r="B940" s="172" t="s">
        <v>918</v>
      </c>
      <c r="C940" s="173" t="s">
        <v>919</v>
      </c>
      <c r="D940" s="174" t="s">
        <v>243</v>
      </c>
      <c r="E940" s="175">
        <v>11</v>
      </c>
      <c r="F940" s="175">
        <v>0</v>
      </c>
      <c r="G940" s="176">
        <f>E940*F940</f>
        <v>0</v>
      </c>
      <c r="O940" s="170">
        <v>2</v>
      </c>
      <c r="AA940" s="145">
        <v>1</v>
      </c>
      <c r="AB940" s="145">
        <v>7</v>
      </c>
      <c r="AC940" s="145">
        <v>7</v>
      </c>
      <c r="AZ940" s="145">
        <v>2</v>
      </c>
      <c r="BA940" s="145">
        <f>IF(AZ940=1,G940,0)</f>
        <v>0</v>
      </c>
      <c r="BB940" s="145">
        <f>IF(AZ940=2,G940,0)</f>
        <v>0</v>
      </c>
      <c r="BC940" s="145">
        <f>IF(AZ940=3,G940,0)</f>
        <v>0</v>
      </c>
      <c r="BD940" s="145">
        <f>IF(AZ940=4,G940,0)</f>
        <v>0</v>
      </c>
      <c r="BE940" s="145">
        <f>IF(AZ940=5,G940,0)</f>
        <v>0</v>
      </c>
      <c r="CA940" s="170">
        <v>1</v>
      </c>
      <c r="CB940" s="170">
        <v>7</v>
      </c>
      <c r="CZ940" s="145">
        <v>2.31E-3</v>
      </c>
    </row>
    <row r="941" spans="1:104" ht="12.75" customHeight="1" x14ac:dyDescent="0.2">
      <c r="A941" s="177"/>
      <c r="B941" s="178"/>
      <c r="C941" s="235" t="s">
        <v>920</v>
      </c>
      <c r="D941" s="235"/>
      <c r="E941" s="235"/>
      <c r="F941" s="235"/>
      <c r="G941" s="235"/>
      <c r="L941" s="179" t="s">
        <v>920</v>
      </c>
      <c r="O941" s="170">
        <v>3</v>
      </c>
    </row>
    <row r="942" spans="1:104" ht="12.75" customHeight="1" x14ac:dyDescent="0.2">
      <c r="A942" s="177"/>
      <c r="B942" s="178"/>
      <c r="C942" s="235" t="s">
        <v>921</v>
      </c>
      <c r="D942" s="235"/>
      <c r="E942" s="235"/>
      <c r="F942" s="235"/>
      <c r="G942" s="235"/>
      <c r="L942" s="179" t="s">
        <v>921</v>
      </c>
      <c r="O942" s="170">
        <v>3</v>
      </c>
    </row>
    <row r="943" spans="1:104" x14ac:dyDescent="0.2">
      <c r="A943" s="171">
        <v>155</v>
      </c>
      <c r="B943" s="172" t="s">
        <v>922</v>
      </c>
      <c r="C943" s="173" t="s">
        <v>923</v>
      </c>
      <c r="D943" s="174" t="s">
        <v>243</v>
      </c>
      <c r="E943" s="175">
        <v>8.1999999999999993</v>
      </c>
      <c r="F943" s="175">
        <v>0</v>
      </c>
      <c r="G943" s="176">
        <f>E943*F943</f>
        <v>0</v>
      </c>
      <c r="O943" s="170">
        <v>2</v>
      </c>
      <c r="AA943" s="145">
        <v>1</v>
      </c>
      <c r="AB943" s="145">
        <v>7</v>
      </c>
      <c r="AC943" s="145">
        <v>7</v>
      </c>
      <c r="AZ943" s="145">
        <v>2</v>
      </c>
      <c r="BA943" s="145">
        <f>IF(AZ943=1,G943,0)</f>
        <v>0</v>
      </c>
      <c r="BB943" s="145">
        <f>IF(AZ943=2,G943,0)</f>
        <v>0</v>
      </c>
      <c r="BC943" s="145">
        <f>IF(AZ943=3,G943,0)</f>
        <v>0</v>
      </c>
      <c r="BD943" s="145">
        <f>IF(AZ943=4,G943,0)</f>
        <v>0</v>
      </c>
      <c r="BE943" s="145">
        <f>IF(AZ943=5,G943,0)</f>
        <v>0</v>
      </c>
      <c r="CA943" s="170">
        <v>1</v>
      </c>
      <c r="CB943" s="170">
        <v>7</v>
      </c>
      <c r="CZ943" s="145">
        <v>3.7200000000000002E-3</v>
      </c>
    </row>
    <row r="944" spans="1:104" ht="12.75" customHeight="1" x14ac:dyDescent="0.2">
      <c r="A944" s="177"/>
      <c r="B944" s="178"/>
      <c r="C944" s="235" t="s">
        <v>924</v>
      </c>
      <c r="D944" s="235"/>
      <c r="E944" s="235"/>
      <c r="F944" s="235"/>
      <c r="G944" s="235"/>
      <c r="L944" s="179" t="s">
        <v>924</v>
      </c>
      <c r="O944" s="170">
        <v>3</v>
      </c>
    </row>
    <row r="945" spans="1:104" ht="12.75" customHeight="1" x14ac:dyDescent="0.2">
      <c r="A945" s="177"/>
      <c r="B945" s="178"/>
      <c r="C945" s="235" t="s">
        <v>925</v>
      </c>
      <c r="D945" s="235"/>
      <c r="E945" s="235"/>
      <c r="F945" s="235"/>
      <c r="G945" s="235"/>
      <c r="L945" s="179" t="s">
        <v>925</v>
      </c>
      <c r="O945" s="170">
        <v>3</v>
      </c>
    </row>
    <row r="946" spans="1:104" x14ac:dyDescent="0.2">
      <c r="A946" s="171">
        <v>156</v>
      </c>
      <c r="B946" s="172" t="s">
        <v>926</v>
      </c>
      <c r="C946" s="173" t="s">
        <v>927</v>
      </c>
      <c r="D946" s="174" t="s">
        <v>88</v>
      </c>
      <c r="E946" s="175">
        <v>1.04</v>
      </c>
      <c r="F946" s="175">
        <v>0</v>
      </c>
      <c r="G946" s="176">
        <f>E946*F946</f>
        <v>0</v>
      </c>
      <c r="O946" s="170">
        <v>2</v>
      </c>
      <c r="AA946" s="145">
        <v>1</v>
      </c>
      <c r="AB946" s="145">
        <v>7</v>
      </c>
      <c r="AC946" s="145">
        <v>7</v>
      </c>
      <c r="AZ946" s="145">
        <v>2</v>
      </c>
      <c r="BA946" s="145">
        <f>IF(AZ946=1,G946,0)</f>
        <v>0</v>
      </c>
      <c r="BB946" s="145">
        <f>IF(AZ946=2,G946,0)</f>
        <v>0</v>
      </c>
      <c r="BC946" s="145">
        <f>IF(AZ946=3,G946,0)</f>
        <v>0</v>
      </c>
      <c r="BD946" s="145">
        <f>IF(AZ946=4,G946,0)</f>
        <v>0</v>
      </c>
      <c r="BE946" s="145">
        <f>IF(AZ946=5,G946,0)</f>
        <v>0</v>
      </c>
      <c r="CA946" s="170">
        <v>1</v>
      </c>
      <c r="CB946" s="170">
        <v>7</v>
      </c>
      <c r="CZ946" s="145">
        <v>6.77E-3</v>
      </c>
    </row>
    <row r="947" spans="1:104" ht="12.75" customHeight="1" x14ac:dyDescent="0.2">
      <c r="A947" s="177"/>
      <c r="B947" s="178"/>
      <c r="C947" s="235" t="s">
        <v>928</v>
      </c>
      <c r="D947" s="235"/>
      <c r="E947" s="235"/>
      <c r="F947" s="235"/>
      <c r="G947" s="235"/>
      <c r="L947" s="179" t="s">
        <v>928</v>
      </c>
      <c r="O947" s="170">
        <v>3</v>
      </c>
    </row>
    <row r="948" spans="1:104" ht="12.75" customHeight="1" x14ac:dyDescent="0.2">
      <c r="A948" s="177"/>
      <c r="B948" s="178"/>
      <c r="C948" s="235" t="s">
        <v>929</v>
      </c>
      <c r="D948" s="235"/>
      <c r="E948" s="235"/>
      <c r="F948" s="235"/>
      <c r="G948" s="235"/>
      <c r="L948" s="179" t="s">
        <v>929</v>
      </c>
      <c r="O948" s="170">
        <v>3</v>
      </c>
    </row>
    <row r="949" spans="1:104" ht="12.75" customHeight="1" x14ac:dyDescent="0.2">
      <c r="A949" s="177"/>
      <c r="B949" s="180"/>
      <c r="C949" s="237" t="s">
        <v>930</v>
      </c>
      <c r="D949" s="237"/>
      <c r="E949" s="181">
        <v>1.04</v>
      </c>
      <c r="F949" s="182"/>
      <c r="G949" s="183"/>
      <c r="M949" s="179" t="s">
        <v>930</v>
      </c>
      <c r="O949" s="170"/>
    </row>
    <row r="950" spans="1:104" ht="22.5" x14ac:dyDescent="0.2">
      <c r="A950" s="171">
        <v>157</v>
      </c>
      <c r="B950" s="172" t="s">
        <v>931</v>
      </c>
      <c r="C950" s="173" t="s">
        <v>932</v>
      </c>
      <c r="D950" s="174" t="s">
        <v>243</v>
      </c>
      <c r="E950" s="175">
        <v>19.2</v>
      </c>
      <c r="F950" s="175">
        <v>0</v>
      </c>
      <c r="G950" s="176">
        <f>E950*F950</f>
        <v>0</v>
      </c>
      <c r="O950" s="170">
        <v>2</v>
      </c>
      <c r="AA950" s="145">
        <v>1</v>
      </c>
      <c r="AB950" s="145">
        <v>7</v>
      </c>
      <c r="AC950" s="145">
        <v>7</v>
      </c>
      <c r="AZ950" s="145">
        <v>2</v>
      </c>
      <c r="BA950" s="145">
        <f>IF(AZ950=1,G950,0)</f>
        <v>0</v>
      </c>
      <c r="BB950" s="145">
        <f>IF(AZ950=2,G950,0)</f>
        <v>0</v>
      </c>
      <c r="BC950" s="145">
        <f>IF(AZ950=3,G950,0)</f>
        <v>0</v>
      </c>
      <c r="BD950" s="145">
        <f>IF(AZ950=4,G950,0)</f>
        <v>0</v>
      </c>
      <c r="BE950" s="145">
        <f>IF(AZ950=5,G950,0)</f>
        <v>0</v>
      </c>
      <c r="CA950" s="170">
        <v>1</v>
      </c>
      <c r="CB950" s="170">
        <v>7</v>
      </c>
      <c r="CZ950" s="145">
        <v>3.63E-3</v>
      </c>
    </row>
    <row r="951" spans="1:104" ht="12.75" customHeight="1" x14ac:dyDescent="0.2">
      <c r="A951" s="177"/>
      <c r="B951" s="178"/>
      <c r="C951" s="235" t="s">
        <v>933</v>
      </c>
      <c r="D951" s="235"/>
      <c r="E951" s="235"/>
      <c r="F951" s="235"/>
      <c r="G951" s="235"/>
      <c r="L951" s="179" t="s">
        <v>934</v>
      </c>
      <c r="O951" s="170">
        <v>3</v>
      </c>
    </row>
    <row r="952" spans="1:104" ht="22.5" x14ac:dyDescent="0.2">
      <c r="A952" s="171">
        <v>158</v>
      </c>
      <c r="B952" s="172" t="s">
        <v>935</v>
      </c>
      <c r="C952" s="173" t="s">
        <v>936</v>
      </c>
      <c r="D952" s="174" t="s">
        <v>243</v>
      </c>
      <c r="E952" s="175">
        <v>18</v>
      </c>
      <c r="F952" s="175">
        <v>0</v>
      </c>
      <c r="G952" s="176">
        <f>E952*F952</f>
        <v>0</v>
      </c>
      <c r="O952" s="170">
        <v>2</v>
      </c>
      <c r="AA952" s="145">
        <v>1</v>
      </c>
      <c r="AB952" s="145">
        <v>7</v>
      </c>
      <c r="AC952" s="145">
        <v>7</v>
      </c>
      <c r="AZ952" s="145">
        <v>2</v>
      </c>
      <c r="BA952" s="145">
        <f>IF(AZ952=1,G952,0)</f>
        <v>0</v>
      </c>
      <c r="BB952" s="145">
        <f>IF(AZ952=2,G952,0)</f>
        <v>0</v>
      </c>
      <c r="BC952" s="145">
        <f>IF(AZ952=3,G952,0)</f>
        <v>0</v>
      </c>
      <c r="BD952" s="145">
        <f>IF(AZ952=4,G952,0)</f>
        <v>0</v>
      </c>
      <c r="BE952" s="145">
        <f>IF(AZ952=5,G952,0)</f>
        <v>0</v>
      </c>
      <c r="CA952" s="170">
        <v>1</v>
      </c>
      <c r="CB952" s="170">
        <v>7</v>
      </c>
      <c r="CZ952" s="145">
        <v>5.5399999999999998E-3</v>
      </c>
    </row>
    <row r="953" spans="1:104" ht="12.75" customHeight="1" x14ac:dyDescent="0.2">
      <c r="A953" s="177"/>
      <c r="B953" s="178"/>
      <c r="C953" s="235" t="s">
        <v>937</v>
      </c>
      <c r="D953" s="235"/>
      <c r="E953" s="235"/>
      <c r="F953" s="235"/>
      <c r="G953" s="235"/>
      <c r="L953" s="179" t="s">
        <v>937</v>
      </c>
      <c r="O953" s="170">
        <v>3</v>
      </c>
    </row>
    <row r="954" spans="1:104" ht="12.75" customHeight="1" x14ac:dyDescent="0.2">
      <c r="A954" s="177"/>
      <c r="B954" s="178"/>
      <c r="C954" s="235" t="s">
        <v>938</v>
      </c>
      <c r="D954" s="235"/>
      <c r="E954" s="235"/>
      <c r="F954" s="235"/>
      <c r="G954" s="235"/>
      <c r="L954" s="179" t="s">
        <v>938</v>
      </c>
      <c r="O954" s="170">
        <v>3</v>
      </c>
    </row>
    <row r="955" spans="1:104" ht="22.5" x14ac:dyDescent="0.2">
      <c r="A955" s="171">
        <v>159</v>
      </c>
      <c r="B955" s="172" t="s">
        <v>939</v>
      </c>
      <c r="C955" s="173" t="s">
        <v>940</v>
      </c>
      <c r="D955" s="174" t="s">
        <v>243</v>
      </c>
      <c r="E955" s="175">
        <v>18</v>
      </c>
      <c r="F955" s="175">
        <v>0</v>
      </c>
      <c r="G955" s="176">
        <f>E955*F955</f>
        <v>0</v>
      </c>
      <c r="O955" s="170">
        <v>2</v>
      </c>
      <c r="AA955" s="145">
        <v>1</v>
      </c>
      <c r="AB955" s="145">
        <v>7</v>
      </c>
      <c r="AC955" s="145">
        <v>7</v>
      </c>
      <c r="AZ955" s="145">
        <v>2</v>
      </c>
      <c r="BA955" s="145">
        <f>IF(AZ955=1,G955,0)</f>
        <v>0</v>
      </c>
      <c r="BB955" s="145">
        <f>IF(AZ955=2,G955,0)</f>
        <v>0</v>
      </c>
      <c r="BC955" s="145">
        <f>IF(AZ955=3,G955,0)</f>
        <v>0</v>
      </c>
      <c r="BD955" s="145">
        <f>IF(AZ955=4,G955,0)</f>
        <v>0</v>
      </c>
      <c r="BE955" s="145">
        <f>IF(AZ955=5,G955,0)</f>
        <v>0</v>
      </c>
      <c r="CA955" s="170">
        <v>1</v>
      </c>
      <c r="CB955" s="170">
        <v>7</v>
      </c>
      <c r="CZ955" s="145">
        <v>7.4099999999999999E-3</v>
      </c>
    </row>
    <row r="956" spans="1:104" ht="12.75" customHeight="1" x14ac:dyDescent="0.2">
      <c r="A956" s="177"/>
      <c r="B956" s="178"/>
      <c r="C956" s="235" t="s">
        <v>941</v>
      </c>
      <c r="D956" s="235"/>
      <c r="E956" s="235"/>
      <c r="F956" s="235"/>
      <c r="G956" s="235"/>
      <c r="L956" s="179" t="s">
        <v>941</v>
      </c>
      <c r="O956" s="170">
        <v>3</v>
      </c>
    </row>
    <row r="957" spans="1:104" ht="12.75" customHeight="1" x14ac:dyDescent="0.2">
      <c r="A957" s="177"/>
      <c r="B957" s="178"/>
      <c r="C957" s="235" t="s">
        <v>942</v>
      </c>
      <c r="D957" s="235"/>
      <c r="E957" s="235"/>
      <c r="F957" s="235"/>
      <c r="G957" s="235"/>
      <c r="L957" s="179" t="s">
        <v>942</v>
      </c>
      <c r="O957" s="170">
        <v>3</v>
      </c>
    </row>
    <row r="958" spans="1:104" x14ac:dyDescent="0.2">
      <c r="A958" s="171">
        <v>160</v>
      </c>
      <c r="B958" s="172" t="s">
        <v>943</v>
      </c>
      <c r="C958" s="173" t="s">
        <v>944</v>
      </c>
      <c r="D958" s="174" t="s">
        <v>243</v>
      </c>
      <c r="E958" s="175">
        <v>16</v>
      </c>
      <c r="F958" s="175">
        <v>0</v>
      </c>
      <c r="G958" s="176">
        <f>E958*F958</f>
        <v>0</v>
      </c>
      <c r="O958" s="170">
        <v>2</v>
      </c>
      <c r="AA958" s="145">
        <v>1</v>
      </c>
      <c r="AB958" s="145">
        <v>7</v>
      </c>
      <c r="AC958" s="145">
        <v>7</v>
      </c>
      <c r="AZ958" s="145">
        <v>2</v>
      </c>
      <c r="BA958" s="145">
        <f>IF(AZ958=1,G958,0)</f>
        <v>0</v>
      </c>
      <c r="BB958" s="145">
        <f>IF(AZ958=2,G958,0)</f>
        <v>0</v>
      </c>
      <c r="BC958" s="145">
        <f>IF(AZ958=3,G958,0)</f>
        <v>0</v>
      </c>
      <c r="BD958" s="145">
        <f>IF(AZ958=4,G958,0)</f>
        <v>0</v>
      </c>
      <c r="BE958" s="145">
        <f>IF(AZ958=5,G958,0)</f>
        <v>0</v>
      </c>
      <c r="CA958" s="170">
        <v>1</v>
      </c>
      <c r="CB958" s="170">
        <v>7</v>
      </c>
      <c r="CZ958" s="145">
        <v>2.9299999999999999E-3</v>
      </c>
    </row>
    <row r="959" spans="1:104" ht="12.75" customHeight="1" x14ac:dyDescent="0.2">
      <c r="A959" s="177"/>
      <c r="B959" s="178"/>
      <c r="C959" s="235" t="s">
        <v>945</v>
      </c>
      <c r="D959" s="235"/>
      <c r="E959" s="235"/>
      <c r="F959" s="235"/>
      <c r="G959" s="235"/>
      <c r="L959" s="179" t="s">
        <v>945</v>
      </c>
      <c r="O959" s="170">
        <v>3</v>
      </c>
    </row>
    <row r="960" spans="1:104" ht="12.75" customHeight="1" x14ac:dyDescent="0.2">
      <c r="A960" s="177"/>
      <c r="B960" s="178"/>
      <c r="C960" s="235" t="s">
        <v>946</v>
      </c>
      <c r="D960" s="235"/>
      <c r="E960" s="235"/>
      <c r="F960" s="235"/>
      <c r="G960" s="235"/>
      <c r="L960" s="179" t="s">
        <v>946</v>
      </c>
      <c r="O960" s="170">
        <v>3</v>
      </c>
    </row>
    <row r="961" spans="1:104" ht="22.5" x14ac:dyDescent="0.2">
      <c r="A961" s="171">
        <v>161</v>
      </c>
      <c r="B961" s="172" t="s">
        <v>947</v>
      </c>
      <c r="C961" s="173" t="s">
        <v>948</v>
      </c>
      <c r="D961" s="174" t="s">
        <v>243</v>
      </c>
      <c r="E961" s="175">
        <v>9.8000000000000007</v>
      </c>
      <c r="F961" s="175">
        <v>0</v>
      </c>
      <c r="G961" s="176">
        <f>E961*F961</f>
        <v>0</v>
      </c>
      <c r="O961" s="170">
        <v>2</v>
      </c>
      <c r="AA961" s="145">
        <v>1</v>
      </c>
      <c r="AB961" s="145">
        <v>7</v>
      </c>
      <c r="AC961" s="145">
        <v>7</v>
      </c>
      <c r="AZ961" s="145">
        <v>2</v>
      </c>
      <c r="BA961" s="145">
        <f>IF(AZ961=1,G961,0)</f>
        <v>0</v>
      </c>
      <c r="BB961" s="145">
        <f>IF(AZ961=2,G961,0)</f>
        <v>0</v>
      </c>
      <c r="BC961" s="145">
        <f>IF(AZ961=3,G961,0)</f>
        <v>0</v>
      </c>
      <c r="BD961" s="145">
        <f>IF(AZ961=4,G961,0)</f>
        <v>0</v>
      </c>
      <c r="BE961" s="145">
        <f>IF(AZ961=5,G961,0)</f>
        <v>0</v>
      </c>
      <c r="CA961" s="170">
        <v>1</v>
      </c>
      <c r="CB961" s="170">
        <v>7</v>
      </c>
      <c r="CZ961" s="145">
        <v>4.3700000000000006E-3</v>
      </c>
    </row>
    <row r="962" spans="1:104" ht="12.75" customHeight="1" x14ac:dyDescent="0.2">
      <c r="A962" s="177"/>
      <c r="B962" s="178"/>
      <c r="C962" s="235" t="s">
        <v>949</v>
      </c>
      <c r="D962" s="235"/>
      <c r="E962" s="235"/>
      <c r="F962" s="235"/>
      <c r="G962" s="235"/>
      <c r="L962" s="179" t="s">
        <v>949</v>
      </c>
      <c r="O962" s="170">
        <v>3</v>
      </c>
    </row>
    <row r="963" spans="1:104" ht="12.75" customHeight="1" x14ac:dyDescent="0.2">
      <c r="A963" s="177"/>
      <c r="B963" s="178"/>
      <c r="C963" s="235" t="s">
        <v>950</v>
      </c>
      <c r="D963" s="235"/>
      <c r="E963" s="235"/>
      <c r="F963" s="235"/>
      <c r="G963" s="235"/>
      <c r="L963" s="179" t="s">
        <v>950</v>
      </c>
      <c r="O963" s="170">
        <v>3</v>
      </c>
    </row>
    <row r="964" spans="1:104" ht="12.75" customHeight="1" x14ac:dyDescent="0.2">
      <c r="A964" s="177"/>
      <c r="B964" s="180"/>
      <c r="C964" s="237" t="s">
        <v>951</v>
      </c>
      <c r="D964" s="237"/>
      <c r="E964" s="181">
        <v>9.8000000000000007</v>
      </c>
      <c r="F964" s="182"/>
      <c r="G964" s="183"/>
      <c r="M964" s="179" t="s">
        <v>951</v>
      </c>
      <c r="O964" s="170"/>
    </row>
    <row r="965" spans="1:104" ht="22.5" x14ac:dyDescent="0.2">
      <c r="A965" s="171">
        <v>162</v>
      </c>
      <c r="B965" s="172" t="s">
        <v>952</v>
      </c>
      <c r="C965" s="173" t="s">
        <v>953</v>
      </c>
      <c r="D965" s="174" t="s">
        <v>243</v>
      </c>
      <c r="E965" s="175">
        <v>1.1000000000000001</v>
      </c>
      <c r="F965" s="175">
        <v>0</v>
      </c>
      <c r="G965" s="176">
        <f>E965*F965</f>
        <v>0</v>
      </c>
      <c r="O965" s="170">
        <v>2</v>
      </c>
      <c r="AA965" s="145">
        <v>1</v>
      </c>
      <c r="AB965" s="145">
        <v>7</v>
      </c>
      <c r="AC965" s="145">
        <v>7</v>
      </c>
      <c r="AZ965" s="145">
        <v>2</v>
      </c>
      <c r="BA965" s="145">
        <f>IF(AZ965=1,G965,0)</f>
        <v>0</v>
      </c>
      <c r="BB965" s="145">
        <f>IF(AZ965=2,G965,0)</f>
        <v>0</v>
      </c>
      <c r="BC965" s="145">
        <f>IF(AZ965=3,G965,0)</f>
        <v>0</v>
      </c>
      <c r="BD965" s="145">
        <f>IF(AZ965=4,G965,0)</f>
        <v>0</v>
      </c>
      <c r="BE965" s="145">
        <f>IF(AZ965=5,G965,0)</f>
        <v>0</v>
      </c>
      <c r="CA965" s="170">
        <v>1</v>
      </c>
      <c r="CB965" s="170">
        <v>7</v>
      </c>
      <c r="CZ965" s="145">
        <v>4.3700000000000006E-3</v>
      </c>
    </row>
    <row r="966" spans="1:104" ht="12.75" customHeight="1" x14ac:dyDescent="0.2">
      <c r="A966" s="177"/>
      <c r="B966" s="178"/>
      <c r="C966" s="235" t="s">
        <v>954</v>
      </c>
      <c r="D966" s="235"/>
      <c r="E966" s="235"/>
      <c r="F966" s="235"/>
      <c r="G966" s="235"/>
      <c r="L966" s="179" t="s">
        <v>954</v>
      </c>
      <c r="O966" s="170">
        <v>3</v>
      </c>
    </row>
    <row r="967" spans="1:104" ht="12.75" customHeight="1" x14ac:dyDescent="0.2">
      <c r="A967" s="177"/>
      <c r="B967" s="178"/>
      <c r="C967" s="235" t="s">
        <v>950</v>
      </c>
      <c r="D967" s="235"/>
      <c r="E967" s="235"/>
      <c r="F967" s="235"/>
      <c r="G967" s="235"/>
      <c r="L967" s="179" t="s">
        <v>950</v>
      </c>
      <c r="O967" s="170">
        <v>3</v>
      </c>
    </row>
    <row r="968" spans="1:104" ht="12.75" customHeight="1" x14ac:dyDescent="0.2">
      <c r="A968" s="177"/>
      <c r="B968" s="180"/>
      <c r="C968" s="237" t="s">
        <v>955</v>
      </c>
      <c r="D968" s="237"/>
      <c r="E968" s="181">
        <v>1.1000000000000001</v>
      </c>
      <c r="F968" s="182"/>
      <c r="G968" s="183"/>
      <c r="M968" s="179" t="s">
        <v>955</v>
      </c>
      <c r="O968" s="170"/>
    </row>
    <row r="969" spans="1:104" ht="22.5" x14ac:dyDescent="0.2">
      <c r="A969" s="171">
        <v>163</v>
      </c>
      <c r="B969" s="172" t="s">
        <v>956</v>
      </c>
      <c r="C969" s="173" t="s">
        <v>957</v>
      </c>
      <c r="D969" s="174" t="s">
        <v>243</v>
      </c>
      <c r="E969" s="175">
        <v>0.42</v>
      </c>
      <c r="F969" s="175">
        <v>0</v>
      </c>
      <c r="G969" s="176">
        <f>E969*F969</f>
        <v>0</v>
      </c>
      <c r="O969" s="170">
        <v>2</v>
      </c>
      <c r="AA969" s="145">
        <v>1</v>
      </c>
      <c r="AB969" s="145">
        <v>7</v>
      </c>
      <c r="AC969" s="145">
        <v>7</v>
      </c>
      <c r="AZ969" s="145">
        <v>2</v>
      </c>
      <c r="BA969" s="145">
        <f>IF(AZ969=1,G969,0)</f>
        <v>0</v>
      </c>
      <c r="BB969" s="145">
        <f>IF(AZ969=2,G969,0)</f>
        <v>0</v>
      </c>
      <c r="BC969" s="145">
        <f>IF(AZ969=3,G969,0)</f>
        <v>0</v>
      </c>
      <c r="BD969" s="145">
        <f>IF(AZ969=4,G969,0)</f>
        <v>0</v>
      </c>
      <c r="BE969" s="145">
        <f>IF(AZ969=5,G969,0)</f>
        <v>0</v>
      </c>
      <c r="CA969" s="170">
        <v>1</v>
      </c>
      <c r="CB969" s="170">
        <v>7</v>
      </c>
      <c r="CZ969" s="145">
        <v>4.3700000000000006E-3</v>
      </c>
    </row>
    <row r="970" spans="1:104" ht="12.75" customHeight="1" x14ac:dyDescent="0.2">
      <c r="A970" s="177"/>
      <c r="B970" s="178"/>
      <c r="C970" s="235" t="s">
        <v>958</v>
      </c>
      <c r="D970" s="235"/>
      <c r="E970" s="235"/>
      <c r="F970" s="235"/>
      <c r="G970" s="235"/>
      <c r="L970" s="179" t="s">
        <v>958</v>
      </c>
      <c r="O970" s="170">
        <v>3</v>
      </c>
    </row>
    <row r="971" spans="1:104" ht="12.75" customHeight="1" x14ac:dyDescent="0.2">
      <c r="A971" s="177"/>
      <c r="B971" s="178"/>
      <c r="C971" s="235" t="s">
        <v>959</v>
      </c>
      <c r="D971" s="235"/>
      <c r="E971" s="235"/>
      <c r="F971" s="235"/>
      <c r="G971" s="235"/>
      <c r="L971" s="179" t="s">
        <v>959</v>
      </c>
      <c r="O971" s="170">
        <v>3</v>
      </c>
    </row>
    <row r="972" spans="1:104" ht="12.75" customHeight="1" x14ac:dyDescent="0.2">
      <c r="A972" s="177"/>
      <c r="B972" s="180"/>
      <c r="C972" s="237" t="s">
        <v>960</v>
      </c>
      <c r="D972" s="237"/>
      <c r="E972" s="181">
        <v>0.42</v>
      </c>
      <c r="F972" s="182"/>
      <c r="G972" s="183"/>
      <c r="M972" s="179" t="s">
        <v>960</v>
      </c>
      <c r="O972" s="170"/>
    </row>
    <row r="973" spans="1:104" ht="22.5" x14ac:dyDescent="0.2">
      <c r="A973" s="171">
        <v>164</v>
      </c>
      <c r="B973" s="172" t="s">
        <v>961</v>
      </c>
      <c r="C973" s="173" t="s">
        <v>962</v>
      </c>
      <c r="D973" s="174" t="s">
        <v>243</v>
      </c>
      <c r="E973" s="175">
        <v>1.8</v>
      </c>
      <c r="F973" s="175">
        <v>0</v>
      </c>
      <c r="G973" s="176">
        <f>E973*F973</f>
        <v>0</v>
      </c>
      <c r="O973" s="170">
        <v>2</v>
      </c>
      <c r="AA973" s="145">
        <v>1</v>
      </c>
      <c r="AB973" s="145">
        <v>7</v>
      </c>
      <c r="AC973" s="145">
        <v>7</v>
      </c>
      <c r="AZ973" s="145">
        <v>2</v>
      </c>
      <c r="BA973" s="145">
        <f>IF(AZ973=1,G973,0)</f>
        <v>0</v>
      </c>
      <c r="BB973" s="145">
        <f>IF(AZ973=2,G973,0)</f>
        <v>0</v>
      </c>
      <c r="BC973" s="145">
        <f>IF(AZ973=3,G973,0)</f>
        <v>0</v>
      </c>
      <c r="BD973" s="145">
        <f>IF(AZ973=4,G973,0)</f>
        <v>0</v>
      </c>
      <c r="BE973" s="145">
        <f>IF(AZ973=5,G973,0)</f>
        <v>0</v>
      </c>
      <c r="CA973" s="170">
        <v>1</v>
      </c>
      <c r="CB973" s="170">
        <v>7</v>
      </c>
      <c r="CZ973" s="145">
        <v>4.9100000000000003E-3</v>
      </c>
    </row>
    <row r="974" spans="1:104" ht="12.75" customHeight="1" x14ac:dyDescent="0.2">
      <c r="A974" s="177"/>
      <c r="B974" s="178"/>
      <c r="C974" s="235" t="s">
        <v>963</v>
      </c>
      <c r="D974" s="235"/>
      <c r="E974" s="235"/>
      <c r="F974" s="235"/>
      <c r="G974" s="235"/>
      <c r="L974" s="179" t="s">
        <v>963</v>
      </c>
      <c r="O974" s="170">
        <v>3</v>
      </c>
    </row>
    <row r="975" spans="1:104" ht="12.75" customHeight="1" x14ac:dyDescent="0.2">
      <c r="A975" s="177"/>
      <c r="B975" s="178"/>
      <c r="C975" s="235" t="s">
        <v>964</v>
      </c>
      <c r="D975" s="235"/>
      <c r="E975" s="235"/>
      <c r="F975" s="235"/>
      <c r="G975" s="235"/>
      <c r="L975" s="179" t="s">
        <v>964</v>
      </c>
      <c r="O975" s="170">
        <v>3</v>
      </c>
    </row>
    <row r="976" spans="1:104" ht="12.75" customHeight="1" x14ac:dyDescent="0.2">
      <c r="A976" s="177"/>
      <c r="B976" s="180"/>
      <c r="C976" s="237" t="s">
        <v>965</v>
      </c>
      <c r="D976" s="237"/>
      <c r="E976" s="181">
        <v>1.8</v>
      </c>
      <c r="F976" s="182"/>
      <c r="G976" s="183"/>
      <c r="M976" s="179" t="s">
        <v>965</v>
      </c>
      <c r="O976" s="170"/>
    </row>
    <row r="977" spans="1:104" ht="22.5" x14ac:dyDescent="0.2">
      <c r="A977" s="171">
        <v>165</v>
      </c>
      <c r="B977" s="172" t="s">
        <v>966</v>
      </c>
      <c r="C977" s="173" t="s">
        <v>967</v>
      </c>
      <c r="D977" s="174" t="s">
        <v>243</v>
      </c>
      <c r="E977" s="175">
        <v>4.0999999999999996</v>
      </c>
      <c r="F977" s="175">
        <v>0</v>
      </c>
      <c r="G977" s="176">
        <f>E977*F977</f>
        <v>0</v>
      </c>
      <c r="O977" s="170">
        <v>2</v>
      </c>
      <c r="AA977" s="145">
        <v>1</v>
      </c>
      <c r="AB977" s="145">
        <v>7</v>
      </c>
      <c r="AC977" s="145">
        <v>7</v>
      </c>
      <c r="AZ977" s="145">
        <v>2</v>
      </c>
      <c r="BA977" s="145">
        <f>IF(AZ977=1,G977,0)</f>
        <v>0</v>
      </c>
      <c r="BB977" s="145">
        <f>IF(AZ977=2,G977,0)</f>
        <v>0</v>
      </c>
      <c r="BC977" s="145">
        <f>IF(AZ977=3,G977,0)</f>
        <v>0</v>
      </c>
      <c r="BD977" s="145">
        <f>IF(AZ977=4,G977,0)</f>
        <v>0</v>
      </c>
      <c r="BE977" s="145">
        <f>IF(AZ977=5,G977,0)</f>
        <v>0</v>
      </c>
      <c r="CA977" s="170">
        <v>1</v>
      </c>
      <c r="CB977" s="170">
        <v>7</v>
      </c>
      <c r="CZ977" s="145">
        <v>4.9100000000000003E-3</v>
      </c>
    </row>
    <row r="978" spans="1:104" ht="12.75" customHeight="1" x14ac:dyDescent="0.2">
      <c r="A978" s="177"/>
      <c r="B978" s="178"/>
      <c r="C978" s="235" t="s">
        <v>963</v>
      </c>
      <c r="D978" s="235"/>
      <c r="E978" s="235"/>
      <c r="F978" s="235"/>
      <c r="G978" s="235"/>
      <c r="L978" s="179" t="s">
        <v>963</v>
      </c>
      <c r="O978" s="170">
        <v>3</v>
      </c>
    </row>
    <row r="979" spans="1:104" ht="12.75" customHeight="1" x14ac:dyDescent="0.2">
      <c r="A979" s="177"/>
      <c r="B979" s="178"/>
      <c r="C979" s="235" t="s">
        <v>968</v>
      </c>
      <c r="D979" s="235"/>
      <c r="E979" s="235"/>
      <c r="F979" s="235"/>
      <c r="G979" s="235"/>
      <c r="L979" s="179" t="s">
        <v>968</v>
      </c>
      <c r="O979" s="170">
        <v>3</v>
      </c>
    </row>
    <row r="980" spans="1:104" ht="12.75" customHeight="1" x14ac:dyDescent="0.2">
      <c r="A980" s="177"/>
      <c r="B980" s="180"/>
      <c r="C980" s="237" t="s">
        <v>969</v>
      </c>
      <c r="D980" s="237"/>
      <c r="E980" s="181">
        <v>4.0999999999999996</v>
      </c>
      <c r="F980" s="182"/>
      <c r="G980" s="183"/>
      <c r="M980" s="179" t="s">
        <v>969</v>
      </c>
      <c r="O980" s="170"/>
    </row>
    <row r="981" spans="1:104" ht="22.5" x14ac:dyDescent="0.2">
      <c r="A981" s="171">
        <v>166</v>
      </c>
      <c r="B981" s="172" t="s">
        <v>970</v>
      </c>
      <c r="C981" s="173" t="s">
        <v>971</v>
      </c>
      <c r="D981" s="174" t="s">
        <v>243</v>
      </c>
      <c r="E981" s="175">
        <v>8.8000000000000007</v>
      </c>
      <c r="F981" s="175">
        <v>0</v>
      </c>
      <c r="G981" s="176">
        <f>E981*F981</f>
        <v>0</v>
      </c>
      <c r="O981" s="170">
        <v>2</v>
      </c>
      <c r="AA981" s="145">
        <v>1</v>
      </c>
      <c r="AB981" s="145">
        <v>7</v>
      </c>
      <c r="AC981" s="145">
        <v>7</v>
      </c>
      <c r="AZ981" s="145">
        <v>2</v>
      </c>
      <c r="BA981" s="145">
        <f>IF(AZ981=1,G981,0)</f>
        <v>0</v>
      </c>
      <c r="BB981" s="145">
        <f>IF(AZ981=2,G981,0)</f>
        <v>0</v>
      </c>
      <c r="BC981" s="145">
        <f>IF(AZ981=3,G981,0)</f>
        <v>0</v>
      </c>
      <c r="BD981" s="145">
        <f>IF(AZ981=4,G981,0)</f>
        <v>0</v>
      </c>
      <c r="BE981" s="145">
        <f>IF(AZ981=5,G981,0)</f>
        <v>0</v>
      </c>
      <c r="CA981" s="170">
        <v>1</v>
      </c>
      <c r="CB981" s="170">
        <v>7</v>
      </c>
      <c r="CZ981" s="145">
        <v>4.9100000000000003E-3</v>
      </c>
    </row>
    <row r="982" spans="1:104" ht="12.75" customHeight="1" x14ac:dyDescent="0.2">
      <c r="A982" s="177"/>
      <c r="B982" s="178"/>
      <c r="C982" s="235" t="s">
        <v>972</v>
      </c>
      <c r="D982" s="235"/>
      <c r="E982" s="235"/>
      <c r="F982" s="235"/>
      <c r="G982" s="235"/>
      <c r="L982" s="179" t="s">
        <v>972</v>
      </c>
      <c r="O982" s="170">
        <v>3</v>
      </c>
    </row>
    <row r="983" spans="1:104" ht="12.75" customHeight="1" x14ac:dyDescent="0.2">
      <c r="A983" s="177"/>
      <c r="B983" s="178"/>
      <c r="C983" s="235" t="s">
        <v>973</v>
      </c>
      <c r="D983" s="235"/>
      <c r="E983" s="235"/>
      <c r="F983" s="235"/>
      <c r="G983" s="235"/>
      <c r="L983" s="179" t="s">
        <v>973</v>
      </c>
      <c r="O983" s="170">
        <v>3</v>
      </c>
    </row>
    <row r="984" spans="1:104" ht="12.75" customHeight="1" x14ac:dyDescent="0.2">
      <c r="A984" s="177"/>
      <c r="B984" s="180"/>
      <c r="C984" s="237" t="s">
        <v>974</v>
      </c>
      <c r="D984" s="237"/>
      <c r="E984" s="181">
        <v>8.8000000000000007</v>
      </c>
      <c r="F984" s="182"/>
      <c r="G984" s="183"/>
      <c r="M984" s="179" t="s">
        <v>974</v>
      </c>
      <c r="O984" s="170"/>
    </row>
    <row r="985" spans="1:104" x14ac:dyDescent="0.2">
      <c r="A985" s="171">
        <v>167</v>
      </c>
      <c r="B985" s="172" t="s">
        <v>975</v>
      </c>
      <c r="C985" s="173" t="s">
        <v>976</v>
      </c>
      <c r="D985" s="174" t="s">
        <v>243</v>
      </c>
      <c r="E985" s="175">
        <v>15.3</v>
      </c>
      <c r="F985" s="175">
        <v>0</v>
      </c>
      <c r="G985" s="176">
        <f>E985*F985</f>
        <v>0</v>
      </c>
      <c r="O985" s="170">
        <v>2</v>
      </c>
      <c r="AA985" s="145">
        <v>1</v>
      </c>
      <c r="AB985" s="145">
        <v>7</v>
      </c>
      <c r="AC985" s="145">
        <v>7</v>
      </c>
      <c r="AZ985" s="145">
        <v>2</v>
      </c>
      <c r="BA985" s="145">
        <f>IF(AZ985=1,G985,0)</f>
        <v>0</v>
      </c>
      <c r="BB985" s="145">
        <f>IF(AZ985=2,G985,0)</f>
        <v>0</v>
      </c>
      <c r="BC985" s="145">
        <f>IF(AZ985=3,G985,0)</f>
        <v>0</v>
      </c>
      <c r="BD985" s="145">
        <f>IF(AZ985=4,G985,0)</f>
        <v>0</v>
      </c>
      <c r="BE985" s="145">
        <f>IF(AZ985=5,G985,0)</f>
        <v>0</v>
      </c>
      <c r="CA985" s="170">
        <v>1</v>
      </c>
      <c r="CB985" s="170">
        <v>7</v>
      </c>
      <c r="CZ985" s="145">
        <v>4.8900000000000002E-3</v>
      </c>
    </row>
    <row r="986" spans="1:104" ht="12.75" customHeight="1" x14ac:dyDescent="0.2">
      <c r="A986" s="177"/>
      <c r="B986" s="178"/>
      <c r="C986" s="235" t="s">
        <v>977</v>
      </c>
      <c r="D986" s="235"/>
      <c r="E986" s="235"/>
      <c r="F986" s="235"/>
      <c r="G986" s="235"/>
      <c r="L986" s="179" t="s">
        <v>977</v>
      </c>
      <c r="O986" s="170">
        <v>3</v>
      </c>
    </row>
    <row r="987" spans="1:104" ht="12.75" customHeight="1" x14ac:dyDescent="0.2">
      <c r="A987" s="177"/>
      <c r="B987" s="178"/>
      <c r="C987" s="235" t="s">
        <v>978</v>
      </c>
      <c r="D987" s="235"/>
      <c r="E987" s="235"/>
      <c r="F987" s="235"/>
      <c r="G987" s="235"/>
      <c r="L987" s="179" t="s">
        <v>978</v>
      </c>
      <c r="O987" s="170">
        <v>3</v>
      </c>
    </row>
    <row r="988" spans="1:104" x14ac:dyDescent="0.2">
      <c r="A988" s="171">
        <v>168</v>
      </c>
      <c r="B988" s="172" t="s">
        <v>979</v>
      </c>
      <c r="C988" s="173" t="s">
        <v>980</v>
      </c>
      <c r="D988" s="174" t="s">
        <v>243</v>
      </c>
      <c r="E988" s="175">
        <v>9.5</v>
      </c>
      <c r="F988" s="175">
        <v>0</v>
      </c>
      <c r="G988" s="176">
        <f>E988*F988</f>
        <v>0</v>
      </c>
      <c r="O988" s="170">
        <v>2</v>
      </c>
      <c r="AA988" s="145">
        <v>1</v>
      </c>
      <c r="AB988" s="145">
        <v>0</v>
      </c>
      <c r="AC988" s="145">
        <v>0</v>
      </c>
      <c r="AZ988" s="145">
        <v>2</v>
      </c>
      <c r="BA988" s="145">
        <f>IF(AZ988=1,G988,0)</f>
        <v>0</v>
      </c>
      <c r="BB988" s="145">
        <f>IF(AZ988=2,G988,0)</f>
        <v>0</v>
      </c>
      <c r="BC988" s="145">
        <f>IF(AZ988=3,G988,0)</f>
        <v>0</v>
      </c>
      <c r="BD988" s="145">
        <f>IF(AZ988=4,G988,0)</f>
        <v>0</v>
      </c>
      <c r="BE988" s="145">
        <f>IF(AZ988=5,G988,0)</f>
        <v>0</v>
      </c>
      <c r="CA988" s="170">
        <v>1</v>
      </c>
      <c r="CB988" s="170">
        <v>0</v>
      </c>
      <c r="CZ988" s="145">
        <v>4.8900000000000002E-3</v>
      </c>
    </row>
    <row r="989" spans="1:104" ht="12.75" customHeight="1" x14ac:dyDescent="0.2">
      <c r="A989" s="177"/>
      <c r="B989" s="178"/>
      <c r="C989" s="235" t="s">
        <v>981</v>
      </c>
      <c r="D989" s="235"/>
      <c r="E989" s="235"/>
      <c r="F989" s="235"/>
      <c r="G989" s="235"/>
      <c r="L989" s="179" t="s">
        <v>981</v>
      </c>
      <c r="O989" s="170">
        <v>3</v>
      </c>
    </row>
    <row r="990" spans="1:104" ht="12.75" customHeight="1" x14ac:dyDescent="0.2">
      <c r="A990" s="177"/>
      <c r="B990" s="178"/>
      <c r="C990" s="235" t="s">
        <v>982</v>
      </c>
      <c r="D990" s="235"/>
      <c r="E990" s="235"/>
      <c r="F990" s="235"/>
      <c r="G990" s="235"/>
      <c r="L990" s="179" t="s">
        <v>982</v>
      </c>
      <c r="O990" s="170">
        <v>3</v>
      </c>
    </row>
    <row r="991" spans="1:104" x14ac:dyDescent="0.2">
      <c r="A991" s="171">
        <v>169</v>
      </c>
      <c r="B991" s="172" t="s">
        <v>983</v>
      </c>
      <c r="C991" s="173" t="s">
        <v>984</v>
      </c>
      <c r="D991" s="174" t="s">
        <v>243</v>
      </c>
      <c r="E991" s="175">
        <v>17</v>
      </c>
      <c r="F991" s="175">
        <v>0</v>
      </c>
      <c r="G991" s="176">
        <f>E991*F991</f>
        <v>0</v>
      </c>
      <c r="O991" s="170">
        <v>2</v>
      </c>
      <c r="AA991" s="145">
        <v>1</v>
      </c>
      <c r="AB991" s="145">
        <v>7</v>
      </c>
      <c r="AC991" s="145">
        <v>7</v>
      </c>
      <c r="AZ991" s="145">
        <v>2</v>
      </c>
      <c r="BA991" s="145">
        <f>IF(AZ991=1,G991,0)</f>
        <v>0</v>
      </c>
      <c r="BB991" s="145">
        <f>IF(AZ991=2,G991,0)</f>
        <v>0</v>
      </c>
      <c r="BC991" s="145">
        <f>IF(AZ991=3,G991,0)</f>
        <v>0</v>
      </c>
      <c r="BD991" s="145">
        <f>IF(AZ991=4,G991,0)</f>
        <v>0</v>
      </c>
      <c r="BE991" s="145">
        <f>IF(AZ991=5,G991,0)</f>
        <v>0</v>
      </c>
      <c r="CA991" s="170">
        <v>1</v>
      </c>
      <c r="CB991" s="170">
        <v>7</v>
      </c>
      <c r="CZ991" s="145">
        <v>5.9699999999999996E-3</v>
      </c>
    </row>
    <row r="992" spans="1:104" ht="12.75" customHeight="1" x14ac:dyDescent="0.2">
      <c r="A992" s="177"/>
      <c r="B992" s="178"/>
      <c r="C992" s="235" t="s">
        <v>985</v>
      </c>
      <c r="D992" s="235"/>
      <c r="E992" s="235"/>
      <c r="F992" s="235"/>
      <c r="G992" s="235"/>
      <c r="L992" s="179" t="s">
        <v>985</v>
      </c>
      <c r="O992" s="170">
        <v>3</v>
      </c>
    </row>
    <row r="993" spans="1:104" ht="12.75" customHeight="1" x14ac:dyDescent="0.2">
      <c r="A993" s="177"/>
      <c r="B993" s="178"/>
      <c r="C993" s="235" t="s">
        <v>986</v>
      </c>
      <c r="D993" s="235"/>
      <c r="E993" s="235"/>
      <c r="F993" s="235"/>
      <c r="G993" s="235"/>
      <c r="L993" s="179" t="s">
        <v>986</v>
      </c>
      <c r="O993" s="170">
        <v>3</v>
      </c>
    </row>
    <row r="994" spans="1:104" ht="22.5" x14ac:dyDescent="0.2">
      <c r="A994" s="171">
        <v>170</v>
      </c>
      <c r="B994" s="172" t="s">
        <v>987</v>
      </c>
      <c r="C994" s="173" t="s">
        <v>988</v>
      </c>
      <c r="D994" s="174" t="s">
        <v>243</v>
      </c>
      <c r="E994" s="175">
        <v>13.5</v>
      </c>
      <c r="F994" s="175">
        <v>0</v>
      </c>
      <c r="G994" s="176">
        <f>E994*F994</f>
        <v>0</v>
      </c>
      <c r="O994" s="170">
        <v>2</v>
      </c>
      <c r="AA994" s="145">
        <v>1</v>
      </c>
      <c r="AB994" s="145">
        <v>7</v>
      </c>
      <c r="AC994" s="145">
        <v>7</v>
      </c>
      <c r="AZ994" s="145">
        <v>2</v>
      </c>
      <c r="BA994" s="145">
        <f>IF(AZ994=1,G994,0)</f>
        <v>0</v>
      </c>
      <c r="BB994" s="145">
        <f>IF(AZ994=2,G994,0)</f>
        <v>0</v>
      </c>
      <c r="BC994" s="145">
        <f>IF(AZ994=3,G994,0)</f>
        <v>0</v>
      </c>
      <c r="BD994" s="145">
        <f>IF(AZ994=4,G994,0)</f>
        <v>0</v>
      </c>
      <c r="BE994" s="145">
        <f>IF(AZ994=5,G994,0)</f>
        <v>0</v>
      </c>
      <c r="CA994" s="170">
        <v>1</v>
      </c>
      <c r="CB994" s="170">
        <v>7</v>
      </c>
      <c r="CZ994" s="145">
        <v>3.8300000000000001E-3</v>
      </c>
    </row>
    <row r="995" spans="1:104" ht="12.75" customHeight="1" x14ac:dyDescent="0.2">
      <c r="A995" s="177"/>
      <c r="B995" s="178"/>
      <c r="C995" s="235" t="s">
        <v>989</v>
      </c>
      <c r="D995" s="235"/>
      <c r="E995" s="235"/>
      <c r="F995" s="235"/>
      <c r="G995" s="235"/>
      <c r="L995" s="179" t="s">
        <v>989</v>
      </c>
      <c r="O995" s="170">
        <v>3</v>
      </c>
    </row>
    <row r="996" spans="1:104" ht="22.5" x14ac:dyDescent="0.2">
      <c r="A996" s="171">
        <v>171</v>
      </c>
      <c r="B996" s="172" t="s">
        <v>990</v>
      </c>
      <c r="C996" s="173" t="s">
        <v>991</v>
      </c>
      <c r="D996" s="174" t="s">
        <v>243</v>
      </c>
      <c r="E996" s="175">
        <v>5.2</v>
      </c>
      <c r="F996" s="175">
        <v>0</v>
      </c>
      <c r="G996" s="176">
        <f>E996*F996</f>
        <v>0</v>
      </c>
      <c r="O996" s="170">
        <v>2</v>
      </c>
      <c r="AA996" s="145">
        <v>1</v>
      </c>
      <c r="AB996" s="145">
        <v>7</v>
      </c>
      <c r="AC996" s="145">
        <v>7</v>
      </c>
      <c r="AZ996" s="145">
        <v>2</v>
      </c>
      <c r="BA996" s="145">
        <f>IF(AZ996=1,G996,0)</f>
        <v>0</v>
      </c>
      <c r="BB996" s="145">
        <f>IF(AZ996=2,G996,0)</f>
        <v>0</v>
      </c>
      <c r="BC996" s="145">
        <f>IF(AZ996=3,G996,0)</f>
        <v>0</v>
      </c>
      <c r="BD996" s="145">
        <f>IF(AZ996=4,G996,0)</f>
        <v>0</v>
      </c>
      <c r="BE996" s="145">
        <f>IF(AZ996=5,G996,0)</f>
        <v>0</v>
      </c>
      <c r="CA996" s="170">
        <v>1</v>
      </c>
      <c r="CB996" s="170">
        <v>7</v>
      </c>
      <c r="CZ996" s="145">
        <v>3.1000000000000003E-3</v>
      </c>
    </row>
    <row r="997" spans="1:104" ht="12.75" customHeight="1" x14ac:dyDescent="0.2">
      <c r="A997" s="177"/>
      <c r="B997" s="178"/>
      <c r="C997" s="235" t="s">
        <v>992</v>
      </c>
      <c r="D997" s="235"/>
      <c r="E997" s="235"/>
      <c r="F997" s="235"/>
      <c r="G997" s="235"/>
      <c r="L997" s="179" t="s">
        <v>992</v>
      </c>
      <c r="O997" s="170">
        <v>3</v>
      </c>
    </row>
    <row r="998" spans="1:104" ht="12.75" customHeight="1" x14ac:dyDescent="0.2">
      <c r="A998" s="177"/>
      <c r="B998" s="178"/>
      <c r="C998" s="235" t="s">
        <v>993</v>
      </c>
      <c r="D998" s="235"/>
      <c r="E998" s="235"/>
      <c r="F998" s="235"/>
      <c r="G998" s="235"/>
      <c r="L998" s="179" t="s">
        <v>993</v>
      </c>
      <c r="O998" s="170">
        <v>3</v>
      </c>
    </row>
    <row r="999" spans="1:104" x14ac:dyDescent="0.2">
      <c r="A999" s="171">
        <v>172</v>
      </c>
      <c r="B999" s="172" t="s">
        <v>994</v>
      </c>
      <c r="C999" s="173" t="s">
        <v>995</v>
      </c>
      <c r="D999" s="174" t="s">
        <v>243</v>
      </c>
      <c r="E999" s="175">
        <v>11.5</v>
      </c>
      <c r="F999" s="175">
        <v>0</v>
      </c>
      <c r="G999" s="176">
        <f>E999*F999</f>
        <v>0</v>
      </c>
      <c r="O999" s="170">
        <v>2</v>
      </c>
      <c r="AA999" s="145">
        <v>1</v>
      </c>
      <c r="AB999" s="145">
        <v>7</v>
      </c>
      <c r="AC999" s="145">
        <v>7</v>
      </c>
      <c r="AZ999" s="145">
        <v>2</v>
      </c>
      <c r="BA999" s="145">
        <f>IF(AZ999=1,G999,0)</f>
        <v>0</v>
      </c>
      <c r="BB999" s="145">
        <f>IF(AZ999=2,G999,0)</f>
        <v>0</v>
      </c>
      <c r="BC999" s="145">
        <f>IF(AZ999=3,G999,0)</f>
        <v>0</v>
      </c>
      <c r="BD999" s="145">
        <f>IF(AZ999=4,G999,0)</f>
        <v>0</v>
      </c>
      <c r="BE999" s="145">
        <f>IF(AZ999=5,G999,0)</f>
        <v>0</v>
      </c>
      <c r="CA999" s="170">
        <v>1</v>
      </c>
      <c r="CB999" s="170">
        <v>7</v>
      </c>
      <c r="CZ999" s="145">
        <v>2.15E-3</v>
      </c>
    </row>
    <row r="1000" spans="1:104" ht="12.75" customHeight="1" x14ac:dyDescent="0.2">
      <c r="A1000" s="177"/>
      <c r="B1000" s="178"/>
      <c r="C1000" s="235" t="s">
        <v>992</v>
      </c>
      <c r="D1000" s="235"/>
      <c r="E1000" s="235"/>
      <c r="F1000" s="235"/>
      <c r="G1000" s="235"/>
      <c r="L1000" s="179" t="s">
        <v>992</v>
      </c>
      <c r="O1000" s="170">
        <v>3</v>
      </c>
    </row>
    <row r="1001" spans="1:104" ht="12.75" customHeight="1" x14ac:dyDescent="0.2">
      <c r="A1001" s="177"/>
      <c r="B1001" s="178"/>
      <c r="C1001" s="235" t="s">
        <v>996</v>
      </c>
      <c r="D1001" s="235"/>
      <c r="E1001" s="235"/>
      <c r="F1001" s="235"/>
      <c r="G1001" s="235"/>
      <c r="L1001" s="179" t="s">
        <v>996</v>
      </c>
      <c r="O1001" s="170">
        <v>3</v>
      </c>
    </row>
    <row r="1002" spans="1:104" x14ac:dyDescent="0.2">
      <c r="A1002" s="171">
        <v>173</v>
      </c>
      <c r="B1002" s="172" t="s">
        <v>997</v>
      </c>
      <c r="C1002" s="173" t="s">
        <v>998</v>
      </c>
      <c r="D1002" s="174" t="s">
        <v>243</v>
      </c>
      <c r="E1002" s="175">
        <v>52</v>
      </c>
      <c r="F1002" s="175">
        <v>0</v>
      </c>
      <c r="G1002" s="176">
        <f>E1002*F1002</f>
        <v>0</v>
      </c>
      <c r="O1002" s="170">
        <v>2</v>
      </c>
      <c r="AA1002" s="145">
        <v>1</v>
      </c>
      <c r="AB1002" s="145">
        <v>7</v>
      </c>
      <c r="AC1002" s="145">
        <v>7</v>
      </c>
      <c r="AZ1002" s="145">
        <v>2</v>
      </c>
      <c r="BA1002" s="145">
        <f>IF(AZ1002=1,G1002,0)</f>
        <v>0</v>
      </c>
      <c r="BB1002" s="145">
        <f>IF(AZ1002=2,G1002,0)</f>
        <v>0</v>
      </c>
      <c r="BC1002" s="145">
        <f>IF(AZ1002=3,G1002,0)</f>
        <v>0</v>
      </c>
      <c r="BD1002" s="145">
        <f>IF(AZ1002=4,G1002,0)</f>
        <v>0</v>
      </c>
      <c r="BE1002" s="145">
        <f>IF(AZ1002=5,G1002,0)</f>
        <v>0</v>
      </c>
      <c r="CA1002" s="170">
        <v>1</v>
      </c>
      <c r="CB1002" s="170">
        <v>7</v>
      </c>
      <c r="CZ1002" s="145">
        <v>1.2E-4</v>
      </c>
    </row>
    <row r="1003" spans="1:104" ht="12.75" customHeight="1" x14ac:dyDescent="0.2">
      <c r="A1003" s="177"/>
      <c r="B1003" s="178"/>
      <c r="C1003" s="235" t="s">
        <v>999</v>
      </c>
      <c r="D1003" s="235"/>
      <c r="E1003" s="235"/>
      <c r="F1003" s="235"/>
      <c r="G1003" s="235"/>
      <c r="L1003" s="179" t="s">
        <v>999</v>
      </c>
      <c r="O1003" s="170">
        <v>3</v>
      </c>
    </row>
    <row r="1004" spans="1:104" x14ac:dyDescent="0.2">
      <c r="A1004" s="171">
        <v>174</v>
      </c>
      <c r="B1004" s="172" t="s">
        <v>1000</v>
      </c>
      <c r="C1004" s="173" t="s">
        <v>1001</v>
      </c>
      <c r="D1004" s="174" t="s">
        <v>67</v>
      </c>
      <c r="E1004" s="175">
        <v>1082.8268499999999</v>
      </c>
      <c r="F1004" s="175">
        <v>0</v>
      </c>
      <c r="G1004" s="176">
        <f>E1004*F1004</f>
        <v>0</v>
      </c>
      <c r="O1004" s="170">
        <v>2</v>
      </c>
      <c r="AA1004" s="145">
        <v>7</v>
      </c>
      <c r="AB1004" s="145">
        <v>1002</v>
      </c>
      <c r="AC1004" s="145">
        <v>5</v>
      </c>
      <c r="AZ1004" s="145">
        <v>2</v>
      </c>
      <c r="BA1004" s="145">
        <f>IF(AZ1004=1,G1004,0)</f>
        <v>0</v>
      </c>
      <c r="BB1004" s="145">
        <f>IF(AZ1004=2,G1004,0)</f>
        <v>0</v>
      </c>
      <c r="BC1004" s="145">
        <f>IF(AZ1004=3,G1004,0)</f>
        <v>0</v>
      </c>
      <c r="BD1004" s="145">
        <f>IF(AZ1004=4,G1004,0)</f>
        <v>0</v>
      </c>
      <c r="BE1004" s="145">
        <f>IF(AZ1004=5,G1004,0)</f>
        <v>0</v>
      </c>
      <c r="CA1004" s="170">
        <v>7</v>
      </c>
      <c r="CB1004" s="170">
        <v>1002</v>
      </c>
      <c r="CZ1004" s="145">
        <v>0</v>
      </c>
    </row>
    <row r="1005" spans="1:104" x14ac:dyDescent="0.2">
      <c r="A1005" s="184"/>
      <c r="B1005" s="185" t="s">
        <v>105</v>
      </c>
      <c r="C1005" s="186" t="str">
        <f>CONCATENATE(B928," ",C928)</f>
        <v>764 Konstrukce klempířské</v>
      </c>
      <c r="D1005" s="187"/>
      <c r="E1005" s="188"/>
      <c r="F1005" s="189"/>
      <c r="G1005" s="190">
        <f>SUM(G928:G1004)</f>
        <v>0</v>
      </c>
      <c r="O1005" s="170">
        <v>4</v>
      </c>
      <c r="BA1005" s="191">
        <f>SUM(BA928:BA1004)</f>
        <v>0</v>
      </c>
      <c r="BB1005" s="191">
        <f>SUM(BB928:BB1004)</f>
        <v>0</v>
      </c>
      <c r="BC1005" s="191">
        <f>SUM(BC928:BC1004)</f>
        <v>0</v>
      </c>
      <c r="BD1005" s="191">
        <f>SUM(BD928:BD1004)</f>
        <v>0</v>
      </c>
      <c r="BE1005" s="191">
        <f>SUM(BE928:BE1004)</f>
        <v>0</v>
      </c>
    </row>
    <row r="1006" spans="1:104" x14ac:dyDescent="0.2">
      <c r="A1006" s="163" t="s">
        <v>83</v>
      </c>
      <c r="B1006" s="164" t="s">
        <v>1002</v>
      </c>
      <c r="C1006" s="165" t="s">
        <v>1003</v>
      </c>
      <c r="D1006" s="166"/>
      <c r="E1006" s="167"/>
      <c r="F1006" s="167"/>
      <c r="G1006" s="168"/>
      <c r="H1006" s="169"/>
      <c r="I1006" s="169"/>
      <c r="O1006" s="170">
        <v>1</v>
      </c>
    </row>
    <row r="1007" spans="1:104" ht="22.5" x14ac:dyDescent="0.2">
      <c r="A1007" s="171">
        <v>175</v>
      </c>
      <c r="B1007" s="172" t="s">
        <v>1004</v>
      </c>
      <c r="C1007" s="173" t="s">
        <v>1005</v>
      </c>
      <c r="D1007" s="174" t="s">
        <v>88</v>
      </c>
      <c r="E1007" s="175">
        <v>45.81</v>
      </c>
      <c r="F1007" s="175">
        <v>0</v>
      </c>
      <c r="G1007" s="176">
        <f>E1007*F1007</f>
        <v>0</v>
      </c>
      <c r="O1007" s="170">
        <v>2</v>
      </c>
      <c r="AA1007" s="145">
        <v>1</v>
      </c>
      <c r="AB1007" s="145">
        <v>7</v>
      </c>
      <c r="AC1007" s="145">
        <v>7</v>
      </c>
      <c r="AZ1007" s="145">
        <v>2</v>
      </c>
      <c r="BA1007" s="145">
        <f>IF(AZ1007=1,G1007,0)</f>
        <v>0</v>
      </c>
      <c r="BB1007" s="145">
        <f>IF(AZ1007=2,G1007,0)</f>
        <v>0</v>
      </c>
      <c r="BC1007" s="145">
        <f>IF(AZ1007=3,G1007,0)</f>
        <v>0</v>
      </c>
      <c r="BD1007" s="145">
        <f>IF(AZ1007=4,G1007,0)</f>
        <v>0</v>
      </c>
      <c r="BE1007" s="145">
        <f>IF(AZ1007=5,G1007,0)</f>
        <v>0</v>
      </c>
      <c r="CA1007" s="170">
        <v>1</v>
      </c>
      <c r="CB1007" s="170">
        <v>7</v>
      </c>
      <c r="CZ1007" s="145">
        <v>4.2000000000000002E-4</v>
      </c>
    </row>
    <row r="1008" spans="1:104" ht="12.75" customHeight="1" x14ac:dyDescent="0.2">
      <c r="A1008" s="177"/>
      <c r="B1008" s="178"/>
      <c r="C1008" s="235" t="s">
        <v>1006</v>
      </c>
      <c r="D1008" s="235"/>
      <c r="E1008" s="235"/>
      <c r="F1008" s="235"/>
      <c r="G1008" s="235"/>
      <c r="L1008" s="179" t="s">
        <v>1006</v>
      </c>
      <c r="O1008" s="170">
        <v>3</v>
      </c>
    </row>
    <row r="1009" spans="1:104" ht="12.75" customHeight="1" x14ac:dyDescent="0.2">
      <c r="A1009" s="177"/>
      <c r="B1009" s="180"/>
      <c r="C1009" s="238" t="s">
        <v>115</v>
      </c>
      <c r="D1009" s="238"/>
      <c r="E1009" s="198">
        <v>0</v>
      </c>
      <c r="F1009" s="182"/>
      <c r="G1009" s="183"/>
      <c r="M1009" s="179" t="s">
        <v>115</v>
      </c>
      <c r="O1009" s="170"/>
    </row>
    <row r="1010" spans="1:104" ht="12.75" customHeight="1" x14ac:dyDescent="0.2">
      <c r="A1010" s="177"/>
      <c r="B1010" s="180"/>
      <c r="C1010" s="238" t="s">
        <v>1007</v>
      </c>
      <c r="D1010" s="238"/>
      <c r="E1010" s="198">
        <v>197.43</v>
      </c>
      <c r="F1010" s="182"/>
      <c r="G1010" s="183"/>
      <c r="M1010" s="179" t="s">
        <v>1007</v>
      </c>
      <c r="O1010" s="170"/>
    </row>
    <row r="1011" spans="1:104" ht="12.75" customHeight="1" x14ac:dyDescent="0.2">
      <c r="A1011" s="177"/>
      <c r="B1011" s="180"/>
      <c r="C1011" s="238" t="s">
        <v>1008</v>
      </c>
      <c r="D1011" s="238"/>
      <c r="E1011" s="198">
        <v>107.97</v>
      </c>
      <c r="F1011" s="182"/>
      <c r="G1011" s="183"/>
      <c r="M1011" s="179" t="s">
        <v>1008</v>
      </c>
      <c r="O1011" s="170"/>
    </row>
    <row r="1012" spans="1:104" ht="12.75" customHeight="1" x14ac:dyDescent="0.2">
      <c r="A1012" s="177"/>
      <c r="B1012" s="180"/>
      <c r="C1012" s="239" t="s">
        <v>130</v>
      </c>
      <c r="D1012" s="239"/>
      <c r="E1012" s="199">
        <v>305.39999999999998</v>
      </c>
      <c r="F1012" s="182"/>
      <c r="G1012" s="183"/>
      <c r="M1012" s="179" t="s">
        <v>130</v>
      </c>
      <c r="O1012" s="170"/>
    </row>
    <row r="1013" spans="1:104" ht="12.75" customHeight="1" x14ac:dyDescent="0.2">
      <c r="A1013" s="177"/>
      <c r="B1013" s="180"/>
      <c r="C1013" s="237" t="s">
        <v>1009</v>
      </c>
      <c r="D1013" s="237"/>
      <c r="E1013" s="181">
        <v>45.81</v>
      </c>
      <c r="F1013" s="182"/>
      <c r="G1013" s="183"/>
      <c r="M1013" s="179" t="s">
        <v>1009</v>
      </c>
      <c r="O1013" s="170"/>
    </row>
    <row r="1014" spans="1:104" x14ac:dyDescent="0.2">
      <c r="A1014" s="171">
        <v>176</v>
      </c>
      <c r="B1014" s="172" t="s">
        <v>1010</v>
      </c>
      <c r="C1014" s="173" t="s">
        <v>1011</v>
      </c>
      <c r="D1014" s="174" t="s">
        <v>88</v>
      </c>
      <c r="E1014" s="175">
        <v>305.39999999999998</v>
      </c>
      <c r="F1014" s="175">
        <v>0</v>
      </c>
      <c r="G1014" s="176">
        <f>E1014*F1014</f>
        <v>0</v>
      </c>
      <c r="O1014" s="170">
        <v>2</v>
      </c>
      <c r="AA1014" s="145">
        <v>1</v>
      </c>
      <c r="AB1014" s="145">
        <v>7</v>
      </c>
      <c r="AC1014" s="145">
        <v>7</v>
      </c>
      <c r="AZ1014" s="145">
        <v>2</v>
      </c>
      <c r="BA1014" s="145">
        <f>IF(AZ1014=1,G1014,0)</f>
        <v>0</v>
      </c>
      <c r="BB1014" s="145">
        <f>IF(AZ1014=2,G1014,0)</f>
        <v>0</v>
      </c>
      <c r="BC1014" s="145">
        <f>IF(AZ1014=3,G1014,0)</f>
        <v>0</v>
      </c>
      <c r="BD1014" s="145">
        <f>IF(AZ1014=4,G1014,0)</f>
        <v>0</v>
      </c>
      <c r="BE1014" s="145">
        <f>IF(AZ1014=5,G1014,0)</f>
        <v>0</v>
      </c>
      <c r="CA1014" s="170">
        <v>1</v>
      </c>
      <c r="CB1014" s="170">
        <v>7</v>
      </c>
      <c r="CZ1014" s="145">
        <v>5.8900000000000003E-3</v>
      </c>
    </row>
    <row r="1015" spans="1:104" ht="12.75" customHeight="1" x14ac:dyDescent="0.2">
      <c r="A1015" s="177"/>
      <c r="B1015" s="178"/>
      <c r="C1015" s="235" t="s">
        <v>1012</v>
      </c>
      <c r="D1015" s="235"/>
      <c r="E1015" s="235"/>
      <c r="F1015" s="235"/>
      <c r="G1015" s="235"/>
      <c r="L1015" s="179" t="s">
        <v>1012</v>
      </c>
      <c r="O1015" s="170">
        <v>3</v>
      </c>
    </row>
    <row r="1016" spans="1:104" ht="12.75" customHeight="1" x14ac:dyDescent="0.2">
      <c r="A1016" s="177"/>
      <c r="B1016" s="180"/>
      <c r="C1016" s="238" t="s">
        <v>115</v>
      </c>
      <c r="D1016" s="238"/>
      <c r="E1016" s="198">
        <v>0</v>
      </c>
      <c r="F1016" s="182"/>
      <c r="G1016" s="183"/>
      <c r="M1016" s="179" t="s">
        <v>115</v>
      </c>
      <c r="O1016" s="170"/>
    </row>
    <row r="1017" spans="1:104" ht="12.75" customHeight="1" x14ac:dyDescent="0.2">
      <c r="A1017" s="177"/>
      <c r="B1017" s="180"/>
      <c r="C1017" s="238" t="s">
        <v>1007</v>
      </c>
      <c r="D1017" s="238"/>
      <c r="E1017" s="198">
        <v>197.43</v>
      </c>
      <c r="F1017" s="182"/>
      <c r="G1017" s="183"/>
      <c r="M1017" s="179" t="s">
        <v>1007</v>
      </c>
      <c r="O1017" s="170"/>
    </row>
    <row r="1018" spans="1:104" ht="12.75" customHeight="1" x14ac:dyDescent="0.2">
      <c r="A1018" s="177"/>
      <c r="B1018" s="180"/>
      <c r="C1018" s="238" t="s">
        <v>1008</v>
      </c>
      <c r="D1018" s="238"/>
      <c r="E1018" s="198">
        <v>107.97</v>
      </c>
      <c r="F1018" s="182"/>
      <c r="G1018" s="183"/>
      <c r="M1018" s="179" t="s">
        <v>1008</v>
      </c>
      <c r="O1018" s="170"/>
    </row>
    <row r="1019" spans="1:104" ht="12.75" customHeight="1" x14ac:dyDescent="0.2">
      <c r="A1019" s="177"/>
      <c r="B1019" s="180"/>
      <c r="C1019" s="239" t="s">
        <v>130</v>
      </c>
      <c r="D1019" s="239"/>
      <c r="E1019" s="199">
        <v>305.39999999999998</v>
      </c>
      <c r="F1019" s="182"/>
      <c r="G1019" s="183"/>
      <c r="M1019" s="179" t="s">
        <v>130</v>
      </c>
      <c r="O1019" s="170"/>
    </row>
    <row r="1020" spans="1:104" ht="12.75" customHeight="1" x14ac:dyDescent="0.2">
      <c r="A1020" s="177"/>
      <c r="B1020" s="180"/>
      <c r="C1020" s="237" t="s">
        <v>1013</v>
      </c>
      <c r="D1020" s="237"/>
      <c r="E1020" s="181">
        <v>305.39999999999998</v>
      </c>
      <c r="F1020" s="182"/>
      <c r="G1020" s="183"/>
      <c r="M1020" s="179" t="s">
        <v>1013</v>
      </c>
      <c r="O1020" s="170"/>
    </row>
    <row r="1021" spans="1:104" x14ac:dyDescent="0.2">
      <c r="A1021" s="171">
        <v>177</v>
      </c>
      <c r="B1021" s="172" t="s">
        <v>1014</v>
      </c>
      <c r="C1021" s="173" t="s">
        <v>1015</v>
      </c>
      <c r="D1021" s="174" t="s">
        <v>67</v>
      </c>
      <c r="E1021" s="175">
        <v>227.06489999999999</v>
      </c>
      <c r="F1021" s="175">
        <v>0</v>
      </c>
      <c r="G1021" s="176">
        <f>E1021*F1021</f>
        <v>0</v>
      </c>
      <c r="O1021" s="170">
        <v>2</v>
      </c>
      <c r="AA1021" s="145">
        <v>7</v>
      </c>
      <c r="AB1021" s="145">
        <v>1002</v>
      </c>
      <c r="AC1021" s="145">
        <v>5</v>
      </c>
      <c r="AZ1021" s="145">
        <v>2</v>
      </c>
      <c r="BA1021" s="145">
        <f>IF(AZ1021=1,G1021,0)</f>
        <v>0</v>
      </c>
      <c r="BB1021" s="145">
        <f>IF(AZ1021=2,G1021,0)</f>
        <v>0</v>
      </c>
      <c r="BC1021" s="145">
        <f>IF(AZ1021=3,G1021,0)</f>
        <v>0</v>
      </c>
      <c r="BD1021" s="145">
        <f>IF(AZ1021=4,G1021,0)</f>
        <v>0</v>
      </c>
      <c r="BE1021" s="145">
        <f>IF(AZ1021=5,G1021,0)</f>
        <v>0</v>
      </c>
      <c r="CA1021" s="170">
        <v>7</v>
      </c>
      <c r="CB1021" s="170">
        <v>1002</v>
      </c>
      <c r="CZ1021" s="145">
        <v>0</v>
      </c>
    </row>
    <row r="1022" spans="1:104" x14ac:dyDescent="0.2">
      <c r="A1022" s="184"/>
      <c r="B1022" s="185" t="s">
        <v>105</v>
      </c>
      <c r="C1022" s="186" t="str">
        <f>CONCATENATE(B1006," ",C1006)</f>
        <v>765 Krytiny tvrdé</v>
      </c>
      <c r="D1022" s="187"/>
      <c r="E1022" s="188"/>
      <c r="F1022" s="189"/>
      <c r="G1022" s="190">
        <f>SUM(G1006:G1021)</f>
        <v>0</v>
      </c>
      <c r="O1022" s="170">
        <v>4</v>
      </c>
      <c r="BA1022" s="191">
        <f>SUM(BA1006:BA1021)</f>
        <v>0</v>
      </c>
      <c r="BB1022" s="191">
        <f>SUM(BB1006:BB1021)</f>
        <v>0</v>
      </c>
      <c r="BC1022" s="191">
        <f>SUM(BC1006:BC1021)</f>
        <v>0</v>
      </c>
      <c r="BD1022" s="191">
        <f>SUM(BD1006:BD1021)</f>
        <v>0</v>
      </c>
      <c r="BE1022" s="191">
        <f>SUM(BE1006:BE1021)</f>
        <v>0</v>
      </c>
    </row>
    <row r="1023" spans="1:104" x14ac:dyDescent="0.2">
      <c r="A1023" s="163" t="s">
        <v>83</v>
      </c>
      <c r="B1023" s="164" t="s">
        <v>1016</v>
      </c>
      <c r="C1023" s="165" t="s">
        <v>1017</v>
      </c>
      <c r="D1023" s="166"/>
      <c r="E1023" s="167"/>
      <c r="F1023" s="167"/>
      <c r="G1023" s="168"/>
      <c r="H1023" s="169"/>
      <c r="I1023" s="169"/>
      <c r="O1023" s="170">
        <v>1</v>
      </c>
    </row>
    <row r="1024" spans="1:104" x14ac:dyDescent="0.2">
      <c r="A1024" s="192">
        <v>178</v>
      </c>
      <c r="B1024" s="193" t="s">
        <v>1018</v>
      </c>
      <c r="C1024" s="194" t="s">
        <v>1019</v>
      </c>
      <c r="D1024" s="195" t="s">
        <v>188</v>
      </c>
      <c r="E1024" s="196">
        <v>1</v>
      </c>
      <c r="F1024" s="196">
        <v>0</v>
      </c>
      <c r="G1024" s="197">
        <f>E1024*F1024</f>
        <v>0</v>
      </c>
      <c r="O1024" s="170">
        <v>2</v>
      </c>
      <c r="AA1024" s="145">
        <v>1</v>
      </c>
      <c r="AB1024" s="145">
        <v>7</v>
      </c>
      <c r="AC1024" s="145">
        <v>7</v>
      </c>
      <c r="AZ1024" s="145">
        <v>2</v>
      </c>
      <c r="BA1024" s="145">
        <f>IF(AZ1024=1,G1024,0)</f>
        <v>0</v>
      </c>
      <c r="BB1024" s="145">
        <f>IF(AZ1024=2,G1024,0)</f>
        <v>0</v>
      </c>
      <c r="BC1024" s="145">
        <f>IF(AZ1024=3,G1024,0)</f>
        <v>0</v>
      </c>
      <c r="BD1024" s="145">
        <f>IF(AZ1024=4,G1024,0)</f>
        <v>0</v>
      </c>
      <c r="BE1024" s="145">
        <f>IF(AZ1024=5,G1024,0)</f>
        <v>0</v>
      </c>
      <c r="CA1024" s="170">
        <v>1</v>
      </c>
      <c r="CB1024" s="170">
        <v>7</v>
      </c>
      <c r="CZ1024" s="145">
        <v>2.7999999999999998E-4</v>
      </c>
    </row>
    <row r="1025" spans="1:104" x14ac:dyDescent="0.2">
      <c r="A1025" s="171">
        <v>179</v>
      </c>
      <c r="B1025" s="172"/>
      <c r="C1025" s="173" t="s">
        <v>776</v>
      </c>
      <c r="D1025" s="174"/>
      <c r="E1025" s="175">
        <v>0</v>
      </c>
      <c r="F1025" s="175">
        <v>0</v>
      </c>
      <c r="G1025" s="176">
        <f>E1025*F1025</f>
        <v>0</v>
      </c>
      <c r="O1025" s="170">
        <v>2</v>
      </c>
      <c r="AA1025" s="145">
        <v>1</v>
      </c>
      <c r="AB1025" s="145">
        <v>7</v>
      </c>
      <c r="AC1025" s="145">
        <v>7</v>
      </c>
      <c r="AZ1025" s="145">
        <v>2</v>
      </c>
      <c r="BA1025" s="145">
        <f>IF(AZ1025=1,G1025,0)</f>
        <v>0</v>
      </c>
      <c r="BB1025" s="145">
        <f>IF(AZ1025=2,G1025,0)</f>
        <v>0</v>
      </c>
      <c r="BC1025" s="145">
        <f>IF(AZ1025=3,G1025,0)</f>
        <v>0</v>
      </c>
      <c r="BD1025" s="145">
        <f>IF(AZ1025=4,G1025,0)</f>
        <v>0</v>
      </c>
      <c r="BE1025" s="145">
        <f>IF(AZ1025=5,G1025,0)</f>
        <v>0</v>
      </c>
      <c r="CA1025" s="170">
        <v>1</v>
      </c>
      <c r="CB1025" s="170">
        <v>7</v>
      </c>
      <c r="CZ1025" s="145">
        <v>2.4900000000000005E-3</v>
      </c>
    </row>
    <row r="1026" spans="1:104" x14ac:dyDescent="0.2">
      <c r="A1026" s="177"/>
      <c r="B1026" s="178"/>
      <c r="C1026" s="235"/>
      <c r="D1026" s="235"/>
      <c r="E1026" s="235"/>
      <c r="F1026" s="235"/>
      <c r="G1026" s="235"/>
      <c r="L1026" s="179" t="s">
        <v>1020</v>
      </c>
      <c r="O1026" s="170">
        <v>3</v>
      </c>
    </row>
    <row r="1027" spans="1:104" x14ac:dyDescent="0.2">
      <c r="A1027" s="177"/>
      <c r="B1027" s="180"/>
      <c r="C1027" s="237"/>
      <c r="D1027" s="237"/>
      <c r="E1027" s="181">
        <v>0</v>
      </c>
      <c r="F1027" s="182"/>
      <c r="G1027" s="183"/>
      <c r="M1027" s="179" t="s">
        <v>1021</v>
      </c>
      <c r="O1027" s="170"/>
    </row>
    <row r="1028" spans="1:104" x14ac:dyDescent="0.2">
      <c r="A1028" s="171">
        <v>180</v>
      </c>
      <c r="B1028" s="172" t="s">
        <v>1022</v>
      </c>
      <c r="C1028" s="173" t="s">
        <v>1023</v>
      </c>
      <c r="D1028" s="174" t="s">
        <v>67</v>
      </c>
      <c r="E1028" s="175">
        <v>40.594999999999999</v>
      </c>
      <c r="F1028" s="175">
        <v>0</v>
      </c>
      <c r="G1028" s="176">
        <f>E1028*F1028</f>
        <v>0</v>
      </c>
      <c r="O1028" s="170">
        <v>2</v>
      </c>
      <c r="AA1028" s="145">
        <v>7</v>
      </c>
      <c r="AB1028" s="145">
        <v>1002</v>
      </c>
      <c r="AC1028" s="145">
        <v>5</v>
      </c>
      <c r="AZ1028" s="145">
        <v>2</v>
      </c>
      <c r="BA1028" s="145">
        <f>IF(AZ1028=1,G1028,0)</f>
        <v>0</v>
      </c>
      <c r="BB1028" s="145">
        <f>IF(AZ1028=2,G1028,0)</f>
        <v>0</v>
      </c>
      <c r="BC1028" s="145">
        <f>IF(AZ1028=3,G1028,0)</f>
        <v>0</v>
      </c>
      <c r="BD1028" s="145">
        <f>IF(AZ1028=4,G1028,0)</f>
        <v>0</v>
      </c>
      <c r="BE1028" s="145">
        <f>IF(AZ1028=5,G1028,0)</f>
        <v>0</v>
      </c>
      <c r="CA1028" s="170">
        <v>7</v>
      </c>
      <c r="CB1028" s="170">
        <v>1002</v>
      </c>
      <c r="CZ1028" s="145">
        <v>0</v>
      </c>
    </row>
    <row r="1029" spans="1:104" x14ac:dyDescent="0.2">
      <c r="A1029" s="184"/>
      <c r="B1029" s="185" t="s">
        <v>105</v>
      </c>
      <c r="C1029" s="186" t="str">
        <f>CONCATENATE(B1023," ",C1023)</f>
        <v>766 Konstrukce truhlářské</v>
      </c>
      <c r="D1029" s="187"/>
      <c r="E1029" s="188"/>
      <c r="F1029" s="189"/>
      <c r="G1029" s="190">
        <f>SUM(G1023:G1028)</f>
        <v>0</v>
      </c>
      <c r="O1029" s="170">
        <v>4</v>
      </c>
      <c r="BA1029" s="191">
        <f>SUM(BA1023:BA1028)</f>
        <v>0</v>
      </c>
      <c r="BB1029" s="191">
        <f>SUM(BB1023:BB1028)</f>
        <v>0</v>
      </c>
      <c r="BC1029" s="191">
        <f>SUM(BC1023:BC1028)</f>
        <v>0</v>
      </c>
      <c r="BD1029" s="191">
        <f>SUM(BD1023:BD1028)</f>
        <v>0</v>
      </c>
      <c r="BE1029" s="191">
        <f>SUM(BE1023:BE1028)</f>
        <v>0</v>
      </c>
    </row>
    <row r="1030" spans="1:104" x14ac:dyDescent="0.2">
      <c r="A1030" s="163" t="s">
        <v>83</v>
      </c>
      <c r="B1030" s="164" t="s">
        <v>1024</v>
      </c>
      <c r="C1030" s="165" t="s">
        <v>1025</v>
      </c>
      <c r="D1030" s="166"/>
      <c r="E1030" s="167"/>
      <c r="F1030" s="167"/>
      <c r="G1030" s="168"/>
      <c r="H1030" s="169"/>
      <c r="I1030" s="169"/>
      <c r="O1030" s="170">
        <v>1</v>
      </c>
    </row>
    <row r="1031" spans="1:104" x14ac:dyDescent="0.2">
      <c r="A1031" s="171">
        <v>181</v>
      </c>
      <c r="B1031" s="172" t="s">
        <v>1026</v>
      </c>
      <c r="C1031" s="173" t="s">
        <v>1027</v>
      </c>
      <c r="D1031" s="174" t="s">
        <v>188</v>
      </c>
      <c r="E1031" s="175">
        <v>1</v>
      </c>
      <c r="F1031" s="175">
        <v>0</v>
      </c>
      <c r="G1031" s="176">
        <f>E1031*F1031</f>
        <v>0</v>
      </c>
      <c r="O1031" s="170">
        <v>2</v>
      </c>
      <c r="AA1031" s="145">
        <v>1</v>
      </c>
      <c r="AB1031" s="145">
        <v>7</v>
      </c>
      <c r="AC1031" s="145">
        <v>7</v>
      </c>
      <c r="AZ1031" s="145">
        <v>2</v>
      </c>
      <c r="BA1031" s="145">
        <f>IF(AZ1031=1,G1031,0)</f>
        <v>0</v>
      </c>
      <c r="BB1031" s="145">
        <f>IF(AZ1031=2,G1031,0)</f>
        <v>0</v>
      </c>
      <c r="BC1031" s="145">
        <f>IF(AZ1031=3,G1031,0)</f>
        <v>0</v>
      </c>
      <c r="BD1031" s="145">
        <f>IF(AZ1031=4,G1031,0)</f>
        <v>0</v>
      </c>
      <c r="BE1031" s="145">
        <f>IF(AZ1031=5,G1031,0)</f>
        <v>0</v>
      </c>
      <c r="CA1031" s="170">
        <v>1</v>
      </c>
      <c r="CB1031" s="170">
        <v>7</v>
      </c>
      <c r="CZ1031" s="145">
        <v>0</v>
      </c>
    </row>
    <row r="1032" spans="1:104" ht="12.75" customHeight="1" x14ac:dyDescent="0.2">
      <c r="A1032" s="177"/>
      <c r="B1032" s="178"/>
      <c r="C1032" s="235" t="s">
        <v>1028</v>
      </c>
      <c r="D1032" s="235"/>
      <c r="E1032" s="235"/>
      <c r="F1032" s="235"/>
      <c r="G1032" s="235"/>
      <c r="L1032" s="179" t="s">
        <v>1028</v>
      </c>
      <c r="O1032" s="170">
        <v>3</v>
      </c>
    </row>
    <row r="1033" spans="1:104" x14ac:dyDescent="0.2">
      <c r="A1033" s="171">
        <v>182</v>
      </c>
      <c r="B1033" s="172" t="s">
        <v>1029</v>
      </c>
      <c r="C1033" s="173" t="s">
        <v>1030</v>
      </c>
      <c r="D1033" s="174" t="s">
        <v>188</v>
      </c>
      <c r="E1033" s="175">
        <v>18</v>
      </c>
      <c r="F1033" s="175">
        <v>0</v>
      </c>
      <c r="G1033" s="176">
        <f>E1033*F1033</f>
        <v>0</v>
      </c>
      <c r="O1033" s="170">
        <v>2</v>
      </c>
      <c r="AA1033" s="145">
        <v>1</v>
      </c>
      <c r="AB1033" s="145">
        <v>7</v>
      </c>
      <c r="AC1033" s="145">
        <v>7</v>
      </c>
      <c r="AZ1033" s="145">
        <v>2</v>
      </c>
      <c r="BA1033" s="145">
        <f>IF(AZ1033=1,G1033,0)</f>
        <v>0</v>
      </c>
      <c r="BB1033" s="145">
        <f>IF(AZ1033=2,G1033,0)</f>
        <v>0</v>
      </c>
      <c r="BC1033" s="145">
        <f>IF(AZ1033=3,G1033,0)</f>
        <v>0</v>
      </c>
      <c r="BD1033" s="145">
        <f>IF(AZ1033=4,G1033,0)</f>
        <v>0</v>
      </c>
      <c r="BE1033" s="145">
        <f>IF(AZ1033=5,G1033,0)</f>
        <v>0</v>
      </c>
      <c r="CA1033" s="170">
        <v>1</v>
      </c>
      <c r="CB1033" s="170">
        <v>7</v>
      </c>
      <c r="CZ1033" s="145">
        <v>0</v>
      </c>
    </row>
    <row r="1034" spans="1:104" ht="12.75" customHeight="1" x14ac:dyDescent="0.2">
      <c r="A1034" s="177"/>
      <c r="B1034" s="178"/>
      <c r="C1034" s="235" t="s">
        <v>1031</v>
      </c>
      <c r="D1034" s="235"/>
      <c r="E1034" s="235"/>
      <c r="F1034" s="235"/>
      <c r="G1034" s="235"/>
      <c r="L1034" s="179" t="s">
        <v>1032</v>
      </c>
      <c r="O1034" s="170">
        <v>3</v>
      </c>
    </row>
    <row r="1035" spans="1:104" ht="12.75" customHeight="1" x14ac:dyDescent="0.2">
      <c r="A1035" s="177"/>
      <c r="B1035" s="178"/>
      <c r="C1035" s="235" t="s">
        <v>1033</v>
      </c>
      <c r="D1035" s="235"/>
      <c r="E1035" s="235"/>
      <c r="F1035" s="235"/>
      <c r="G1035" s="235"/>
      <c r="L1035" s="179" t="s">
        <v>1033</v>
      </c>
      <c r="O1035" s="170">
        <v>3</v>
      </c>
    </row>
    <row r="1036" spans="1:104" ht="12.75" customHeight="1" x14ac:dyDescent="0.2">
      <c r="A1036" s="177"/>
      <c r="B1036" s="178"/>
      <c r="C1036" s="235" t="s">
        <v>1034</v>
      </c>
      <c r="D1036" s="235"/>
      <c r="E1036" s="235"/>
      <c r="F1036" s="235"/>
      <c r="G1036" s="235"/>
      <c r="L1036" s="179" t="s">
        <v>1034</v>
      </c>
      <c r="O1036" s="170">
        <v>3</v>
      </c>
    </row>
    <row r="1037" spans="1:104" ht="12.75" customHeight="1" x14ac:dyDescent="0.2">
      <c r="A1037" s="177"/>
      <c r="B1037" s="178"/>
      <c r="C1037" s="235" t="s">
        <v>1035</v>
      </c>
      <c r="D1037" s="235"/>
      <c r="E1037" s="235"/>
      <c r="F1037" s="235"/>
      <c r="G1037" s="235"/>
      <c r="L1037" s="179" t="s">
        <v>1035</v>
      </c>
      <c r="O1037" s="170">
        <v>3</v>
      </c>
    </row>
    <row r="1038" spans="1:104" ht="12.75" customHeight="1" x14ac:dyDescent="0.2">
      <c r="A1038" s="177"/>
      <c r="B1038" s="178"/>
      <c r="C1038" s="235" t="s">
        <v>1036</v>
      </c>
      <c r="D1038" s="235"/>
      <c r="E1038" s="235"/>
      <c r="F1038" s="235"/>
      <c r="G1038" s="235"/>
      <c r="L1038" s="179" t="s">
        <v>1036</v>
      </c>
      <c r="O1038" s="170">
        <v>3</v>
      </c>
    </row>
    <row r="1039" spans="1:104" x14ac:dyDescent="0.2">
      <c r="A1039" s="171">
        <v>183</v>
      </c>
      <c r="B1039" s="172" t="s">
        <v>1037</v>
      </c>
      <c r="C1039" s="173" t="s">
        <v>1038</v>
      </c>
      <c r="D1039" s="174" t="s">
        <v>188</v>
      </c>
      <c r="E1039" s="175">
        <v>30</v>
      </c>
      <c r="F1039" s="175">
        <v>0</v>
      </c>
      <c r="G1039" s="176">
        <f>E1039*F1039</f>
        <v>0</v>
      </c>
      <c r="O1039" s="170">
        <v>2</v>
      </c>
      <c r="AA1039" s="145">
        <v>1</v>
      </c>
      <c r="AB1039" s="145">
        <v>7</v>
      </c>
      <c r="AC1039" s="145">
        <v>7</v>
      </c>
      <c r="AZ1039" s="145">
        <v>2</v>
      </c>
      <c r="BA1039" s="145">
        <f>IF(AZ1039=1,G1039,0)</f>
        <v>0</v>
      </c>
      <c r="BB1039" s="145">
        <f>IF(AZ1039=2,G1039,0)</f>
        <v>0</v>
      </c>
      <c r="BC1039" s="145">
        <f>IF(AZ1039=3,G1039,0)</f>
        <v>0</v>
      </c>
      <c r="BD1039" s="145">
        <f>IF(AZ1039=4,G1039,0)</f>
        <v>0</v>
      </c>
      <c r="BE1039" s="145">
        <f>IF(AZ1039=5,G1039,0)</f>
        <v>0</v>
      </c>
      <c r="CA1039" s="170">
        <v>1</v>
      </c>
      <c r="CB1039" s="170">
        <v>7</v>
      </c>
      <c r="CZ1039" s="145">
        <v>0</v>
      </c>
    </row>
    <row r="1040" spans="1:104" ht="12.75" customHeight="1" x14ac:dyDescent="0.2">
      <c r="A1040" s="177"/>
      <c r="B1040" s="178"/>
      <c r="C1040" s="235" t="s">
        <v>1039</v>
      </c>
      <c r="D1040" s="235"/>
      <c r="E1040" s="235"/>
      <c r="F1040" s="235"/>
      <c r="G1040" s="235"/>
      <c r="L1040" s="179" t="s">
        <v>1040</v>
      </c>
      <c r="O1040" s="170">
        <v>3</v>
      </c>
    </row>
    <row r="1041" spans="1:104" x14ac:dyDescent="0.2">
      <c r="A1041" s="171">
        <v>184</v>
      </c>
      <c r="B1041" s="172" t="s">
        <v>1041</v>
      </c>
      <c r="C1041" s="173" t="s">
        <v>1042</v>
      </c>
      <c r="D1041" s="174" t="s">
        <v>67</v>
      </c>
      <c r="E1041" s="175">
        <v>558.9</v>
      </c>
      <c r="F1041" s="175">
        <v>0</v>
      </c>
      <c r="G1041" s="176">
        <f>E1041*F1041</f>
        <v>0</v>
      </c>
      <c r="O1041" s="170">
        <v>2</v>
      </c>
      <c r="AA1041" s="145">
        <v>7</v>
      </c>
      <c r="AB1041" s="145">
        <v>1002</v>
      </c>
      <c r="AC1041" s="145">
        <v>5</v>
      </c>
      <c r="AZ1041" s="145">
        <v>2</v>
      </c>
      <c r="BA1041" s="145">
        <f>IF(AZ1041=1,G1041,0)</f>
        <v>0</v>
      </c>
      <c r="BB1041" s="145">
        <f>IF(AZ1041=2,G1041,0)</f>
        <v>0</v>
      </c>
      <c r="BC1041" s="145">
        <f>IF(AZ1041=3,G1041,0)</f>
        <v>0</v>
      </c>
      <c r="BD1041" s="145">
        <f>IF(AZ1041=4,G1041,0)</f>
        <v>0</v>
      </c>
      <c r="BE1041" s="145">
        <f>IF(AZ1041=5,G1041,0)</f>
        <v>0</v>
      </c>
      <c r="CA1041" s="170">
        <v>7</v>
      </c>
      <c r="CB1041" s="170">
        <v>1002</v>
      </c>
      <c r="CZ1041" s="145">
        <v>0</v>
      </c>
    </row>
    <row r="1042" spans="1:104" x14ac:dyDescent="0.2">
      <c r="A1042" s="184"/>
      <c r="B1042" s="185" t="s">
        <v>105</v>
      </c>
      <c r="C1042" s="186" t="str">
        <f>CONCATENATE(B1030," ",C1030)</f>
        <v>767 Konstrukce zámečnické</v>
      </c>
      <c r="D1042" s="187"/>
      <c r="E1042" s="188"/>
      <c r="F1042" s="189"/>
      <c r="G1042" s="190">
        <f>SUM(G1030:G1041)</f>
        <v>0</v>
      </c>
      <c r="O1042" s="170">
        <v>4</v>
      </c>
      <c r="BA1042" s="191">
        <f>SUM(BA1030:BA1041)</f>
        <v>0</v>
      </c>
      <c r="BB1042" s="191">
        <f>SUM(BB1030:BB1041)</f>
        <v>0</v>
      </c>
      <c r="BC1042" s="191">
        <f>SUM(BC1030:BC1041)</f>
        <v>0</v>
      </c>
      <c r="BD1042" s="191">
        <f>SUM(BD1030:BD1041)</f>
        <v>0</v>
      </c>
      <c r="BE1042" s="191">
        <f>SUM(BE1030:BE1041)</f>
        <v>0</v>
      </c>
    </row>
    <row r="1043" spans="1:104" x14ac:dyDescent="0.2">
      <c r="A1043" s="163" t="s">
        <v>83</v>
      </c>
      <c r="B1043" s="164" t="s">
        <v>1043</v>
      </c>
      <c r="C1043" s="165" t="s">
        <v>1044</v>
      </c>
      <c r="D1043" s="166"/>
      <c r="E1043" s="167"/>
      <c r="F1043" s="167"/>
      <c r="G1043" s="168"/>
      <c r="H1043" s="169"/>
      <c r="I1043" s="169"/>
      <c r="O1043" s="170">
        <v>1</v>
      </c>
    </row>
    <row r="1044" spans="1:104" x14ac:dyDescent="0.2">
      <c r="A1044" s="171">
        <v>185</v>
      </c>
      <c r="B1044" s="172" t="s">
        <v>1045</v>
      </c>
      <c r="C1044" s="173" t="s">
        <v>1046</v>
      </c>
      <c r="D1044" s="174" t="s">
        <v>88</v>
      </c>
      <c r="E1044" s="175">
        <v>9.5</v>
      </c>
      <c r="F1044" s="175">
        <v>0</v>
      </c>
      <c r="G1044" s="176">
        <f>E1044*F1044</f>
        <v>0</v>
      </c>
      <c r="O1044" s="170">
        <v>2</v>
      </c>
      <c r="AA1044" s="145">
        <v>1</v>
      </c>
      <c r="AB1044" s="145">
        <v>7</v>
      </c>
      <c r="AC1044" s="145">
        <v>7</v>
      </c>
      <c r="AZ1044" s="145">
        <v>2</v>
      </c>
      <c r="BA1044" s="145">
        <f>IF(AZ1044=1,G1044,0)</f>
        <v>0</v>
      </c>
      <c r="BB1044" s="145">
        <f>IF(AZ1044=2,G1044,0)</f>
        <v>0</v>
      </c>
      <c r="BC1044" s="145">
        <f>IF(AZ1044=3,G1044,0)</f>
        <v>0</v>
      </c>
      <c r="BD1044" s="145">
        <f>IF(AZ1044=4,G1044,0)</f>
        <v>0</v>
      </c>
      <c r="BE1044" s="145">
        <f>IF(AZ1044=5,G1044,0)</f>
        <v>0</v>
      </c>
      <c r="CA1044" s="170">
        <v>1</v>
      </c>
      <c r="CB1044" s="170">
        <v>7</v>
      </c>
      <c r="CZ1044" s="145">
        <v>2.5630000000000003E-2</v>
      </c>
    </row>
    <row r="1045" spans="1:104" ht="12.75" customHeight="1" x14ac:dyDescent="0.2">
      <c r="A1045" s="177"/>
      <c r="B1045" s="178"/>
      <c r="C1045" s="235" t="s">
        <v>1047</v>
      </c>
      <c r="D1045" s="235"/>
      <c r="E1045" s="235"/>
      <c r="F1045" s="235"/>
      <c r="G1045" s="235"/>
      <c r="L1045" s="179" t="s">
        <v>1047</v>
      </c>
      <c r="O1045" s="170">
        <v>3</v>
      </c>
    </row>
    <row r="1046" spans="1:104" ht="12.75" customHeight="1" x14ac:dyDescent="0.2">
      <c r="A1046" s="177"/>
      <c r="B1046" s="178"/>
      <c r="C1046" s="235" t="s">
        <v>178</v>
      </c>
      <c r="D1046" s="235"/>
      <c r="E1046" s="235"/>
      <c r="F1046" s="235"/>
      <c r="G1046" s="235"/>
      <c r="L1046" s="179" t="s">
        <v>178</v>
      </c>
      <c r="O1046" s="170">
        <v>3</v>
      </c>
    </row>
    <row r="1047" spans="1:104" ht="12.75" customHeight="1" x14ac:dyDescent="0.2">
      <c r="A1047" s="177"/>
      <c r="B1047" s="178"/>
      <c r="C1047" s="235" t="s">
        <v>1048</v>
      </c>
      <c r="D1047" s="235"/>
      <c r="E1047" s="235"/>
      <c r="F1047" s="235"/>
      <c r="G1047" s="235"/>
      <c r="L1047" s="179" t="s">
        <v>1048</v>
      </c>
      <c r="O1047" s="170">
        <v>3</v>
      </c>
    </row>
    <row r="1048" spans="1:104" ht="12.75" customHeight="1" x14ac:dyDescent="0.2">
      <c r="A1048" s="177"/>
      <c r="B1048" s="178"/>
      <c r="C1048" s="235" t="s">
        <v>1049</v>
      </c>
      <c r="D1048" s="235"/>
      <c r="E1048" s="235"/>
      <c r="F1048" s="235"/>
      <c r="G1048" s="235"/>
      <c r="L1048" s="179" t="s">
        <v>1049</v>
      </c>
      <c r="O1048" s="170">
        <v>3</v>
      </c>
    </row>
    <row r="1049" spans="1:104" ht="12.75" customHeight="1" x14ac:dyDescent="0.2">
      <c r="A1049" s="177"/>
      <c r="B1049" s="178"/>
      <c r="C1049" s="235" t="s">
        <v>1050</v>
      </c>
      <c r="D1049" s="235"/>
      <c r="E1049" s="235"/>
      <c r="F1049" s="235"/>
      <c r="G1049" s="235"/>
      <c r="L1049" s="179" t="s">
        <v>1050</v>
      </c>
      <c r="O1049" s="170">
        <v>3</v>
      </c>
    </row>
    <row r="1050" spans="1:104" ht="12.75" customHeight="1" x14ac:dyDescent="0.2">
      <c r="A1050" s="177"/>
      <c r="B1050" s="178"/>
      <c r="C1050" s="235" t="s">
        <v>1051</v>
      </c>
      <c r="D1050" s="235"/>
      <c r="E1050" s="235"/>
      <c r="F1050" s="235"/>
      <c r="G1050" s="235"/>
      <c r="L1050" s="179" t="s">
        <v>1051</v>
      </c>
      <c r="O1050" s="170">
        <v>3</v>
      </c>
    </row>
    <row r="1051" spans="1:104" x14ac:dyDescent="0.2">
      <c r="A1051" s="171">
        <v>186</v>
      </c>
      <c r="B1051" s="172" t="s">
        <v>1052</v>
      </c>
      <c r="C1051" s="173" t="s">
        <v>1053</v>
      </c>
      <c r="D1051" s="174" t="s">
        <v>67</v>
      </c>
      <c r="E1051" s="175">
        <v>78.754999999999995</v>
      </c>
      <c r="F1051" s="175">
        <v>0</v>
      </c>
      <c r="G1051" s="176">
        <f>E1051*F1051</f>
        <v>0</v>
      </c>
      <c r="O1051" s="170">
        <v>2</v>
      </c>
      <c r="AA1051" s="145">
        <v>7</v>
      </c>
      <c r="AB1051" s="145">
        <v>1002</v>
      </c>
      <c r="AC1051" s="145">
        <v>5</v>
      </c>
      <c r="AZ1051" s="145">
        <v>2</v>
      </c>
      <c r="BA1051" s="145">
        <f>IF(AZ1051=1,G1051,0)</f>
        <v>0</v>
      </c>
      <c r="BB1051" s="145">
        <f>IF(AZ1051=2,G1051,0)</f>
        <v>0</v>
      </c>
      <c r="BC1051" s="145">
        <f>IF(AZ1051=3,G1051,0)</f>
        <v>0</v>
      </c>
      <c r="BD1051" s="145">
        <f>IF(AZ1051=4,G1051,0)</f>
        <v>0</v>
      </c>
      <c r="BE1051" s="145">
        <f>IF(AZ1051=5,G1051,0)</f>
        <v>0</v>
      </c>
      <c r="CA1051" s="170">
        <v>7</v>
      </c>
      <c r="CB1051" s="170">
        <v>1002</v>
      </c>
      <c r="CZ1051" s="145">
        <v>0</v>
      </c>
    </row>
    <row r="1052" spans="1:104" x14ac:dyDescent="0.2">
      <c r="A1052" s="184"/>
      <c r="B1052" s="185" t="s">
        <v>105</v>
      </c>
      <c r="C1052" s="186" t="str">
        <f>CONCATENATE(B1043," ",C1043)</f>
        <v>771 Podlahy z dlaždic a obklady</v>
      </c>
      <c r="D1052" s="187"/>
      <c r="E1052" s="188"/>
      <c r="F1052" s="189"/>
      <c r="G1052" s="190">
        <f>SUM(G1043:G1051)</f>
        <v>0</v>
      </c>
      <c r="O1052" s="170">
        <v>4</v>
      </c>
      <c r="BA1052" s="191">
        <f>SUM(BA1043:BA1051)</f>
        <v>0</v>
      </c>
      <c r="BB1052" s="191">
        <f>SUM(BB1043:BB1051)</f>
        <v>0</v>
      </c>
      <c r="BC1052" s="191">
        <f>SUM(BC1043:BC1051)</f>
        <v>0</v>
      </c>
      <c r="BD1052" s="191">
        <f>SUM(BD1043:BD1051)</f>
        <v>0</v>
      </c>
      <c r="BE1052" s="191">
        <f>SUM(BE1043:BE1051)</f>
        <v>0</v>
      </c>
    </row>
    <row r="1053" spans="1:104" x14ac:dyDescent="0.2">
      <c r="A1053" s="163" t="s">
        <v>83</v>
      </c>
      <c r="B1053" s="164" t="s">
        <v>1054</v>
      </c>
      <c r="C1053" s="165" t="s">
        <v>1055</v>
      </c>
      <c r="D1053" s="166"/>
      <c r="E1053" s="167"/>
      <c r="F1053" s="167"/>
      <c r="G1053" s="168"/>
      <c r="H1053" s="169"/>
      <c r="I1053" s="169"/>
      <c r="O1053" s="170">
        <v>1</v>
      </c>
    </row>
    <row r="1054" spans="1:104" x14ac:dyDescent="0.2">
      <c r="A1054" s="171">
        <v>187</v>
      </c>
      <c r="B1054" s="172" t="s">
        <v>1056</v>
      </c>
      <c r="C1054" s="173" t="s">
        <v>1057</v>
      </c>
      <c r="D1054" s="174" t="s">
        <v>88</v>
      </c>
      <c r="E1054" s="175">
        <v>70</v>
      </c>
      <c r="F1054" s="175">
        <v>0</v>
      </c>
      <c r="G1054" s="176">
        <f>E1054*F1054</f>
        <v>0</v>
      </c>
      <c r="O1054" s="170">
        <v>2</v>
      </c>
      <c r="AA1054" s="145">
        <v>1</v>
      </c>
      <c r="AB1054" s="145">
        <v>7</v>
      </c>
      <c r="AC1054" s="145">
        <v>7</v>
      </c>
      <c r="AZ1054" s="145">
        <v>2</v>
      </c>
      <c r="BA1054" s="145">
        <f>IF(AZ1054=1,G1054,0)</f>
        <v>0</v>
      </c>
      <c r="BB1054" s="145">
        <f>IF(AZ1054=2,G1054,0)</f>
        <v>0</v>
      </c>
      <c r="BC1054" s="145">
        <f>IF(AZ1054=3,G1054,0)</f>
        <v>0</v>
      </c>
      <c r="BD1054" s="145">
        <f>IF(AZ1054=4,G1054,0)</f>
        <v>0</v>
      </c>
      <c r="BE1054" s="145">
        <f>IF(AZ1054=5,G1054,0)</f>
        <v>0</v>
      </c>
      <c r="CA1054" s="170">
        <v>1</v>
      </c>
      <c r="CB1054" s="170">
        <v>7</v>
      </c>
      <c r="CZ1054" s="145">
        <v>4.2199999999999998E-3</v>
      </c>
    </row>
    <row r="1055" spans="1:104" ht="12.75" customHeight="1" x14ac:dyDescent="0.2">
      <c r="A1055" s="177"/>
      <c r="B1055" s="178"/>
      <c r="C1055" s="235" t="s">
        <v>912</v>
      </c>
      <c r="D1055" s="235"/>
      <c r="E1055" s="235"/>
      <c r="F1055" s="235"/>
      <c r="G1055" s="235"/>
      <c r="L1055" s="179" t="s">
        <v>912</v>
      </c>
      <c r="O1055" s="170">
        <v>3</v>
      </c>
    </row>
    <row r="1056" spans="1:104" ht="12.75" customHeight="1" x14ac:dyDescent="0.2">
      <c r="A1056" s="177"/>
      <c r="B1056" s="178"/>
      <c r="C1056" s="235" t="s">
        <v>1058</v>
      </c>
      <c r="D1056" s="235"/>
      <c r="E1056" s="235"/>
      <c r="F1056" s="235"/>
      <c r="G1056" s="235"/>
      <c r="L1056" s="179" t="s">
        <v>1058</v>
      </c>
      <c r="O1056" s="170">
        <v>3</v>
      </c>
    </row>
    <row r="1057" spans="1:104" ht="12.75" customHeight="1" x14ac:dyDescent="0.2">
      <c r="A1057" s="177"/>
      <c r="B1057" s="178"/>
      <c r="C1057" s="235" t="s">
        <v>1059</v>
      </c>
      <c r="D1057" s="235"/>
      <c r="E1057" s="235"/>
      <c r="F1057" s="235"/>
      <c r="G1057" s="235"/>
      <c r="L1057" s="179" t="s">
        <v>1059</v>
      </c>
      <c r="O1057" s="170">
        <v>3</v>
      </c>
    </row>
    <row r="1058" spans="1:104" ht="12.75" customHeight="1" x14ac:dyDescent="0.2">
      <c r="A1058" s="177"/>
      <c r="B1058" s="178"/>
      <c r="C1058" s="235" t="s">
        <v>1060</v>
      </c>
      <c r="D1058" s="235"/>
      <c r="E1058" s="235"/>
      <c r="F1058" s="235"/>
      <c r="G1058" s="235"/>
      <c r="L1058" s="179" t="s">
        <v>1060</v>
      </c>
      <c r="O1058" s="170">
        <v>3</v>
      </c>
    </row>
    <row r="1059" spans="1:104" ht="12.75" customHeight="1" x14ac:dyDescent="0.2">
      <c r="A1059" s="177"/>
      <c r="B1059" s="178"/>
      <c r="C1059" s="235" t="s">
        <v>1061</v>
      </c>
      <c r="D1059" s="235"/>
      <c r="E1059" s="235"/>
      <c r="F1059" s="235"/>
      <c r="G1059" s="235"/>
      <c r="L1059" s="179" t="s">
        <v>1061</v>
      </c>
      <c r="O1059" s="170">
        <v>3</v>
      </c>
    </row>
    <row r="1060" spans="1:104" ht="12.75" customHeight="1" x14ac:dyDescent="0.2">
      <c r="A1060" s="177"/>
      <c r="B1060" s="178"/>
      <c r="C1060" s="235" t="s">
        <v>1062</v>
      </c>
      <c r="D1060" s="235"/>
      <c r="E1060" s="235"/>
      <c r="F1060" s="235"/>
      <c r="G1060" s="235"/>
      <c r="L1060" s="179" t="s">
        <v>1062</v>
      </c>
      <c r="O1060" s="170">
        <v>3</v>
      </c>
    </row>
    <row r="1061" spans="1:104" ht="12.75" customHeight="1" x14ac:dyDescent="0.2">
      <c r="A1061" s="177"/>
      <c r="B1061" s="178"/>
      <c r="C1061" s="235" t="s">
        <v>1051</v>
      </c>
      <c r="D1061" s="235"/>
      <c r="E1061" s="235"/>
      <c r="F1061" s="235"/>
      <c r="G1061" s="235"/>
      <c r="L1061" s="179" t="s">
        <v>1051</v>
      </c>
      <c r="O1061" s="170">
        <v>3</v>
      </c>
    </row>
    <row r="1062" spans="1:104" ht="12.75" customHeight="1" x14ac:dyDescent="0.2">
      <c r="A1062" s="177"/>
      <c r="B1062" s="178"/>
      <c r="C1062" s="235" t="s">
        <v>1063</v>
      </c>
      <c r="D1062" s="235"/>
      <c r="E1062" s="235"/>
      <c r="F1062" s="235"/>
      <c r="G1062" s="235"/>
      <c r="L1062" s="179" t="s">
        <v>1063</v>
      </c>
      <c r="O1062" s="170">
        <v>3</v>
      </c>
    </row>
    <row r="1063" spans="1:104" ht="12.75" customHeight="1" x14ac:dyDescent="0.2">
      <c r="A1063" s="177"/>
      <c r="B1063" s="178"/>
      <c r="C1063" s="235" t="s">
        <v>1064</v>
      </c>
      <c r="D1063" s="235"/>
      <c r="E1063" s="235"/>
      <c r="F1063" s="235"/>
      <c r="G1063" s="235"/>
      <c r="L1063" s="179" t="s">
        <v>1064</v>
      </c>
      <c r="O1063" s="170">
        <v>3</v>
      </c>
    </row>
    <row r="1064" spans="1:104" x14ac:dyDescent="0.2">
      <c r="A1064" s="171">
        <v>188</v>
      </c>
      <c r="B1064" s="172" t="s">
        <v>1065</v>
      </c>
      <c r="C1064" s="173" t="s">
        <v>1066</v>
      </c>
      <c r="D1064" s="174" t="s">
        <v>67</v>
      </c>
      <c r="E1064" s="175">
        <v>340.2</v>
      </c>
      <c r="F1064" s="175">
        <v>0</v>
      </c>
      <c r="G1064" s="176">
        <f>E1064*F1064</f>
        <v>0</v>
      </c>
      <c r="O1064" s="170">
        <v>2</v>
      </c>
      <c r="AA1064" s="145">
        <v>7</v>
      </c>
      <c r="AB1064" s="145">
        <v>1002</v>
      </c>
      <c r="AC1064" s="145">
        <v>5</v>
      </c>
      <c r="AZ1064" s="145">
        <v>2</v>
      </c>
      <c r="BA1064" s="145">
        <f>IF(AZ1064=1,G1064,0)</f>
        <v>0</v>
      </c>
      <c r="BB1064" s="145">
        <f>IF(AZ1064=2,G1064,0)</f>
        <v>0</v>
      </c>
      <c r="BC1064" s="145">
        <f>IF(AZ1064=3,G1064,0)</f>
        <v>0</v>
      </c>
      <c r="BD1064" s="145">
        <f>IF(AZ1064=4,G1064,0)</f>
        <v>0</v>
      </c>
      <c r="BE1064" s="145">
        <f>IF(AZ1064=5,G1064,0)</f>
        <v>0</v>
      </c>
      <c r="CA1064" s="170">
        <v>7</v>
      </c>
      <c r="CB1064" s="170">
        <v>1002</v>
      </c>
      <c r="CZ1064" s="145">
        <v>0</v>
      </c>
    </row>
    <row r="1065" spans="1:104" x14ac:dyDescent="0.2">
      <c r="A1065" s="184"/>
      <c r="B1065" s="185" t="s">
        <v>105</v>
      </c>
      <c r="C1065" s="186" t="str">
        <f>CONCATENATE(B1053," ",C1053)</f>
        <v>776 Podlahy povlakové</v>
      </c>
      <c r="D1065" s="187"/>
      <c r="E1065" s="188"/>
      <c r="F1065" s="189"/>
      <c r="G1065" s="190">
        <f>SUM(G1053:G1064)</f>
        <v>0</v>
      </c>
      <c r="O1065" s="170">
        <v>4</v>
      </c>
      <c r="BA1065" s="191">
        <f>SUM(BA1053:BA1064)</f>
        <v>0</v>
      </c>
      <c r="BB1065" s="191">
        <f>SUM(BB1053:BB1064)</f>
        <v>0</v>
      </c>
      <c r="BC1065" s="191">
        <f>SUM(BC1053:BC1064)</f>
        <v>0</v>
      </c>
      <c r="BD1065" s="191">
        <f>SUM(BD1053:BD1064)</f>
        <v>0</v>
      </c>
      <c r="BE1065" s="191">
        <f>SUM(BE1053:BE1064)</f>
        <v>0</v>
      </c>
    </row>
    <row r="1066" spans="1:104" x14ac:dyDescent="0.2">
      <c r="A1066" s="163" t="s">
        <v>83</v>
      </c>
      <c r="B1066" s="164" t="s">
        <v>1067</v>
      </c>
      <c r="C1066" s="165" t="s">
        <v>1068</v>
      </c>
      <c r="D1066" s="166"/>
      <c r="E1066" s="167"/>
      <c r="F1066" s="167"/>
      <c r="G1066" s="168"/>
      <c r="H1066" s="169"/>
      <c r="I1066" s="169"/>
      <c r="O1066" s="170">
        <v>1</v>
      </c>
    </row>
    <row r="1067" spans="1:104" ht="22.5" x14ac:dyDescent="0.2">
      <c r="A1067" s="171">
        <v>189</v>
      </c>
      <c r="B1067" s="172" t="s">
        <v>1069</v>
      </c>
      <c r="C1067" s="173" t="s">
        <v>1070</v>
      </c>
      <c r="D1067" s="174" t="s">
        <v>88</v>
      </c>
      <c r="E1067" s="175">
        <v>312.55</v>
      </c>
      <c r="F1067" s="175">
        <v>0</v>
      </c>
      <c r="G1067" s="176">
        <f>E1067*F1067</f>
        <v>0</v>
      </c>
      <c r="O1067" s="170">
        <v>2</v>
      </c>
      <c r="AA1067" s="145">
        <v>1</v>
      </c>
      <c r="AB1067" s="145">
        <v>0</v>
      </c>
      <c r="AC1067" s="145">
        <v>0</v>
      </c>
      <c r="AZ1067" s="145">
        <v>2</v>
      </c>
      <c r="BA1067" s="145">
        <f>IF(AZ1067=1,G1067,0)</f>
        <v>0</v>
      </c>
      <c r="BB1067" s="145">
        <f>IF(AZ1067=2,G1067,0)</f>
        <v>0</v>
      </c>
      <c r="BC1067" s="145">
        <f>IF(AZ1067=3,G1067,0)</f>
        <v>0</v>
      </c>
      <c r="BD1067" s="145">
        <f>IF(AZ1067=4,G1067,0)</f>
        <v>0</v>
      </c>
      <c r="BE1067" s="145">
        <f>IF(AZ1067=5,G1067,0)</f>
        <v>0</v>
      </c>
      <c r="CA1067" s="170">
        <v>1</v>
      </c>
      <c r="CB1067" s="170">
        <v>0</v>
      </c>
      <c r="CZ1067" s="145">
        <v>1.6000000000000001E-4</v>
      </c>
    </row>
    <row r="1068" spans="1:104" ht="12.75" customHeight="1" x14ac:dyDescent="0.2">
      <c r="A1068" s="177"/>
      <c r="B1068" s="178"/>
      <c r="C1068" s="235" t="s">
        <v>1071</v>
      </c>
      <c r="D1068" s="235"/>
      <c r="E1068" s="235"/>
      <c r="F1068" s="235"/>
      <c r="G1068" s="235"/>
      <c r="L1068" s="179" t="s">
        <v>1071</v>
      </c>
      <c r="O1068" s="170">
        <v>3</v>
      </c>
    </row>
    <row r="1069" spans="1:104" ht="12.75" customHeight="1" x14ac:dyDescent="0.2">
      <c r="A1069" s="177"/>
      <c r="B1069" s="180"/>
      <c r="C1069" s="240" t="s">
        <v>1072</v>
      </c>
      <c r="D1069" s="240"/>
      <c r="E1069" s="200">
        <v>204.58</v>
      </c>
      <c r="F1069" s="182"/>
      <c r="G1069" s="183"/>
      <c r="M1069" s="179" t="s">
        <v>1072</v>
      </c>
      <c r="O1069" s="170"/>
    </row>
    <row r="1070" spans="1:104" ht="12.75" customHeight="1" x14ac:dyDescent="0.2">
      <c r="A1070" s="177"/>
      <c r="B1070" s="180"/>
      <c r="C1070" s="237" t="s">
        <v>1008</v>
      </c>
      <c r="D1070" s="237"/>
      <c r="E1070" s="181">
        <v>107.97</v>
      </c>
      <c r="F1070" s="182"/>
      <c r="G1070" s="183"/>
      <c r="M1070" s="179" t="s">
        <v>1008</v>
      </c>
      <c r="O1070" s="170"/>
    </row>
    <row r="1071" spans="1:104" x14ac:dyDescent="0.2">
      <c r="A1071" s="184"/>
      <c r="B1071" s="185" t="s">
        <v>105</v>
      </c>
      <c r="C1071" s="186" t="str">
        <f>CONCATENATE(B1066," ",C1066)</f>
        <v>783 Nátěry</v>
      </c>
      <c r="D1071" s="187"/>
      <c r="E1071" s="188"/>
      <c r="F1071" s="189"/>
      <c r="G1071" s="190">
        <f>SUM(G1066:G1070)</f>
        <v>0</v>
      </c>
      <c r="O1071" s="170">
        <v>4</v>
      </c>
      <c r="BA1071" s="191">
        <f>SUM(BA1066:BA1070)</f>
        <v>0</v>
      </c>
      <c r="BB1071" s="191">
        <f>SUM(BB1066:BB1070)</f>
        <v>0</v>
      </c>
      <c r="BC1071" s="191">
        <f>SUM(BC1066:BC1070)</f>
        <v>0</v>
      </c>
      <c r="BD1071" s="191">
        <f>SUM(BD1066:BD1070)</f>
        <v>0</v>
      </c>
      <c r="BE1071" s="191">
        <f>SUM(BE1066:BE1070)</f>
        <v>0</v>
      </c>
    </row>
    <row r="1072" spans="1:104" x14ac:dyDescent="0.2">
      <c r="A1072" s="163" t="s">
        <v>83</v>
      </c>
      <c r="B1072" s="164" t="s">
        <v>1073</v>
      </c>
      <c r="C1072" s="165" t="s">
        <v>1074</v>
      </c>
      <c r="D1072" s="166"/>
      <c r="E1072" s="167"/>
      <c r="F1072" s="167"/>
      <c r="G1072" s="168"/>
      <c r="H1072" s="169"/>
      <c r="I1072" s="169"/>
      <c r="O1072" s="170">
        <v>1</v>
      </c>
    </row>
    <row r="1073" spans="1:104" x14ac:dyDescent="0.2">
      <c r="A1073" s="192">
        <v>190</v>
      </c>
      <c r="B1073" s="193" t="s">
        <v>1075</v>
      </c>
      <c r="C1073" s="194" t="s">
        <v>1076</v>
      </c>
      <c r="D1073" s="195" t="s">
        <v>173</v>
      </c>
      <c r="E1073" s="196">
        <v>4.4436</v>
      </c>
      <c r="F1073" s="196">
        <v>0</v>
      </c>
      <c r="G1073" s="197">
        <f t="shared" ref="G1073:G1079" si="6">E1073*F1073</f>
        <v>0</v>
      </c>
      <c r="O1073" s="170">
        <v>2</v>
      </c>
      <c r="AA1073" s="145">
        <v>1</v>
      </c>
      <c r="AB1073" s="145">
        <v>10</v>
      </c>
      <c r="AC1073" s="145">
        <v>10</v>
      </c>
      <c r="AZ1073" s="145">
        <v>1</v>
      </c>
      <c r="BA1073" s="145">
        <f t="shared" ref="BA1073:BA1079" si="7">IF(AZ1073=1,G1073,0)</f>
        <v>0</v>
      </c>
      <c r="BB1073" s="145">
        <f t="shared" ref="BB1073:BB1079" si="8">IF(AZ1073=2,G1073,0)</f>
        <v>0</v>
      </c>
      <c r="BC1073" s="145">
        <f t="shared" ref="BC1073:BC1079" si="9">IF(AZ1073=3,G1073,0)</f>
        <v>0</v>
      </c>
      <c r="BD1073" s="145">
        <f t="shared" ref="BD1073:BD1079" si="10">IF(AZ1073=4,G1073,0)</f>
        <v>0</v>
      </c>
      <c r="BE1073" s="145">
        <f t="shared" ref="BE1073:BE1079" si="11">IF(AZ1073=5,G1073,0)</f>
        <v>0</v>
      </c>
      <c r="CA1073" s="170">
        <v>1</v>
      </c>
      <c r="CB1073" s="170">
        <v>10</v>
      </c>
      <c r="CZ1073" s="145">
        <v>0</v>
      </c>
    </row>
    <row r="1074" spans="1:104" x14ac:dyDescent="0.2">
      <c r="A1074" s="192">
        <v>191</v>
      </c>
      <c r="B1074" s="193" t="s">
        <v>1077</v>
      </c>
      <c r="C1074" s="194" t="s">
        <v>1078</v>
      </c>
      <c r="D1074" s="195" t="s">
        <v>173</v>
      </c>
      <c r="E1074" s="196">
        <v>49.263856150000002</v>
      </c>
      <c r="F1074" s="196">
        <v>0</v>
      </c>
      <c r="G1074" s="197">
        <f t="shared" si="6"/>
        <v>0</v>
      </c>
      <c r="O1074" s="170">
        <v>2</v>
      </c>
      <c r="AA1074" s="145">
        <v>8</v>
      </c>
      <c r="AB1074" s="145">
        <v>0</v>
      </c>
      <c r="AC1074" s="145">
        <v>3</v>
      </c>
      <c r="AZ1074" s="145">
        <v>1</v>
      </c>
      <c r="BA1074" s="145">
        <f t="shared" si="7"/>
        <v>0</v>
      </c>
      <c r="BB1074" s="145">
        <f t="shared" si="8"/>
        <v>0</v>
      </c>
      <c r="BC1074" s="145">
        <f t="shared" si="9"/>
        <v>0</v>
      </c>
      <c r="BD1074" s="145">
        <f t="shared" si="10"/>
        <v>0</v>
      </c>
      <c r="BE1074" s="145">
        <f t="shared" si="11"/>
        <v>0</v>
      </c>
      <c r="CA1074" s="170">
        <v>8</v>
      </c>
      <c r="CB1074" s="170">
        <v>0</v>
      </c>
      <c r="CZ1074" s="145">
        <v>0</v>
      </c>
    </row>
    <row r="1075" spans="1:104" x14ac:dyDescent="0.2">
      <c r="A1075" s="192">
        <v>192</v>
      </c>
      <c r="B1075" s="193" t="s">
        <v>1079</v>
      </c>
      <c r="C1075" s="194" t="s">
        <v>1080</v>
      </c>
      <c r="D1075" s="195" t="s">
        <v>173</v>
      </c>
      <c r="E1075" s="196">
        <v>98.527712300000005</v>
      </c>
      <c r="F1075" s="196">
        <v>0</v>
      </c>
      <c r="G1075" s="197">
        <f t="shared" si="6"/>
        <v>0</v>
      </c>
      <c r="O1075" s="170">
        <v>2</v>
      </c>
      <c r="AA1075" s="145">
        <v>8</v>
      </c>
      <c r="AB1075" s="145">
        <v>0</v>
      </c>
      <c r="AC1075" s="145">
        <v>3</v>
      </c>
      <c r="AZ1075" s="145">
        <v>1</v>
      </c>
      <c r="BA1075" s="145">
        <f t="shared" si="7"/>
        <v>0</v>
      </c>
      <c r="BB1075" s="145">
        <f t="shared" si="8"/>
        <v>0</v>
      </c>
      <c r="BC1075" s="145">
        <f t="shared" si="9"/>
        <v>0</v>
      </c>
      <c r="BD1075" s="145">
        <f t="shared" si="10"/>
        <v>0</v>
      </c>
      <c r="BE1075" s="145">
        <f t="shared" si="11"/>
        <v>0</v>
      </c>
      <c r="CA1075" s="170">
        <v>8</v>
      </c>
      <c r="CB1075" s="170">
        <v>0</v>
      </c>
      <c r="CZ1075" s="145">
        <v>0</v>
      </c>
    </row>
    <row r="1076" spans="1:104" x14ac:dyDescent="0.2">
      <c r="A1076" s="192">
        <v>193</v>
      </c>
      <c r="B1076" s="193" t="s">
        <v>1081</v>
      </c>
      <c r="C1076" s="194" t="s">
        <v>1082</v>
      </c>
      <c r="D1076" s="195" t="s">
        <v>173</v>
      </c>
      <c r="E1076" s="196">
        <v>886.7494107</v>
      </c>
      <c r="F1076" s="196">
        <v>0</v>
      </c>
      <c r="G1076" s="197">
        <f t="shared" si="6"/>
        <v>0</v>
      </c>
      <c r="O1076" s="170">
        <v>2</v>
      </c>
      <c r="AA1076" s="145">
        <v>8</v>
      </c>
      <c r="AB1076" s="145">
        <v>0</v>
      </c>
      <c r="AC1076" s="145">
        <v>3</v>
      </c>
      <c r="AZ1076" s="145">
        <v>1</v>
      </c>
      <c r="BA1076" s="145">
        <f t="shared" si="7"/>
        <v>0</v>
      </c>
      <c r="BB1076" s="145">
        <f t="shared" si="8"/>
        <v>0</v>
      </c>
      <c r="BC1076" s="145">
        <f t="shared" si="9"/>
        <v>0</v>
      </c>
      <c r="BD1076" s="145">
        <f t="shared" si="10"/>
        <v>0</v>
      </c>
      <c r="BE1076" s="145">
        <f t="shared" si="11"/>
        <v>0</v>
      </c>
      <c r="CA1076" s="170">
        <v>8</v>
      </c>
      <c r="CB1076" s="170">
        <v>0</v>
      </c>
      <c r="CZ1076" s="145">
        <v>0</v>
      </c>
    </row>
    <row r="1077" spans="1:104" x14ac:dyDescent="0.2">
      <c r="A1077" s="192">
        <v>194</v>
      </c>
      <c r="B1077" s="193" t="s">
        <v>1083</v>
      </c>
      <c r="C1077" s="194" t="s">
        <v>1084</v>
      </c>
      <c r="D1077" s="195" t="s">
        <v>173</v>
      </c>
      <c r="E1077" s="196">
        <v>98.527712300000005</v>
      </c>
      <c r="F1077" s="196">
        <v>0</v>
      </c>
      <c r="G1077" s="197">
        <f t="shared" si="6"/>
        <v>0</v>
      </c>
      <c r="O1077" s="170">
        <v>2</v>
      </c>
      <c r="AA1077" s="145">
        <v>8</v>
      </c>
      <c r="AB1077" s="145">
        <v>0</v>
      </c>
      <c r="AC1077" s="145">
        <v>3</v>
      </c>
      <c r="AZ1077" s="145">
        <v>1</v>
      </c>
      <c r="BA1077" s="145">
        <f t="shared" si="7"/>
        <v>0</v>
      </c>
      <c r="BB1077" s="145">
        <f t="shared" si="8"/>
        <v>0</v>
      </c>
      <c r="BC1077" s="145">
        <f t="shared" si="9"/>
        <v>0</v>
      </c>
      <c r="BD1077" s="145">
        <f t="shared" si="10"/>
        <v>0</v>
      </c>
      <c r="BE1077" s="145">
        <f t="shared" si="11"/>
        <v>0</v>
      </c>
      <c r="CA1077" s="170">
        <v>8</v>
      </c>
      <c r="CB1077" s="170">
        <v>0</v>
      </c>
      <c r="CZ1077" s="145">
        <v>0</v>
      </c>
    </row>
    <row r="1078" spans="1:104" x14ac:dyDescent="0.2">
      <c r="A1078" s="192">
        <v>195</v>
      </c>
      <c r="B1078" s="193" t="s">
        <v>1085</v>
      </c>
      <c r="C1078" s="194" t="s">
        <v>1086</v>
      </c>
      <c r="D1078" s="195" t="s">
        <v>173</v>
      </c>
      <c r="E1078" s="196">
        <v>197.05542460000001</v>
      </c>
      <c r="F1078" s="196">
        <v>0</v>
      </c>
      <c r="G1078" s="197">
        <f t="shared" si="6"/>
        <v>0</v>
      </c>
      <c r="O1078" s="170">
        <v>2</v>
      </c>
      <c r="AA1078" s="145">
        <v>8</v>
      </c>
      <c r="AB1078" s="145">
        <v>0</v>
      </c>
      <c r="AC1078" s="145">
        <v>3</v>
      </c>
      <c r="AZ1078" s="145">
        <v>1</v>
      </c>
      <c r="BA1078" s="145">
        <f t="shared" si="7"/>
        <v>0</v>
      </c>
      <c r="BB1078" s="145">
        <f t="shared" si="8"/>
        <v>0</v>
      </c>
      <c r="BC1078" s="145">
        <f t="shared" si="9"/>
        <v>0</v>
      </c>
      <c r="BD1078" s="145">
        <f t="shared" si="10"/>
        <v>0</v>
      </c>
      <c r="BE1078" s="145">
        <f t="shared" si="11"/>
        <v>0</v>
      </c>
      <c r="CA1078" s="170">
        <v>8</v>
      </c>
      <c r="CB1078" s="170">
        <v>0</v>
      </c>
      <c r="CZ1078" s="145">
        <v>0</v>
      </c>
    </row>
    <row r="1079" spans="1:104" x14ac:dyDescent="0.2">
      <c r="A1079" s="171">
        <v>196</v>
      </c>
      <c r="B1079" s="172" t="s">
        <v>1087</v>
      </c>
      <c r="C1079" s="173" t="s">
        <v>1088</v>
      </c>
      <c r="D1079" s="174" t="s">
        <v>173</v>
      </c>
      <c r="E1079" s="175">
        <v>98.527712300000005</v>
      </c>
      <c r="F1079" s="175">
        <v>0</v>
      </c>
      <c r="G1079" s="176">
        <f t="shared" si="6"/>
        <v>0</v>
      </c>
      <c r="O1079" s="170">
        <v>2</v>
      </c>
      <c r="AA1079" s="145">
        <v>8</v>
      </c>
      <c r="AB1079" s="145">
        <v>0</v>
      </c>
      <c r="AC1079" s="145">
        <v>3</v>
      </c>
      <c r="AZ1079" s="145">
        <v>1</v>
      </c>
      <c r="BA1079" s="145">
        <f t="shared" si="7"/>
        <v>0</v>
      </c>
      <c r="BB1079" s="145">
        <f t="shared" si="8"/>
        <v>0</v>
      </c>
      <c r="BC1079" s="145">
        <f t="shared" si="9"/>
        <v>0</v>
      </c>
      <c r="BD1079" s="145">
        <f t="shared" si="10"/>
        <v>0</v>
      </c>
      <c r="BE1079" s="145">
        <f t="shared" si="11"/>
        <v>0</v>
      </c>
      <c r="CA1079" s="170">
        <v>8</v>
      </c>
      <c r="CB1079" s="170">
        <v>0</v>
      </c>
      <c r="CZ1079" s="145">
        <v>0</v>
      </c>
    </row>
    <row r="1080" spans="1:104" x14ac:dyDescent="0.2">
      <c r="A1080" s="184"/>
      <c r="B1080" s="185" t="s">
        <v>105</v>
      </c>
      <c r="C1080" s="186" t="str">
        <f>CONCATENATE(B1072," ",C1072)</f>
        <v>D96 Přesuny suti a vybouraných hmot</v>
      </c>
      <c r="D1080" s="187"/>
      <c r="E1080" s="188"/>
      <c r="F1080" s="189"/>
      <c r="G1080" s="190">
        <f>SUM(G1072:G1079)</f>
        <v>0</v>
      </c>
      <c r="O1080" s="170">
        <v>4</v>
      </c>
      <c r="BA1080" s="191">
        <f>SUM(BA1072:BA1079)</f>
        <v>0</v>
      </c>
      <c r="BB1080" s="191">
        <f>SUM(BB1072:BB1079)</f>
        <v>0</v>
      </c>
      <c r="BC1080" s="191">
        <f>SUM(BC1072:BC1079)</f>
        <v>0</v>
      </c>
      <c r="BD1080" s="191">
        <f>SUM(BD1072:BD1079)</f>
        <v>0</v>
      </c>
      <c r="BE1080" s="191">
        <f>SUM(BE1072:BE1079)</f>
        <v>0</v>
      </c>
    </row>
    <row r="1081" spans="1:104" x14ac:dyDescent="0.2">
      <c r="E1081" s="145"/>
    </row>
    <row r="1082" spans="1:104" x14ac:dyDescent="0.2">
      <c r="E1082" s="145"/>
    </row>
    <row r="1083" spans="1:104" x14ac:dyDescent="0.2">
      <c r="E1083" s="145"/>
    </row>
    <row r="1084" spans="1:104" x14ac:dyDescent="0.2">
      <c r="E1084" s="145"/>
    </row>
    <row r="1085" spans="1:104" x14ac:dyDescent="0.2">
      <c r="E1085" s="145"/>
    </row>
    <row r="1086" spans="1:104" x14ac:dyDescent="0.2">
      <c r="E1086" s="145"/>
    </row>
    <row r="1087" spans="1:104" x14ac:dyDescent="0.2">
      <c r="E1087" s="145"/>
    </row>
    <row r="1088" spans="1:104" x14ac:dyDescent="0.2">
      <c r="E1088" s="145"/>
    </row>
    <row r="1089" spans="1:7" x14ac:dyDescent="0.2">
      <c r="E1089" s="145"/>
    </row>
    <row r="1090" spans="1:7" x14ac:dyDescent="0.2">
      <c r="E1090" s="145"/>
    </row>
    <row r="1091" spans="1:7" x14ac:dyDescent="0.2">
      <c r="E1091" s="145"/>
    </row>
    <row r="1092" spans="1:7" x14ac:dyDescent="0.2">
      <c r="E1092" s="145"/>
    </row>
    <row r="1093" spans="1:7" x14ac:dyDescent="0.2">
      <c r="E1093" s="145"/>
    </row>
    <row r="1094" spans="1:7" x14ac:dyDescent="0.2">
      <c r="E1094" s="145"/>
    </row>
    <row r="1095" spans="1:7" x14ac:dyDescent="0.2">
      <c r="E1095" s="145"/>
    </row>
    <row r="1096" spans="1:7" x14ac:dyDescent="0.2">
      <c r="E1096" s="145"/>
    </row>
    <row r="1097" spans="1:7" x14ac:dyDescent="0.2">
      <c r="E1097" s="145"/>
    </row>
    <row r="1098" spans="1:7" x14ac:dyDescent="0.2">
      <c r="E1098" s="145"/>
    </row>
    <row r="1099" spans="1:7" x14ac:dyDescent="0.2">
      <c r="E1099" s="145"/>
    </row>
    <row r="1100" spans="1:7" x14ac:dyDescent="0.2">
      <c r="E1100" s="145"/>
    </row>
    <row r="1101" spans="1:7" x14ac:dyDescent="0.2">
      <c r="E1101" s="145"/>
    </row>
    <row r="1102" spans="1:7" x14ac:dyDescent="0.2">
      <c r="E1102" s="145"/>
    </row>
    <row r="1103" spans="1:7" x14ac:dyDescent="0.2">
      <c r="E1103" s="145"/>
    </row>
    <row r="1104" spans="1:7" x14ac:dyDescent="0.2">
      <c r="A1104" s="207"/>
      <c r="B1104" s="207"/>
      <c r="C1104" s="207"/>
      <c r="D1104" s="207"/>
      <c r="E1104" s="207"/>
      <c r="F1104" s="207"/>
      <c r="G1104" s="207"/>
    </row>
    <row r="1105" spans="1:7" x14ac:dyDescent="0.2">
      <c r="A1105" s="207"/>
      <c r="B1105" s="207"/>
      <c r="C1105" s="207"/>
      <c r="D1105" s="207"/>
      <c r="E1105" s="207"/>
      <c r="F1105" s="207"/>
      <c r="G1105" s="207"/>
    </row>
    <row r="1106" spans="1:7" x14ac:dyDescent="0.2">
      <c r="A1106" s="207"/>
      <c r="B1106" s="207"/>
      <c r="C1106" s="207"/>
      <c r="D1106" s="207"/>
      <c r="E1106" s="207"/>
      <c r="F1106" s="207"/>
      <c r="G1106" s="207"/>
    </row>
    <row r="1107" spans="1:7" x14ac:dyDescent="0.2">
      <c r="A1107" s="207"/>
      <c r="B1107" s="207"/>
      <c r="C1107" s="207"/>
      <c r="D1107" s="207"/>
      <c r="E1107" s="207"/>
      <c r="F1107" s="207"/>
      <c r="G1107" s="207"/>
    </row>
    <row r="1108" spans="1:7" x14ac:dyDescent="0.2">
      <c r="E1108" s="145"/>
    </row>
    <row r="1109" spans="1:7" x14ac:dyDescent="0.2">
      <c r="E1109" s="145"/>
    </row>
    <row r="1110" spans="1:7" x14ac:dyDescent="0.2">
      <c r="E1110" s="145"/>
    </row>
    <row r="1111" spans="1:7" x14ac:dyDescent="0.2">
      <c r="E1111" s="145"/>
    </row>
    <row r="1112" spans="1:7" x14ac:dyDescent="0.2">
      <c r="E1112" s="145"/>
    </row>
    <row r="1113" spans="1:7" x14ac:dyDescent="0.2">
      <c r="E1113" s="145"/>
    </row>
    <row r="1114" spans="1:7" x14ac:dyDescent="0.2">
      <c r="E1114" s="145"/>
    </row>
    <row r="1115" spans="1:7" x14ac:dyDescent="0.2">
      <c r="E1115" s="145"/>
    </row>
    <row r="1116" spans="1:7" x14ac:dyDescent="0.2">
      <c r="E1116" s="145"/>
    </row>
    <row r="1117" spans="1:7" x14ac:dyDescent="0.2">
      <c r="E1117" s="145"/>
    </row>
    <row r="1118" spans="1:7" x14ac:dyDescent="0.2">
      <c r="E1118" s="145"/>
    </row>
    <row r="1119" spans="1:7" x14ac:dyDescent="0.2">
      <c r="E1119" s="145"/>
    </row>
    <row r="1120" spans="1:7" x14ac:dyDescent="0.2">
      <c r="E1120" s="145"/>
    </row>
    <row r="1121" spans="5:5" x14ac:dyDescent="0.2">
      <c r="E1121" s="145"/>
    </row>
    <row r="1122" spans="5:5" x14ac:dyDescent="0.2">
      <c r="E1122" s="145"/>
    </row>
    <row r="1123" spans="5:5" x14ac:dyDescent="0.2">
      <c r="E1123" s="145"/>
    </row>
    <row r="1124" spans="5:5" x14ac:dyDescent="0.2">
      <c r="E1124" s="145"/>
    </row>
    <row r="1125" spans="5:5" x14ac:dyDescent="0.2">
      <c r="E1125" s="145"/>
    </row>
    <row r="1126" spans="5:5" x14ac:dyDescent="0.2">
      <c r="E1126" s="145"/>
    </row>
    <row r="1127" spans="5:5" x14ac:dyDescent="0.2">
      <c r="E1127" s="145"/>
    </row>
    <row r="1128" spans="5:5" x14ac:dyDescent="0.2">
      <c r="E1128" s="145"/>
    </row>
    <row r="1129" spans="5:5" x14ac:dyDescent="0.2">
      <c r="E1129" s="145"/>
    </row>
    <row r="1130" spans="5:5" x14ac:dyDescent="0.2">
      <c r="E1130" s="145"/>
    </row>
    <row r="1131" spans="5:5" x14ac:dyDescent="0.2">
      <c r="E1131" s="145"/>
    </row>
    <row r="1132" spans="5:5" x14ac:dyDescent="0.2">
      <c r="E1132" s="145"/>
    </row>
    <row r="1133" spans="5:5" x14ac:dyDescent="0.2">
      <c r="E1133" s="145"/>
    </row>
    <row r="1134" spans="5:5" x14ac:dyDescent="0.2">
      <c r="E1134" s="145"/>
    </row>
    <row r="1135" spans="5:5" x14ac:dyDescent="0.2">
      <c r="E1135" s="145"/>
    </row>
    <row r="1136" spans="5:5" x14ac:dyDescent="0.2">
      <c r="E1136" s="145"/>
    </row>
    <row r="1137" spans="1:7" x14ac:dyDescent="0.2">
      <c r="E1137" s="145"/>
    </row>
    <row r="1138" spans="1:7" x14ac:dyDescent="0.2">
      <c r="E1138" s="145"/>
    </row>
    <row r="1139" spans="1:7" x14ac:dyDescent="0.2">
      <c r="A1139" s="208"/>
      <c r="B1139" s="208"/>
    </row>
    <row r="1140" spans="1:7" x14ac:dyDescent="0.2">
      <c r="A1140" s="207"/>
      <c r="B1140" s="207"/>
      <c r="C1140" s="209"/>
      <c r="D1140" s="209"/>
      <c r="E1140" s="210"/>
      <c r="F1140" s="209"/>
      <c r="G1140" s="211"/>
    </row>
    <row r="1141" spans="1:7" x14ac:dyDescent="0.2">
      <c r="A1141" s="212"/>
      <c r="B1141" s="212"/>
      <c r="C1141" s="207"/>
      <c r="D1141" s="207"/>
      <c r="E1141" s="213"/>
      <c r="F1141" s="207"/>
      <c r="G1141" s="207"/>
    </row>
    <row r="1142" spans="1:7" x14ac:dyDescent="0.2">
      <c r="A1142" s="207"/>
      <c r="B1142" s="207"/>
      <c r="C1142" s="207"/>
      <c r="D1142" s="207"/>
      <c r="E1142" s="213"/>
      <c r="F1142" s="207"/>
      <c r="G1142" s="207"/>
    </row>
    <row r="1143" spans="1:7" x14ac:dyDescent="0.2">
      <c r="A1143" s="207"/>
      <c r="B1143" s="207"/>
      <c r="C1143" s="207"/>
      <c r="D1143" s="207"/>
      <c r="E1143" s="213"/>
      <c r="F1143" s="207"/>
      <c r="G1143" s="207"/>
    </row>
    <row r="1144" spans="1:7" x14ac:dyDescent="0.2">
      <c r="A1144" s="207"/>
      <c r="B1144" s="207"/>
      <c r="C1144" s="207"/>
      <c r="D1144" s="207"/>
      <c r="E1144" s="213"/>
      <c r="F1144" s="207"/>
      <c r="G1144" s="207"/>
    </row>
    <row r="1145" spans="1:7" x14ac:dyDescent="0.2">
      <c r="A1145" s="207"/>
      <c r="B1145" s="207"/>
      <c r="C1145" s="207"/>
      <c r="D1145" s="207"/>
      <c r="E1145" s="213"/>
      <c r="F1145" s="207"/>
      <c r="G1145" s="207"/>
    </row>
    <row r="1146" spans="1:7" x14ac:dyDescent="0.2">
      <c r="A1146" s="207"/>
      <c r="B1146" s="207"/>
      <c r="C1146" s="207"/>
      <c r="D1146" s="207"/>
      <c r="E1146" s="213"/>
      <c r="F1146" s="207"/>
      <c r="G1146" s="207"/>
    </row>
    <row r="1147" spans="1:7" x14ac:dyDescent="0.2">
      <c r="A1147" s="207"/>
      <c r="B1147" s="207"/>
      <c r="C1147" s="207"/>
      <c r="D1147" s="207"/>
      <c r="E1147" s="213"/>
      <c r="F1147" s="207"/>
      <c r="G1147" s="207"/>
    </row>
    <row r="1148" spans="1:7" x14ac:dyDescent="0.2">
      <c r="A1148" s="207"/>
      <c r="B1148" s="207"/>
      <c r="C1148" s="207"/>
      <c r="D1148" s="207"/>
      <c r="E1148" s="213"/>
      <c r="F1148" s="207"/>
      <c r="G1148" s="207"/>
    </row>
    <row r="1149" spans="1:7" x14ac:dyDescent="0.2">
      <c r="A1149" s="207"/>
      <c r="B1149" s="207"/>
      <c r="C1149" s="207"/>
      <c r="D1149" s="207"/>
      <c r="E1149" s="213"/>
      <c r="F1149" s="207"/>
      <c r="G1149" s="207"/>
    </row>
    <row r="1150" spans="1:7" x14ac:dyDescent="0.2">
      <c r="A1150" s="207"/>
      <c r="B1150" s="207"/>
      <c r="C1150" s="207"/>
      <c r="D1150" s="207"/>
      <c r="E1150" s="213"/>
      <c r="F1150" s="207"/>
      <c r="G1150" s="207"/>
    </row>
    <row r="1151" spans="1:7" x14ac:dyDescent="0.2">
      <c r="A1151" s="207"/>
      <c r="B1151" s="207"/>
      <c r="C1151" s="207"/>
      <c r="D1151" s="207"/>
      <c r="E1151" s="213"/>
      <c r="F1151" s="207"/>
      <c r="G1151" s="207"/>
    </row>
    <row r="1152" spans="1:7" x14ac:dyDescent="0.2">
      <c r="A1152" s="207"/>
      <c r="B1152" s="207"/>
      <c r="C1152" s="207"/>
      <c r="D1152" s="207"/>
      <c r="E1152" s="213"/>
      <c r="F1152" s="207"/>
      <c r="G1152" s="207"/>
    </row>
    <row r="1153" spans="1:7" x14ac:dyDescent="0.2">
      <c r="A1153" s="207"/>
      <c r="B1153" s="207"/>
      <c r="C1153" s="207"/>
      <c r="D1153" s="207"/>
      <c r="E1153" s="213"/>
      <c r="F1153" s="207"/>
      <c r="G1153" s="207"/>
    </row>
  </sheetData>
  <sheetProtection selectLockedCells="1" selectUnlockedCells="1"/>
  <mergeCells count="826">
    <mergeCell ref="C1070:D1070"/>
    <mergeCell ref="C1057:G1057"/>
    <mergeCell ref="C1058:G1058"/>
    <mergeCell ref="C1059:G1059"/>
    <mergeCell ref="C1060:G1060"/>
    <mergeCell ref="C1061:G1061"/>
    <mergeCell ref="C1062:G1062"/>
    <mergeCell ref="C1047:G1047"/>
    <mergeCell ref="C1048:G1048"/>
    <mergeCell ref="C1049:G1049"/>
    <mergeCell ref="C1050:G1050"/>
    <mergeCell ref="C1055:G1055"/>
    <mergeCell ref="C1056:G1056"/>
    <mergeCell ref="C1063:G1063"/>
    <mergeCell ref="C1068:G1068"/>
    <mergeCell ref="C1069:D1069"/>
    <mergeCell ref="C1032:G1032"/>
    <mergeCell ref="C1034:G1034"/>
    <mergeCell ref="C1035:G1035"/>
    <mergeCell ref="C1036:G1036"/>
    <mergeCell ref="C1037:G1037"/>
    <mergeCell ref="C1038:G1038"/>
    <mergeCell ref="C1040:G1040"/>
    <mergeCell ref="C1045:G1045"/>
    <mergeCell ref="C1046:G1046"/>
    <mergeCell ref="C1013:D1013"/>
    <mergeCell ref="C1015:G1015"/>
    <mergeCell ref="C1016:D1016"/>
    <mergeCell ref="C1017:D1017"/>
    <mergeCell ref="C1018:D1018"/>
    <mergeCell ref="C1019:D1019"/>
    <mergeCell ref="C1020:D1020"/>
    <mergeCell ref="C1026:G1026"/>
    <mergeCell ref="C1027:D1027"/>
    <mergeCell ref="C998:G998"/>
    <mergeCell ref="C1000:G1000"/>
    <mergeCell ref="C1001:G1001"/>
    <mergeCell ref="C1003:G1003"/>
    <mergeCell ref="C1008:G1008"/>
    <mergeCell ref="C1009:D1009"/>
    <mergeCell ref="C1010:D1010"/>
    <mergeCell ref="C1011:D1011"/>
    <mergeCell ref="C1012:D1012"/>
    <mergeCell ref="C984:D984"/>
    <mergeCell ref="C986:G986"/>
    <mergeCell ref="C987:G987"/>
    <mergeCell ref="C989:G989"/>
    <mergeCell ref="C990:G990"/>
    <mergeCell ref="C992:G992"/>
    <mergeCell ref="C993:G993"/>
    <mergeCell ref="C995:G995"/>
    <mergeCell ref="C997:G997"/>
    <mergeCell ref="C972:D972"/>
    <mergeCell ref="C974:G974"/>
    <mergeCell ref="C975:G975"/>
    <mergeCell ref="C976:D976"/>
    <mergeCell ref="C978:G978"/>
    <mergeCell ref="C979:G979"/>
    <mergeCell ref="C980:D980"/>
    <mergeCell ref="C982:G982"/>
    <mergeCell ref="C983:G983"/>
    <mergeCell ref="C960:G960"/>
    <mergeCell ref="C962:G962"/>
    <mergeCell ref="C963:G963"/>
    <mergeCell ref="C964:D964"/>
    <mergeCell ref="C966:G966"/>
    <mergeCell ref="C967:G967"/>
    <mergeCell ref="C968:D968"/>
    <mergeCell ref="C970:G970"/>
    <mergeCell ref="C971:G971"/>
    <mergeCell ref="C947:G947"/>
    <mergeCell ref="C948:G948"/>
    <mergeCell ref="C949:D949"/>
    <mergeCell ref="C951:G951"/>
    <mergeCell ref="C953:G953"/>
    <mergeCell ref="C954:G954"/>
    <mergeCell ref="C956:G956"/>
    <mergeCell ref="C957:G957"/>
    <mergeCell ref="C959:G959"/>
    <mergeCell ref="C934:D934"/>
    <mergeCell ref="C936:G936"/>
    <mergeCell ref="C937:G937"/>
    <mergeCell ref="C938:G938"/>
    <mergeCell ref="C939:G939"/>
    <mergeCell ref="C941:G941"/>
    <mergeCell ref="C942:G942"/>
    <mergeCell ref="C944:G944"/>
    <mergeCell ref="C945:G945"/>
    <mergeCell ref="C916:G916"/>
    <mergeCell ref="C917:G917"/>
    <mergeCell ref="C918:G918"/>
    <mergeCell ref="C919:G919"/>
    <mergeCell ref="C921:G921"/>
    <mergeCell ref="C930:G930"/>
    <mergeCell ref="C931:G931"/>
    <mergeCell ref="C932:G932"/>
    <mergeCell ref="C933:G933"/>
    <mergeCell ref="C905:G905"/>
    <mergeCell ref="C906:G906"/>
    <mergeCell ref="C908:G908"/>
    <mergeCell ref="C909:D909"/>
    <mergeCell ref="C911:G911"/>
    <mergeCell ref="C912:G912"/>
    <mergeCell ref="C913:G913"/>
    <mergeCell ref="C914:G914"/>
    <mergeCell ref="C915:G915"/>
    <mergeCell ref="C895:G895"/>
    <mergeCell ref="C897:G897"/>
    <mergeCell ref="C898:G898"/>
    <mergeCell ref="C899:G899"/>
    <mergeCell ref="C900:G900"/>
    <mergeCell ref="C901:G901"/>
    <mergeCell ref="C902:G902"/>
    <mergeCell ref="C903:G903"/>
    <mergeCell ref="C904:G904"/>
    <mergeCell ref="C879:G879"/>
    <mergeCell ref="C881:G881"/>
    <mergeCell ref="C883:G883"/>
    <mergeCell ref="C885:G885"/>
    <mergeCell ref="C887:G887"/>
    <mergeCell ref="C888:G888"/>
    <mergeCell ref="C892:G892"/>
    <mergeCell ref="C893:G893"/>
    <mergeCell ref="C894:G894"/>
    <mergeCell ref="C856:G856"/>
    <mergeCell ref="C857:D857"/>
    <mergeCell ref="C862:G862"/>
    <mergeCell ref="C864:G864"/>
    <mergeCell ref="C870:G870"/>
    <mergeCell ref="C872:G872"/>
    <mergeCell ref="C874:G874"/>
    <mergeCell ref="C876:G876"/>
    <mergeCell ref="C877:G877"/>
    <mergeCell ref="C844:G844"/>
    <mergeCell ref="C845:G845"/>
    <mergeCell ref="C847:D847"/>
    <mergeCell ref="C849:D849"/>
    <mergeCell ref="C851:G851"/>
    <mergeCell ref="C852:G852"/>
    <mergeCell ref="C853:G853"/>
    <mergeCell ref="C854:G854"/>
    <mergeCell ref="C855:G855"/>
    <mergeCell ref="C834:G834"/>
    <mergeCell ref="C835:G835"/>
    <mergeCell ref="C836:D836"/>
    <mergeCell ref="C838:G838"/>
    <mergeCell ref="C839:G839"/>
    <mergeCell ref="C840:G840"/>
    <mergeCell ref="C841:G841"/>
    <mergeCell ref="C842:G842"/>
    <mergeCell ref="C843:G843"/>
    <mergeCell ref="C810:D810"/>
    <mergeCell ref="C811:D811"/>
    <mergeCell ref="C812:D812"/>
    <mergeCell ref="C813:D813"/>
    <mergeCell ref="C828:D828"/>
    <mergeCell ref="C830:G830"/>
    <mergeCell ref="C831:G831"/>
    <mergeCell ref="C832:G832"/>
    <mergeCell ref="C833:G833"/>
    <mergeCell ref="C801:D801"/>
    <mergeCell ref="C802:D802"/>
    <mergeCell ref="C803:D803"/>
    <mergeCell ref="C804:D804"/>
    <mergeCell ref="C805:D805"/>
    <mergeCell ref="C806:D806"/>
    <mergeCell ref="C807:D807"/>
    <mergeCell ref="C808:D808"/>
    <mergeCell ref="C809:D809"/>
    <mergeCell ref="C792:D792"/>
    <mergeCell ref="C793:D793"/>
    <mergeCell ref="C794:D794"/>
    <mergeCell ref="C795:D795"/>
    <mergeCell ref="C796:D796"/>
    <mergeCell ref="C797:D797"/>
    <mergeCell ref="C798:D798"/>
    <mergeCell ref="C799:D799"/>
    <mergeCell ref="C800:D800"/>
    <mergeCell ref="C780:G780"/>
    <mergeCell ref="C781:D781"/>
    <mergeCell ref="C782:D782"/>
    <mergeCell ref="C786:G786"/>
    <mergeCell ref="C787:G787"/>
    <mergeCell ref="C788:D788"/>
    <mergeCell ref="C789:D789"/>
    <mergeCell ref="C790:D790"/>
    <mergeCell ref="C791:D791"/>
    <mergeCell ref="C768:G768"/>
    <mergeCell ref="C769:G769"/>
    <mergeCell ref="C770:D770"/>
    <mergeCell ref="C771:D771"/>
    <mergeCell ref="C773:D773"/>
    <mergeCell ref="C774:D774"/>
    <mergeCell ref="C775:D775"/>
    <mergeCell ref="C776:D776"/>
    <mergeCell ref="C778:D778"/>
    <mergeCell ref="C759:G759"/>
    <mergeCell ref="C760:G760"/>
    <mergeCell ref="C761:G761"/>
    <mergeCell ref="C762:G762"/>
    <mergeCell ref="C763:G763"/>
    <mergeCell ref="C764:G764"/>
    <mergeCell ref="C765:G765"/>
    <mergeCell ref="C766:G766"/>
    <mergeCell ref="C767:G767"/>
    <mergeCell ref="C747:D747"/>
    <mergeCell ref="C749:D749"/>
    <mergeCell ref="C750:D750"/>
    <mergeCell ref="C751:D751"/>
    <mergeCell ref="C752:D752"/>
    <mergeCell ref="C753:D753"/>
    <mergeCell ref="C754:D754"/>
    <mergeCell ref="C755:D755"/>
    <mergeCell ref="C756:D756"/>
    <mergeCell ref="C736:D736"/>
    <mergeCell ref="C737:D737"/>
    <mergeCell ref="C739:D739"/>
    <mergeCell ref="C740:D740"/>
    <mergeCell ref="C741:D741"/>
    <mergeCell ref="C742:D742"/>
    <mergeCell ref="C743:D743"/>
    <mergeCell ref="C744:D744"/>
    <mergeCell ref="C745:D745"/>
    <mergeCell ref="C727:D727"/>
    <mergeCell ref="C728:D728"/>
    <mergeCell ref="C729:D729"/>
    <mergeCell ref="C730:D730"/>
    <mergeCell ref="C731:D731"/>
    <mergeCell ref="C732:D732"/>
    <mergeCell ref="C733:D733"/>
    <mergeCell ref="C734:D734"/>
    <mergeCell ref="C735:D735"/>
    <mergeCell ref="C713:G713"/>
    <mergeCell ref="C715:G715"/>
    <mergeCell ref="C716:D716"/>
    <mergeCell ref="C718:G718"/>
    <mergeCell ref="C719:D719"/>
    <mergeCell ref="C721:D721"/>
    <mergeCell ref="C722:D722"/>
    <mergeCell ref="C724:D724"/>
    <mergeCell ref="C725:D725"/>
    <mergeCell ref="C697:D697"/>
    <mergeCell ref="C698:D698"/>
    <mergeCell ref="C699:D699"/>
    <mergeCell ref="C701:D701"/>
    <mergeCell ref="C703:G703"/>
    <mergeCell ref="C705:G705"/>
    <mergeCell ref="C706:G706"/>
    <mergeCell ref="C708:G708"/>
    <mergeCell ref="C710:G710"/>
    <mergeCell ref="C685:D685"/>
    <mergeCell ref="C686:D686"/>
    <mergeCell ref="C687:D687"/>
    <mergeCell ref="C689:D689"/>
    <mergeCell ref="C691:D691"/>
    <mergeCell ref="C693:D693"/>
    <mergeCell ref="C694:D694"/>
    <mergeCell ref="C695:D695"/>
    <mergeCell ref="C696:D696"/>
    <mergeCell ref="C675:G675"/>
    <mergeCell ref="C676:D676"/>
    <mergeCell ref="C678:G678"/>
    <mergeCell ref="C679:G679"/>
    <mergeCell ref="C680:G680"/>
    <mergeCell ref="C681:G681"/>
    <mergeCell ref="C682:G682"/>
    <mergeCell ref="C683:G683"/>
    <mergeCell ref="C684:D684"/>
    <mergeCell ref="C658:G658"/>
    <mergeCell ref="C659:G659"/>
    <mergeCell ref="C660:G660"/>
    <mergeCell ref="C666:G666"/>
    <mergeCell ref="C667:D667"/>
    <mergeCell ref="C669:D669"/>
    <mergeCell ref="C671:D671"/>
    <mergeCell ref="C672:D672"/>
    <mergeCell ref="C673:D673"/>
    <mergeCell ref="C648:G648"/>
    <mergeCell ref="C649:G649"/>
    <mergeCell ref="C650:G650"/>
    <mergeCell ref="C651:G651"/>
    <mergeCell ref="C652:G652"/>
    <mergeCell ref="C653:G653"/>
    <mergeCell ref="C655:G655"/>
    <mergeCell ref="C656:G656"/>
    <mergeCell ref="C657:G657"/>
    <mergeCell ref="C634:G634"/>
    <mergeCell ref="C635:G635"/>
    <mergeCell ref="C637:G637"/>
    <mergeCell ref="C638:G638"/>
    <mergeCell ref="C640:G640"/>
    <mergeCell ref="C641:G641"/>
    <mergeCell ref="C643:G643"/>
    <mergeCell ref="C644:G644"/>
    <mergeCell ref="C646:G646"/>
    <mergeCell ref="C619:G619"/>
    <mergeCell ref="C621:G621"/>
    <mergeCell ref="C622:G622"/>
    <mergeCell ref="C624:G624"/>
    <mergeCell ref="C626:G626"/>
    <mergeCell ref="C628:G628"/>
    <mergeCell ref="C630:G630"/>
    <mergeCell ref="C632:G632"/>
    <mergeCell ref="C633:G633"/>
    <mergeCell ref="C608:G608"/>
    <mergeCell ref="C609:G609"/>
    <mergeCell ref="C610:G610"/>
    <mergeCell ref="C611:G611"/>
    <mergeCell ref="C613:G613"/>
    <mergeCell ref="C614:G614"/>
    <mergeCell ref="C615:G615"/>
    <mergeCell ref="C617:G617"/>
    <mergeCell ref="C618:G618"/>
    <mergeCell ref="C595:G595"/>
    <mergeCell ref="C597:G597"/>
    <mergeCell ref="C598:G598"/>
    <mergeCell ref="C600:G600"/>
    <mergeCell ref="C601:G601"/>
    <mergeCell ref="C603:G603"/>
    <mergeCell ref="C604:G604"/>
    <mergeCell ref="C606:G606"/>
    <mergeCell ref="C607:G607"/>
    <mergeCell ref="C574:G574"/>
    <mergeCell ref="C575:G575"/>
    <mergeCell ref="C579:D579"/>
    <mergeCell ref="C580:D580"/>
    <mergeCell ref="C581:D581"/>
    <mergeCell ref="C582:D582"/>
    <mergeCell ref="C583:D583"/>
    <mergeCell ref="C584:D584"/>
    <mergeCell ref="C585:D585"/>
    <mergeCell ref="C564:G564"/>
    <mergeCell ref="C565:G565"/>
    <mergeCell ref="C566:G566"/>
    <mergeCell ref="C567:G567"/>
    <mergeCell ref="C568:G568"/>
    <mergeCell ref="C569:G569"/>
    <mergeCell ref="C570:G570"/>
    <mergeCell ref="C571:G571"/>
    <mergeCell ref="C572:G572"/>
    <mergeCell ref="C554:G554"/>
    <mergeCell ref="C555:G555"/>
    <mergeCell ref="C556:G556"/>
    <mergeCell ref="C557:G557"/>
    <mergeCell ref="C558:G558"/>
    <mergeCell ref="C559:G559"/>
    <mergeCell ref="C560:G560"/>
    <mergeCell ref="C561:G561"/>
    <mergeCell ref="C562:G562"/>
    <mergeCell ref="C544:G544"/>
    <mergeCell ref="C545:G545"/>
    <mergeCell ref="C546:G546"/>
    <mergeCell ref="C547:G547"/>
    <mergeCell ref="C548:G548"/>
    <mergeCell ref="C549:G549"/>
    <mergeCell ref="C550:G550"/>
    <mergeCell ref="C551:G551"/>
    <mergeCell ref="C553:G553"/>
    <mergeCell ref="C534:G534"/>
    <mergeCell ref="C535:G535"/>
    <mergeCell ref="C536:G536"/>
    <mergeCell ref="C537:G537"/>
    <mergeCell ref="C538:G538"/>
    <mergeCell ref="C539:G539"/>
    <mergeCell ref="C540:G540"/>
    <mergeCell ref="C542:G542"/>
    <mergeCell ref="C543:G543"/>
    <mergeCell ref="C524:G524"/>
    <mergeCell ref="C525:G525"/>
    <mergeCell ref="C526:G526"/>
    <mergeCell ref="C527:G527"/>
    <mergeCell ref="C528:G528"/>
    <mergeCell ref="C529:G529"/>
    <mergeCell ref="C531:G531"/>
    <mergeCell ref="C532:G532"/>
    <mergeCell ref="C533:G533"/>
    <mergeCell ref="C514:G514"/>
    <mergeCell ref="C515:G515"/>
    <mergeCell ref="C516:G516"/>
    <mergeCell ref="C517:G517"/>
    <mergeCell ref="C518:G518"/>
    <mergeCell ref="C520:G520"/>
    <mergeCell ref="C521:G521"/>
    <mergeCell ref="C522:G522"/>
    <mergeCell ref="C523:G523"/>
    <mergeCell ref="C504:G504"/>
    <mergeCell ref="C505:G505"/>
    <mergeCell ref="C506:G506"/>
    <mergeCell ref="C507:G507"/>
    <mergeCell ref="C509:G509"/>
    <mergeCell ref="C510:G510"/>
    <mergeCell ref="C511:G511"/>
    <mergeCell ref="C512:G512"/>
    <mergeCell ref="C513:G513"/>
    <mergeCell ref="C495:G495"/>
    <mergeCell ref="C496:G496"/>
    <mergeCell ref="C497:G497"/>
    <mergeCell ref="C498:G498"/>
    <mergeCell ref="C499:G499"/>
    <mergeCell ref="C500:G500"/>
    <mergeCell ref="C501:G501"/>
    <mergeCell ref="C502:G502"/>
    <mergeCell ref="C503:G503"/>
    <mergeCell ref="C485:G485"/>
    <mergeCell ref="C486:G486"/>
    <mergeCell ref="C487:G487"/>
    <mergeCell ref="C488:G488"/>
    <mergeCell ref="C489:G489"/>
    <mergeCell ref="C490:G490"/>
    <mergeCell ref="C491:G491"/>
    <mergeCell ref="C492:G492"/>
    <mergeCell ref="C493:G493"/>
    <mergeCell ref="C475:G475"/>
    <mergeCell ref="C476:G476"/>
    <mergeCell ref="C477:G477"/>
    <mergeCell ref="C478:G478"/>
    <mergeCell ref="C479:G479"/>
    <mergeCell ref="C481:G481"/>
    <mergeCell ref="C482:G482"/>
    <mergeCell ref="C483:G483"/>
    <mergeCell ref="C484:G484"/>
    <mergeCell ref="C465:G465"/>
    <mergeCell ref="C466:G466"/>
    <mergeCell ref="C468:G468"/>
    <mergeCell ref="C469:G469"/>
    <mergeCell ref="C470:G470"/>
    <mergeCell ref="C471:G471"/>
    <mergeCell ref="C472:G472"/>
    <mergeCell ref="C473:G473"/>
    <mergeCell ref="C474:G474"/>
    <mergeCell ref="C456:G456"/>
    <mergeCell ref="C457:G457"/>
    <mergeCell ref="C458:G458"/>
    <mergeCell ref="C459:G459"/>
    <mergeCell ref="C460:G460"/>
    <mergeCell ref="C461:G461"/>
    <mergeCell ref="C462:G462"/>
    <mergeCell ref="C463:G463"/>
    <mergeCell ref="C464:G464"/>
    <mergeCell ref="C446:G446"/>
    <mergeCell ref="C447:G447"/>
    <mergeCell ref="C448:G448"/>
    <mergeCell ref="C449:G449"/>
    <mergeCell ref="C450:G450"/>
    <mergeCell ref="C451:G451"/>
    <mergeCell ref="C452:G452"/>
    <mergeCell ref="C454:G454"/>
    <mergeCell ref="C455:G455"/>
    <mergeCell ref="C436:G436"/>
    <mergeCell ref="C437:G437"/>
    <mergeCell ref="C438:G438"/>
    <mergeCell ref="C440:G440"/>
    <mergeCell ref="C441:G441"/>
    <mergeCell ref="C442:G442"/>
    <mergeCell ref="C443:G443"/>
    <mergeCell ref="C444:G444"/>
    <mergeCell ref="C445:G445"/>
    <mergeCell ref="C426:G426"/>
    <mergeCell ref="C427:G427"/>
    <mergeCell ref="C428:G428"/>
    <mergeCell ref="C429:G429"/>
    <mergeCell ref="C430:G430"/>
    <mergeCell ref="C432:G432"/>
    <mergeCell ref="C433:G433"/>
    <mergeCell ref="C434:G434"/>
    <mergeCell ref="C435:G435"/>
    <mergeCell ref="C414:G414"/>
    <mergeCell ref="C415:G415"/>
    <mergeCell ref="C416:G416"/>
    <mergeCell ref="C417:G417"/>
    <mergeCell ref="C418:G418"/>
    <mergeCell ref="C422:G422"/>
    <mergeCell ref="C423:G423"/>
    <mergeCell ref="C424:G424"/>
    <mergeCell ref="C425:G425"/>
    <mergeCell ref="C402:G402"/>
    <mergeCell ref="C403:G403"/>
    <mergeCell ref="C405:G405"/>
    <mergeCell ref="C407:G407"/>
    <mergeCell ref="C409:G409"/>
    <mergeCell ref="C410:G410"/>
    <mergeCell ref="C411:G411"/>
    <mergeCell ref="C412:G412"/>
    <mergeCell ref="C413:G413"/>
    <mergeCell ref="C392:G392"/>
    <mergeCell ref="C394:G394"/>
    <mergeCell ref="C395:G395"/>
    <mergeCell ref="C396:G396"/>
    <mergeCell ref="C397:G397"/>
    <mergeCell ref="C398:G398"/>
    <mergeCell ref="C399:G399"/>
    <mergeCell ref="C400:G400"/>
    <mergeCell ref="C401:G401"/>
    <mergeCell ref="C383:G383"/>
    <mergeCell ref="C384:G384"/>
    <mergeCell ref="C385:G385"/>
    <mergeCell ref="C386:G386"/>
    <mergeCell ref="C387:G387"/>
    <mergeCell ref="C388:G388"/>
    <mergeCell ref="C389:G389"/>
    <mergeCell ref="C390:G390"/>
    <mergeCell ref="C391:G391"/>
    <mergeCell ref="C373:G373"/>
    <mergeCell ref="C374:G374"/>
    <mergeCell ref="C375:G375"/>
    <mergeCell ref="C376:G376"/>
    <mergeCell ref="C377:G377"/>
    <mergeCell ref="C378:G378"/>
    <mergeCell ref="C379:G379"/>
    <mergeCell ref="C380:G380"/>
    <mergeCell ref="C382:G382"/>
    <mergeCell ref="C363:G363"/>
    <mergeCell ref="C364:G364"/>
    <mergeCell ref="C365:G365"/>
    <mergeCell ref="C366:G366"/>
    <mergeCell ref="C367:G367"/>
    <mergeCell ref="C368:G368"/>
    <mergeCell ref="C369:G369"/>
    <mergeCell ref="C371:G371"/>
    <mergeCell ref="C372:G372"/>
    <mergeCell ref="C350:G350"/>
    <mergeCell ref="C351:G351"/>
    <mergeCell ref="C353:G353"/>
    <mergeCell ref="C354:G354"/>
    <mergeCell ref="C355:G355"/>
    <mergeCell ref="C356:G356"/>
    <mergeCell ref="C360:G360"/>
    <mergeCell ref="C361:G361"/>
    <mergeCell ref="C362:G362"/>
    <mergeCell ref="C341:G341"/>
    <mergeCell ref="C342:G342"/>
    <mergeCell ref="C343:G343"/>
    <mergeCell ref="C344:G344"/>
    <mergeCell ref="C345:G345"/>
    <mergeCell ref="C346:G346"/>
    <mergeCell ref="C347:G347"/>
    <mergeCell ref="C348:G348"/>
    <mergeCell ref="C349:G349"/>
    <mergeCell ref="C328:D328"/>
    <mergeCell ref="C332:G332"/>
    <mergeCell ref="C333:G333"/>
    <mergeCell ref="C334:D334"/>
    <mergeCell ref="C336:G336"/>
    <mergeCell ref="C337:G337"/>
    <mergeCell ref="C338:G338"/>
    <mergeCell ref="C339:G339"/>
    <mergeCell ref="C340:G340"/>
    <mergeCell ref="C319:G319"/>
    <mergeCell ref="C320:G320"/>
    <mergeCell ref="C321:G321"/>
    <mergeCell ref="C322:G322"/>
    <mergeCell ref="C323:G323"/>
    <mergeCell ref="C324:G324"/>
    <mergeCell ref="C325:G325"/>
    <mergeCell ref="C326:G326"/>
    <mergeCell ref="C327:D327"/>
    <mergeCell ref="C309:G309"/>
    <mergeCell ref="C310:G310"/>
    <mergeCell ref="C311:D311"/>
    <mergeCell ref="C312:D312"/>
    <mergeCell ref="C313:D313"/>
    <mergeCell ref="C314:D314"/>
    <mergeCell ref="C315:D315"/>
    <mergeCell ref="C316:D316"/>
    <mergeCell ref="C318:G318"/>
    <mergeCell ref="C300:G300"/>
    <mergeCell ref="C301:G301"/>
    <mergeCell ref="C302:G302"/>
    <mergeCell ref="C303:G303"/>
    <mergeCell ref="C304:G304"/>
    <mergeCell ref="C305:G305"/>
    <mergeCell ref="C306:G306"/>
    <mergeCell ref="C307:G307"/>
    <mergeCell ref="C308:G308"/>
    <mergeCell ref="C290:D290"/>
    <mergeCell ref="C291:D291"/>
    <mergeCell ref="C292:D292"/>
    <mergeCell ref="C293:D293"/>
    <mergeCell ref="C294:D294"/>
    <mergeCell ref="C295:D295"/>
    <mergeCell ref="C296:D296"/>
    <mergeCell ref="C297:D297"/>
    <mergeCell ref="C299:G299"/>
    <mergeCell ref="C281:G281"/>
    <mergeCell ref="C282:G282"/>
    <mergeCell ref="C283:G283"/>
    <mergeCell ref="C284:G284"/>
    <mergeCell ref="C285:G285"/>
    <mergeCell ref="C286:G286"/>
    <mergeCell ref="C287:D287"/>
    <mergeCell ref="C288:D288"/>
    <mergeCell ref="C289:D289"/>
    <mergeCell ref="C271:D271"/>
    <mergeCell ref="C272:D272"/>
    <mergeCell ref="C273:D273"/>
    <mergeCell ref="C275:G275"/>
    <mergeCell ref="C276:G276"/>
    <mergeCell ref="C277:G277"/>
    <mergeCell ref="C278:G278"/>
    <mergeCell ref="C279:G279"/>
    <mergeCell ref="C280:G280"/>
    <mergeCell ref="C262:G262"/>
    <mergeCell ref="C263:G263"/>
    <mergeCell ref="C264:G264"/>
    <mergeCell ref="C265:G265"/>
    <mergeCell ref="C266:D266"/>
    <mergeCell ref="C267:D267"/>
    <mergeCell ref="C268:D268"/>
    <mergeCell ref="C269:D269"/>
    <mergeCell ref="C270:D270"/>
    <mergeCell ref="C252:D252"/>
    <mergeCell ref="C253:D253"/>
    <mergeCell ref="C255:G255"/>
    <mergeCell ref="C256:G256"/>
    <mergeCell ref="C257:G257"/>
    <mergeCell ref="C258:G258"/>
    <mergeCell ref="C259:G259"/>
    <mergeCell ref="C260:G260"/>
    <mergeCell ref="C261:G261"/>
    <mergeCell ref="C243:D243"/>
    <mergeCell ref="C244:D244"/>
    <mergeCell ref="C245:D245"/>
    <mergeCell ref="C246:D246"/>
    <mergeCell ref="C247:D247"/>
    <mergeCell ref="C248:D248"/>
    <mergeCell ref="C249:D249"/>
    <mergeCell ref="C250:D250"/>
    <mergeCell ref="C251:D251"/>
    <mergeCell ref="C234:G234"/>
    <mergeCell ref="C235:G235"/>
    <mergeCell ref="C236:G236"/>
    <mergeCell ref="C237:D237"/>
    <mergeCell ref="C238:D238"/>
    <mergeCell ref="C239:D239"/>
    <mergeCell ref="C240:D240"/>
    <mergeCell ref="C241:D241"/>
    <mergeCell ref="C242:D242"/>
    <mergeCell ref="C224:D224"/>
    <mergeCell ref="C226:G226"/>
    <mergeCell ref="C227:G227"/>
    <mergeCell ref="C228:G228"/>
    <mergeCell ref="C229:G229"/>
    <mergeCell ref="C230:G230"/>
    <mergeCell ref="C231:G231"/>
    <mergeCell ref="C232:G232"/>
    <mergeCell ref="C233:G233"/>
    <mergeCell ref="C215:G215"/>
    <mergeCell ref="C216:G216"/>
    <mergeCell ref="C217:G217"/>
    <mergeCell ref="C218:G218"/>
    <mergeCell ref="C219:G219"/>
    <mergeCell ref="C220:G220"/>
    <mergeCell ref="C221:G221"/>
    <mergeCell ref="C222:G222"/>
    <mergeCell ref="C223:D223"/>
    <mergeCell ref="C205:G205"/>
    <mergeCell ref="C206:G206"/>
    <mergeCell ref="C207:D207"/>
    <mergeCell ref="C208:D208"/>
    <mergeCell ref="C209:D209"/>
    <mergeCell ref="C211:G211"/>
    <mergeCell ref="C212:G212"/>
    <mergeCell ref="C213:G213"/>
    <mergeCell ref="C214:G214"/>
    <mergeCell ref="C196:G196"/>
    <mergeCell ref="C197:G197"/>
    <mergeCell ref="C198:G198"/>
    <mergeCell ref="C199:G199"/>
    <mergeCell ref="C200:G200"/>
    <mergeCell ref="C201:G201"/>
    <mergeCell ref="C202:G202"/>
    <mergeCell ref="C203:G203"/>
    <mergeCell ref="C204:G204"/>
    <mergeCell ref="C183:G183"/>
    <mergeCell ref="C184:D184"/>
    <mergeCell ref="C185:D185"/>
    <mergeCell ref="C187:G187"/>
    <mergeCell ref="C188:G188"/>
    <mergeCell ref="C189:G189"/>
    <mergeCell ref="C190:G190"/>
    <mergeCell ref="C191:G191"/>
    <mergeCell ref="C195:G195"/>
    <mergeCell ref="C174:G174"/>
    <mergeCell ref="C175:G175"/>
    <mergeCell ref="C176:G176"/>
    <mergeCell ref="C177:G177"/>
    <mergeCell ref="C178:G178"/>
    <mergeCell ref="C179:G179"/>
    <mergeCell ref="C180:G180"/>
    <mergeCell ref="C181:G181"/>
    <mergeCell ref="C182:G182"/>
    <mergeCell ref="C158:G158"/>
    <mergeCell ref="C159:G159"/>
    <mergeCell ref="C160:G160"/>
    <mergeCell ref="C161:G161"/>
    <mergeCell ref="C162:D162"/>
    <mergeCell ref="C163:D163"/>
    <mergeCell ref="C168:G168"/>
    <mergeCell ref="C169:G169"/>
    <mergeCell ref="C173:G173"/>
    <mergeCell ref="C148:G148"/>
    <mergeCell ref="C149:G149"/>
    <mergeCell ref="C150:G150"/>
    <mergeCell ref="C151:G151"/>
    <mergeCell ref="C152:G152"/>
    <mergeCell ref="C154:G154"/>
    <mergeCell ref="C155:G155"/>
    <mergeCell ref="C156:G156"/>
    <mergeCell ref="C157:G157"/>
    <mergeCell ref="C138:G138"/>
    <mergeCell ref="C139:G139"/>
    <mergeCell ref="C140:G140"/>
    <mergeCell ref="C141:G141"/>
    <mergeCell ref="C142:D142"/>
    <mergeCell ref="C144:G144"/>
    <mergeCell ref="C145:G145"/>
    <mergeCell ref="C146:G146"/>
    <mergeCell ref="C147:G147"/>
    <mergeCell ref="C125:D125"/>
    <mergeCell ref="C126:D126"/>
    <mergeCell ref="C127:D127"/>
    <mergeCell ref="C128:D128"/>
    <mergeCell ref="C129:D129"/>
    <mergeCell ref="C134:G134"/>
    <mergeCell ref="C135:G135"/>
    <mergeCell ref="C136:G136"/>
    <mergeCell ref="C137:G137"/>
    <mergeCell ref="C115:G115"/>
    <mergeCell ref="C116:G116"/>
    <mergeCell ref="C117:G117"/>
    <mergeCell ref="C118:G118"/>
    <mergeCell ref="C119:G119"/>
    <mergeCell ref="C120:G120"/>
    <mergeCell ref="C121:G121"/>
    <mergeCell ref="C123:D123"/>
    <mergeCell ref="C124:D124"/>
    <mergeCell ref="C103:D103"/>
    <mergeCell ref="C104:D104"/>
    <mergeCell ref="C105:D105"/>
    <mergeCell ref="C106:D106"/>
    <mergeCell ref="C108:G108"/>
    <mergeCell ref="C109:G109"/>
    <mergeCell ref="C110:D110"/>
    <mergeCell ref="C112:D112"/>
    <mergeCell ref="C114:G114"/>
    <mergeCell ref="C91:G91"/>
    <mergeCell ref="C92:G92"/>
    <mergeCell ref="C93:G93"/>
    <mergeCell ref="C94:G94"/>
    <mergeCell ref="C95:D95"/>
    <mergeCell ref="C98:D98"/>
    <mergeCell ref="C100:D100"/>
    <mergeCell ref="C101:D101"/>
    <mergeCell ref="C102:D102"/>
    <mergeCell ref="C79:G79"/>
    <mergeCell ref="C80:D80"/>
    <mergeCell ref="C82:D82"/>
    <mergeCell ref="C84:D84"/>
    <mergeCell ref="C86:G86"/>
    <mergeCell ref="C87:G87"/>
    <mergeCell ref="C88:G88"/>
    <mergeCell ref="C89:G89"/>
    <mergeCell ref="C90:G90"/>
    <mergeCell ref="C69:G69"/>
    <mergeCell ref="C70:G70"/>
    <mergeCell ref="C71:G71"/>
    <mergeCell ref="C72:D72"/>
    <mergeCell ref="C74:G74"/>
    <mergeCell ref="C75:G75"/>
    <mergeCell ref="C76:G76"/>
    <mergeCell ref="C77:G77"/>
    <mergeCell ref="C78:G78"/>
    <mergeCell ref="C59:D59"/>
    <mergeCell ref="C60:D60"/>
    <mergeCell ref="C61:D61"/>
    <mergeCell ref="C62:D62"/>
    <mergeCell ref="C63:D63"/>
    <mergeCell ref="C64:D64"/>
    <mergeCell ref="C65:D65"/>
    <mergeCell ref="C67:G67"/>
    <mergeCell ref="C68:G68"/>
    <mergeCell ref="C47:D47"/>
    <mergeCell ref="C48:D48"/>
    <mergeCell ref="C52:D52"/>
    <mergeCell ref="C53:D53"/>
    <mergeCell ref="C54:D54"/>
    <mergeCell ref="C55:D55"/>
    <mergeCell ref="C56:D56"/>
    <mergeCell ref="C57:D57"/>
    <mergeCell ref="C58:D58"/>
    <mergeCell ref="C38:D38"/>
    <mergeCell ref="C39:D39"/>
    <mergeCell ref="C40:D40"/>
    <mergeCell ref="C41:D41"/>
    <mergeCell ref="C42:D42"/>
    <mergeCell ref="C43:D43"/>
    <mergeCell ref="C44:D44"/>
    <mergeCell ref="C45:D45"/>
    <mergeCell ref="C46:D46"/>
    <mergeCell ref="C29:G29"/>
    <mergeCell ref="C30:D30"/>
    <mergeCell ref="C31:D31"/>
    <mergeCell ref="C32:D32"/>
    <mergeCell ref="C33:D33"/>
    <mergeCell ref="C34:D34"/>
    <mergeCell ref="C35:D35"/>
    <mergeCell ref="C36:D36"/>
    <mergeCell ref="C37:D37"/>
    <mergeCell ref="C15:G15"/>
    <mergeCell ref="C16:G16"/>
    <mergeCell ref="C17:G17"/>
    <mergeCell ref="C18:G18"/>
    <mergeCell ref="C19:G19"/>
    <mergeCell ref="C20:G20"/>
    <mergeCell ref="C21:D21"/>
    <mergeCell ref="C27:G27"/>
    <mergeCell ref="C28:G28"/>
    <mergeCell ref="A1:G1"/>
    <mergeCell ref="A3:B3"/>
    <mergeCell ref="A4:B4"/>
    <mergeCell ref="E4:G4"/>
    <mergeCell ref="C9:G9"/>
    <mergeCell ref="C10:G10"/>
    <mergeCell ref="C11:G11"/>
    <mergeCell ref="C13:G13"/>
    <mergeCell ref="C14:G14"/>
  </mergeCells>
  <pageMargins left="0.59027777777777779" right="0.39374999999999999" top="0.59027777777777779" bottom="0.98402777777777772" header="0.51180555555555551" footer="0.51180555555555551"/>
  <pageSetup paperSize="9" firstPageNumber="0" orientation="portrait" horizontalDpi="300" verticalDpi="300"/>
  <headerFooter alignWithMargins="0">
    <oddFooter>&amp;L&amp;"Arial CE,Běžné"&amp;9Zpracováno programem BUILDpower,  © RTS, a.s.&amp;RStrana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42</vt:i4>
      </vt:variant>
    </vt:vector>
  </HeadingPairs>
  <TitlesOfParts>
    <vt:vector size="45" baseType="lpstr">
      <vt:lpstr>Krycí list</vt:lpstr>
      <vt:lpstr>Rekapitulace</vt:lpstr>
      <vt:lpstr>Položky</vt:lpstr>
      <vt:lpstr>__xlnm.Print_Area</vt:lpstr>
      <vt:lpstr>__xlnm.Print_Area_1</vt:lpstr>
      <vt:lpstr>__xlnm.Print_Area_2</vt:lpstr>
      <vt:lpstr>__xlnm.Print_Titles</vt:lpstr>
      <vt:lpstr>__xlnm.Print_Titles_1</vt:lpstr>
      <vt:lpstr>cisloobjektu</vt:lpstr>
      <vt:lpstr>cislostavby</vt:lpstr>
      <vt:lpstr>Datum</vt:lpstr>
      <vt:lpstr>Dil</vt:lpstr>
      <vt:lpstr>Dodavka</vt:lpstr>
      <vt:lpstr>HSV</vt:lpstr>
      <vt:lpstr>HZS</vt:lpstr>
      <vt:lpstr>JKSO</vt:lpstr>
      <vt:lpstr>MJ</vt:lpstr>
      <vt:lpstr>Mont</vt:lpstr>
      <vt:lpstr>NazevDilu</vt:lpstr>
      <vt:lpstr>nazevobjektu</vt:lpstr>
      <vt:lpstr>nazevstavby</vt:lpstr>
      <vt:lpstr>Položky!Názvy_tisku</vt:lpstr>
      <vt:lpstr>Rekapitulace!Názvy_tisku</vt:lpstr>
      <vt:lpstr>Objednatel</vt:lpstr>
      <vt:lpstr>'Krycí list'!Oblast_tisku</vt:lpstr>
      <vt:lpstr>Položky!Oblast_tisku</vt:lpstr>
      <vt:lpstr>Rekapitulace!Oblast_tisku</vt:lpstr>
      <vt:lpstr>PocetMJ</vt:lpstr>
      <vt:lpstr>Poznamka</vt:lpstr>
      <vt:lpstr>Projektant</vt:lpstr>
      <vt:lpstr>PSV</vt:lpstr>
      <vt:lpstr>SazbaDPH1</vt:lpstr>
      <vt:lpstr>SazbaDPH2</vt:lpstr>
      <vt:lpstr>SloupecCC</vt:lpstr>
      <vt:lpstr>SloupecCisloPol</vt:lpstr>
      <vt:lpstr>SloupecJC</vt:lpstr>
      <vt:lpstr>SloupecMJ</vt:lpstr>
      <vt:lpstr>SloupecMnozstvi</vt:lpstr>
      <vt:lpstr>SloupecNazPol</vt:lpstr>
      <vt:lpstr>SloupecPC</vt:lpstr>
      <vt:lpstr>VRN</vt:lpstr>
      <vt:lpstr>Zakazka</vt:lpstr>
      <vt:lpstr>Zaklad22</vt:lpstr>
      <vt:lpstr>Zaklad5</vt:lpstr>
      <vt:lpstr>Zhotovitel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Zabranska</dc:creator>
  <cp:lastModifiedBy>Zabranska</cp:lastModifiedBy>
  <dcterms:created xsi:type="dcterms:W3CDTF">2014-05-20T20:43:37Z</dcterms:created>
  <dcterms:modified xsi:type="dcterms:W3CDTF">2014-05-20T21:30:03Z</dcterms:modified>
</cp:coreProperties>
</file>