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zner\Desktop\Revitaliazace DUKLY\Revize projektu\"/>
    </mc:Choice>
  </mc:AlternateContent>
  <bookViews>
    <workbookView xWindow="0" yWindow="0" windowWidth="28800" windowHeight="12300" activeTab="4"/>
  </bookViews>
  <sheets>
    <sheet name="Stavba" sheetId="1" r:id="rId1"/>
    <sheet name="SO01 SO01 KL" sheetId="2" r:id="rId2"/>
    <sheet name="SO01 SO01 Rek" sheetId="3" r:id="rId3"/>
    <sheet name="SO01 SO01 Pol" sheetId="4" r:id="rId4"/>
    <sheet name="SO03 SO03 KL" sheetId="8" r:id="rId5"/>
    <sheet name="SO03 SO03 Rek" sheetId="9" r:id="rId6"/>
    <sheet name="SO03 SO03 Pol" sheetId="10" r:id="rId7"/>
    <sheet name="SO04 SO04 KL" sheetId="11" r:id="rId8"/>
    <sheet name="SO04 SO04 Rek" sheetId="12" r:id="rId9"/>
    <sheet name="SO04 SO04 Pol" sheetId="13" r:id="rId10"/>
    <sheet name="SO05 SO05 KL" sheetId="14" r:id="rId11"/>
    <sheet name="SO05 SO05 Rek" sheetId="15" r:id="rId12"/>
    <sheet name="SO05 SO05 Pol" sheetId="16" r:id="rId13"/>
    <sheet name="SO06 SO06 KL" sheetId="17" r:id="rId14"/>
    <sheet name="SO06 SO06 Rek" sheetId="18" r:id="rId15"/>
    <sheet name="SO06 SO06 Pol" sheetId="19" r:id="rId16"/>
    <sheet name="SO07 SO07 KL" sheetId="20" r:id="rId17"/>
    <sheet name="SO07 SO07 Rek" sheetId="21" r:id="rId18"/>
    <sheet name="SO07 SO07 Pol" sheetId="22" r:id="rId19"/>
    <sheet name="SO08 SO08 KL" sheetId="23" r:id="rId20"/>
    <sheet name="SO08 SO08 Rek" sheetId="24" r:id="rId21"/>
    <sheet name="SO08 SO08 Pol" sheetId="25" r:id="rId22"/>
    <sheet name="SO09 SO09 KL" sheetId="26" r:id="rId23"/>
    <sheet name="SO09 SO09 Rek" sheetId="27" r:id="rId24"/>
    <sheet name="SO09 SO09 Pol" sheetId="28" r:id="rId25"/>
  </sheets>
  <definedNames>
    <definedName name="CelkemObjekty" localSheetId="0">Stavba!$F$39</definedName>
    <definedName name="CisloStavby" localSheetId="0">Stavba!$D$5</definedName>
    <definedName name="dadresa" localSheetId="0">Stavba!$D$8</definedName>
    <definedName name="DIČ" localSheetId="0">Stavba!$K$8</definedName>
    <definedName name="dmisto" localSheetId="0">Stavba!$D$9</definedName>
    <definedName name="dpsc" localSheetId="0">Stavba!$C$9</definedName>
    <definedName name="IČO" localSheetId="0">Stavba!$K$7</definedName>
    <definedName name="NazevObjektu" localSheetId="0">Stavba!$C$29</definedName>
    <definedName name="NazevStavby" localSheetId="0">Stavba!$E$5</definedName>
    <definedName name="_xlnm.Print_Titles" localSheetId="3">'SO01 SO01 Pol'!$1:$6</definedName>
    <definedName name="_xlnm.Print_Titles" localSheetId="2">'SO01 SO01 Rek'!$1:$6</definedName>
    <definedName name="_xlnm.Print_Titles" localSheetId="6">'SO03 SO03 Pol'!$1:$6</definedName>
    <definedName name="_xlnm.Print_Titles" localSheetId="5">'SO03 SO03 Rek'!$1:$6</definedName>
    <definedName name="_xlnm.Print_Titles" localSheetId="9">'SO04 SO04 Pol'!$1:$6</definedName>
    <definedName name="_xlnm.Print_Titles" localSheetId="8">'SO04 SO04 Rek'!$1:$6</definedName>
    <definedName name="_xlnm.Print_Titles" localSheetId="12">'SO05 SO05 Pol'!$1:$6</definedName>
    <definedName name="_xlnm.Print_Titles" localSheetId="11">'SO05 SO05 Rek'!$1:$6</definedName>
    <definedName name="_xlnm.Print_Titles" localSheetId="15">'SO06 SO06 Pol'!$1:$6</definedName>
    <definedName name="_xlnm.Print_Titles" localSheetId="14">'SO06 SO06 Rek'!$1:$6</definedName>
    <definedName name="_xlnm.Print_Titles" localSheetId="18">'SO07 SO07 Pol'!$1:$6</definedName>
    <definedName name="_xlnm.Print_Titles" localSheetId="17">'SO07 SO07 Rek'!$1:$6</definedName>
    <definedName name="_xlnm.Print_Titles" localSheetId="21">'SO08 SO08 Pol'!$1:$6</definedName>
    <definedName name="_xlnm.Print_Titles" localSheetId="20">'SO08 SO08 Rek'!$1:$6</definedName>
    <definedName name="_xlnm.Print_Titles" localSheetId="24">'SO09 SO09 Pol'!$1:$6</definedName>
    <definedName name="_xlnm.Print_Titles" localSheetId="23">'SO09 SO09 Rek'!$1:$6</definedName>
    <definedName name="Objednatel" localSheetId="0">Stavba!$D$11</definedName>
    <definedName name="Objekt" localSheetId="0">Stavba!$B$29</definedName>
    <definedName name="_xlnm.Print_Area" localSheetId="1">'SO01 SO01 KL'!$A$1:$G$49</definedName>
    <definedName name="_xlnm.Print_Area" localSheetId="3">'SO01 SO01 Pol'!$A$1:$K$219</definedName>
    <definedName name="_xlnm.Print_Area" localSheetId="2">'SO01 SO01 Rek'!$A$1:$I$46</definedName>
    <definedName name="_xlnm.Print_Area" localSheetId="4">'SO03 SO03 KL'!$A$1:$G$49</definedName>
    <definedName name="_xlnm.Print_Area" localSheetId="6">'SO03 SO03 Pol'!$A$1:$K$92</definedName>
    <definedName name="_xlnm.Print_Area" localSheetId="5">'SO03 SO03 Rek'!$A$1:$I$33</definedName>
    <definedName name="_xlnm.Print_Area" localSheetId="7">'SO04 SO04 KL'!$A$1:$G$49</definedName>
    <definedName name="_xlnm.Print_Area" localSheetId="9">'SO04 SO04 Pol'!$A$1:$K$56</definedName>
    <definedName name="_xlnm.Print_Area" localSheetId="8">'SO04 SO04 Rek'!$A$1:$I$29</definedName>
    <definedName name="_xlnm.Print_Area" localSheetId="10">'SO05 SO05 KL'!$A$1:$G$49</definedName>
    <definedName name="_xlnm.Print_Area" localSheetId="12">'SO05 SO05 Pol'!$A$1:$K$114</definedName>
    <definedName name="_xlnm.Print_Area" localSheetId="11">'SO05 SO05 Rek'!$A$1:$I$28</definedName>
    <definedName name="_xlnm.Print_Area" localSheetId="13">'SO06 SO06 KL'!$A$1:$G$49</definedName>
    <definedName name="_xlnm.Print_Area" localSheetId="15">'SO06 SO06 Pol'!$A$1:$K$77</definedName>
    <definedName name="_xlnm.Print_Area" localSheetId="14">'SO06 SO06 Rek'!$A$1:$I$30</definedName>
    <definedName name="_xlnm.Print_Area" localSheetId="16">'SO07 SO07 KL'!$A$1:$G$49</definedName>
    <definedName name="_xlnm.Print_Area" localSheetId="18">'SO07 SO07 Pol'!$A$1:$K$144</definedName>
    <definedName name="_xlnm.Print_Area" localSheetId="17">'SO07 SO07 Rek'!$A$1:$I$32</definedName>
    <definedName name="_xlnm.Print_Area" localSheetId="19">'SO08 SO08 KL'!$A$1:$G$49</definedName>
    <definedName name="_xlnm.Print_Area" localSheetId="21">'SO08 SO08 Pol'!$A$1:$K$106</definedName>
    <definedName name="_xlnm.Print_Area" localSheetId="20">'SO08 SO08 Rek'!$A$1:$I$25</definedName>
    <definedName name="_xlnm.Print_Area" localSheetId="22">'SO09 SO09 KL'!$A$1:$G$49</definedName>
    <definedName name="_xlnm.Print_Area" localSheetId="24">'SO09 SO09 Pol'!$A$1:$K$49</definedName>
    <definedName name="_xlnm.Print_Area" localSheetId="23">'SO09 SO09 Rek'!$A$1:$I$27</definedName>
    <definedName name="_xlnm.Print_Area" localSheetId="0">Stavba!$B$1:$J$123</definedName>
    <definedName name="odic" localSheetId="0">Stavba!$K$12</definedName>
    <definedName name="oico" localSheetId="0">Stavba!$K$11</definedName>
    <definedName name="omisto" localSheetId="0">Stavba!$D$13</definedName>
    <definedName name="onazev" localSheetId="0">Stavba!$D$12</definedName>
    <definedName name="opsc" localSheetId="0">Stavba!$C$13</definedName>
    <definedName name="SazbaDPH1" localSheetId="0">Stavba!$D$19</definedName>
    <definedName name="SazbaDPH2" localSheetId="0">Stavba!$D$21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lin" localSheetId="15" hidden="1">0</definedName>
    <definedName name="solver_lin" localSheetId="18" hidden="1">0</definedName>
    <definedName name="solver_lin" localSheetId="21" hidden="1">0</definedName>
    <definedName name="solver_lin" localSheetId="24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num" localSheetId="15" hidden="1">0</definedName>
    <definedName name="solver_num" localSheetId="18" hidden="1">0</definedName>
    <definedName name="solver_num" localSheetId="21" hidden="1">0</definedName>
    <definedName name="solver_num" localSheetId="24" hidden="1">0</definedName>
    <definedName name="solver_opt" localSheetId="3" hidden="1">'SO01 SO01 Pol'!#REF!</definedName>
    <definedName name="solver_opt" localSheetId="6" hidden="1">'SO03 SO03 Pol'!#REF!</definedName>
    <definedName name="solver_opt" localSheetId="9" hidden="1">'SO04 SO04 Pol'!#REF!</definedName>
    <definedName name="solver_opt" localSheetId="12" hidden="1">'SO05 SO05 Pol'!#REF!</definedName>
    <definedName name="solver_opt" localSheetId="15" hidden="1">'SO06 SO06 Pol'!#REF!</definedName>
    <definedName name="solver_opt" localSheetId="18" hidden="1">'SO07 SO07 Pol'!#REF!</definedName>
    <definedName name="solver_opt" localSheetId="21" hidden="1">'SO08 SO08 Pol'!#REF!</definedName>
    <definedName name="solver_opt" localSheetId="24" hidden="1">'SO09 SO09 Pol'!#REF!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typ" localSheetId="15" hidden="1">1</definedName>
    <definedName name="solver_typ" localSheetId="18" hidden="1">1</definedName>
    <definedName name="solver_typ" localSheetId="21" hidden="1">1</definedName>
    <definedName name="solver_typ" localSheetId="24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2" hidden="1">0</definedName>
    <definedName name="solver_val" localSheetId="15" hidden="1">0</definedName>
    <definedName name="solver_val" localSheetId="18" hidden="1">0</definedName>
    <definedName name="solver_val" localSheetId="21" hidden="1">0</definedName>
    <definedName name="solver_val" localSheetId="24" hidden="1">0</definedName>
    <definedName name="SoucetDilu" localSheetId="0">Stavba!$F$102:$J$102</definedName>
    <definedName name="StavbaCelkem" localSheetId="0">Stavba!$H$39</definedName>
    <definedName name="Zhotovitel" localSheetId="0">Stavba!$D$7</definedName>
  </definedNames>
  <calcPr calcId="162913"/>
</workbook>
</file>

<file path=xl/calcChain.xml><?xml version="1.0" encoding="utf-8"?>
<calcChain xmlns="http://schemas.openxmlformats.org/spreadsheetml/2006/main">
  <c r="I25" i="27" l="1"/>
  <c r="D21" i="26"/>
  <c r="I24" i="27"/>
  <c r="G21" i="26" s="1"/>
  <c r="D20" i="26"/>
  <c r="I23" i="27"/>
  <c r="G20" i="26" s="1"/>
  <c r="D19" i="26"/>
  <c r="I22" i="27"/>
  <c r="G19" i="26" s="1"/>
  <c r="D18" i="26"/>
  <c r="I21" i="27"/>
  <c r="G18" i="26" s="1"/>
  <c r="D17" i="26"/>
  <c r="I20" i="27"/>
  <c r="G17" i="26" s="1"/>
  <c r="D16" i="26"/>
  <c r="I19" i="27"/>
  <c r="G16" i="26" s="1"/>
  <c r="D15" i="26"/>
  <c r="I18" i="27"/>
  <c r="G15" i="26" s="1"/>
  <c r="BE48" i="28"/>
  <c r="BC48" i="28"/>
  <c r="BB48" i="28"/>
  <c r="BA48" i="28"/>
  <c r="K48" i="28"/>
  <c r="I48" i="28"/>
  <c r="G48" i="28"/>
  <c r="BD48" i="28" s="1"/>
  <c r="BE47" i="28"/>
  <c r="BC47" i="28"/>
  <c r="BB47" i="28"/>
  <c r="BA47" i="28"/>
  <c r="K47" i="28"/>
  <c r="I47" i="28"/>
  <c r="G47" i="28"/>
  <c r="BD47" i="28" s="1"/>
  <c r="BE46" i="28"/>
  <c r="BC46" i="28"/>
  <c r="BB46" i="28"/>
  <c r="BA46" i="28"/>
  <c r="K46" i="28"/>
  <c r="I46" i="28"/>
  <c r="G46" i="28"/>
  <c r="BD46" i="28" s="1"/>
  <c r="BE45" i="28"/>
  <c r="BC45" i="28"/>
  <c r="BB45" i="28"/>
  <c r="BA45" i="28"/>
  <c r="K45" i="28"/>
  <c r="I45" i="28"/>
  <c r="G45" i="28"/>
  <c r="BD45" i="28" s="1"/>
  <c r="BE44" i="28"/>
  <c r="BE49" i="28" s="1"/>
  <c r="I12" i="27" s="1"/>
  <c r="BC44" i="28"/>
  <c r="BB44" i="28"/>
  <c r="BA44" i="28"/>
  <c r="K44" i="28"/>
  <c r="I44" i="28"/>
  <c r="G44" i="28"/>
  <c r="B12" i="27"/>
  <c r="A12" i="27"/>
  <c r="K49" i="28"/>
  <c r="I49" i="28"/>
  <c r="BE41" i="28"/>
  <c r="BE42" i="28" s="1"/>
  <c r="I11" i="27" s="1"/>
  <c r="BD41" i="28"/>
  <c r="BB41" i="28"/>
  <c r="BA41" i="28"/>
  <c r="BA42" i="28" s="1"/>
  <c r="E11" i="27" s="1"/>
  <c r="K41" i="28"/>
  <c r="I41" i="28"/>
  <c r="G41" i="28"/>
  <c r="B11" i="27"/>
  <c r="A11" i="27"/>
  <c r="BD42" i="28"/>
  <c r="H11" i="27" s="1"/>
  <c r="BB42" i="28"/>
  <c r="F11" i="27" s="1"/>
  <c r="K42" i="28"/>
  <c r="I42" i="28"/>
  <c r="BE38" i="28"/>
  <c r="BC38" i="28"/>
  <c r="BB38" i="28"/>
  <c r="BA38" i="28"/>
  <c r="K38" i="28"/>
  <c r="I38" i="28"/>
  <c r="G38" i="28"/>
  <c r="BD38" i="28" s="1"/>
  <c r="BE37" i="28"/>
  <c r="BC37" i="28"/>
  <c r="BB37" i="28"/>
  <c r="BA37" i="28"/>
  <c r="K37" i="28"/>
  <c r="I37" i="28"/>
  <c r="G37" i="28"/>
  <c r="BD37" i="28" s="1"/>
  <c r="BE36" i="28"/>
  <c r="BC36" i="28"/>
  <c r="BB36" i="28"/>
  <c r="BA36" i="28"/>
  <c r="K36" i="28"/>
  <c r="I36" i="28"/>
  <c r="G36" i="28"/>
  <c r="BD36" i="28" s="1"/>
  <c r="BE35" i="28"/>
  <c r="BE39" i="28" s="1"/>
  <c r="I10" i="27" s="1"/>
  <c r="BC35" i="28"/>
  <c r="BB35" i="28"/>
  <c r="BA35" i="28"/>
  <c r="K35" i="28"/>
  <c r="K39" i="28" s="1"/>
  <c r="I35" i="28"/>
  <c r="G35" i="28"/>
  <c r="BD35" i="28" s="1"/>
  <c r="BD39" i="28" s="1"/>
  <c r="H10" i="27" s="1"/>
  <c r="B10" i="27"/>
  <c r="A10" i="27"/>
  <c r="BC39" i="28"/>
  <c r="G10" i="27" s="1"/>
  <c r="BB39" i="28"/>
  <c r="F10" i="27" s="1"/>
  <c r="BA39" i="28"/>
  <c r="E10" i="27" s="1"/>
  <c r="I39" i="28"/>
  <c r="G39" i="28"/>
  <c r="BE32" i="28"/>
  <c r="BC32" i="28"/>
  <c r="BB32" i="28"/>
  <c r="BA32" i="28"/>
  <c r="K32" i="28"/>
  <c r="I32" i="28"/>
  <c r="G32" i="28"/>
  <c r="BD32" i="28" s="1"/>
  <c r="BE31" i="28"/>
  <c r="BC31" i="28"/>
  <c r="BB31" i="28"/>
  <c r="BA31" i="28"/>
  <c r="K31" i="28"/>
  <c r="I31" i="28"/>
  <c r="G31" i="28"/>
  <c r="BD31" i="28" s="1"/>
  <c r="BE30" i="28"/>
  <c r="BC30" i="28"/>
  <c r="BB30" i="28"/>
  <c r="BA30" i="28"/>
  <c r="K30" i="28"/>
  <c r="I30" i="28"/>
  <c r="G30" i="28"/>
  <c r="BD30" i="28" s="1"/>
  <c r="BE29" i="28"/>
  <c r="BC29" i="28"/>
  <c r="BB29" i="28"/>
  <c r="BA29" i="28"/>
  <c r="K29" i="28"/>
  <c r="I29" i="28"/>
  <c r="G29" i="28"/>
  <c r="BD29" i="28" s="1"/>
  <c r="BE28" i="28"/>
  <c r="BC28" i="28"/>
  <c r="BB28" i="28"/>
  <c r="BA28" i="28"/>
  <c r="K28" i="28"/>
  <c r="I28" i="28"/>
  <c r="I33" i="28" s="1"/>
  <c r="G28" i="28"/>
  <c r="BD28" i="28" s="1"/>
  <c r="B9" i="27"/>
  <c r="A9" i="27"/>
  <c r="K33" i="28"/>
  <c r="G33" i="28"/>
  <c r="BE25" i="28"/>
  <c r="BD25" i="28"/>
  <c r="BC25" i="28"/>
  <c r="BB25" i="28"/>
  <c r="K25" i="28"/>
  <c r="I25" i="28"/>
  <c r="G25" i="28"/>
  <c r="BA25" i="28" s="1"/>
  <c r="BE24" i="28"/>
  <c r="BD24" i="28"/>
  <c r="BC24" i="28"/>
  <c r="BB24" i="28"/>
  <c r="K24" i="28"/>
  <c r="I24" i="28"/>
  <c r="G24" i="28"/>
  <c r="BA24" i="28" s="1"/>
  <c r="BE23" i="28"/>
  <c r="BD23" i="28"/>
  <c r="BC23" i="28"/>
  <c r="BB23" i="28"/>
  <c r="K23" i="28"/>
  <c r="I23" i="28"/>
  <c r="G23" i="28"/>
  <c r="BA23" i="28" s="1"/>
  <c r="BE22" i="28"/>
  <c r="BD22" i="28"/>
  <c r="BC22" i="28"/>
  <c r="BB22" i="28"/>
  <c r="K22" i="28"/>
  <c r="I22" i="28"/>
  <c r="G22" i="28"/>
  <c r="BA22" i="28" s="1"/>
  <c r="BE21" i="28"/>
  <c r="BD21" i="28"/>
  <c r="BC21" i="28"/>
  <c r="BB21" i="28"/>
  <c r="K21" i="28"/>
  <c r="I21" i="28"/>
  <c r="G21" i="28"/>
  <c r="BA21" i="28" s="1"/>
  <c r="BE20" i="28"/>
  <c r="BD20" i="28"/>
  <c r="BC20" i="28"/>
  <c r="BB20" i="28"/>
  <c r="K20" i="28"/>
  <c r="I20" i="28"/>
  <c r="G20" i="28"/>
  <c r="BA20" i="28" s="1"/>
  <c r="BE19" i="28"/>
  <c r="BD19" i="28"/>
  <c r="BC19" i="28"/>
  <c r="BB19" i="28"/>
  <c r="K19" i="28"/>
  <c r="I19" i="28"/>
  <c r="G19" i="28"/>
  <c r="BA19" i="28" s="1"/>
  <c r="BE18" i="28"/>
  <c r="BD18" i="28"/>
  <c r="BC18" i="28"/>
  <c r="BB18" i="28"/>
  <c r="K18" i="28"/>
  <c r="I18" i="28"/>
  <c r="G18" i="28"/>
  <c r="BA18" i="28" s="1"/>
  <c r="BE17" i="28"/>
  <c r="BD17" i="28"/>
  <c r="BC17" i="28"/>
  <c r="BB17" i="28"/>
  <c r="K17" i="28"/>
  <c r="I17" i="28"/>
  <c r="G17" i="28"/>
  <c r="BA17" i="28" s="1"/>
  <c r="BE16" i="28"/>
  <c r="BD16" i="28"/>
  <c r="BC16" i="28"/>
  <c r="BB16" i="28"/>
  <c r="K16" i="28"/>
  <c r="I16" i="28"/>
  <c r="G16" i="28"/>
  <c r="BA16" i="28" s="1"/>
  <c r="BE15" i="28"/>
  <c r="BD15" i="28"/>
  <c r="BC15" i="28"/>
  <c r="BB15" i="28"/>
  <c r="K15" i="28"/>
  <c r="I15" i="28"/>
  <c r="G15" i="28"/>
  <c r="BA15" i="28" s="1"/>
  <c r="BE14" i="28"/>
  <c r="BD14" i="28"/>
  <c r="BC14" i="28"/>
  <c r="BB14" i="28"/>
  <c r="K14" i="28"/>
  <c r="I14" i="28"/>
  <c r="G14" i="28"/>
  <c r="BA14" i="28" s="1"/>
  <c r="BE13" i="28"/>
  <c r="BD13" i="28"/>
  <c r="BC13" i="28"/>
  <c r="BB13" i="28"/>
  <c r="K13" i="28"/>
  <c r="I13" i="28"/>
  <c r="G13" i="28"/>
  <c r="BA13" i="28" s="1"/>
  <c r="BE12" i="28"/>
  <c r="BD12" i="28"/>
  <c r="BC12" i="28"/>
  <c r="BB12" i="28"/>
  <c r="K12" i="28"/>
  <c r="I12" i="28"/>
  <c r="G12" i="28"/>
  <c r="BA12" i="28" s="1"/>
  <c r="BE11" i="28"/>
  <c r="BD11" i="28"/>
  <c r="BD26" i="28" s="1"/>
  <c r="H8" i="27" s="1"/>
  <c r="BC11" i="28"/>
  <c r="BB11" i="28"/>
  <c r="K11" i="28"/>
  <c r="I11" i="28"/>
  <c r="I26" i="28" s="1"/>
  <c r="G11" i="28"/>
  <c r="B8" i="27"/>
  <c r="A8" i="27"/>
  <c r="BE26" i="28"/>
  <c r="I8" i="27" s="1"/>
  <c r="BE8" i="28"/>
  <c r="BE9" i="28" s="1"/>
  <c r="I7" i="27" s="1"/>
  <c r="BD8" i="28"/>
  <c r="BC8" i="28"/>
  <c r="BB8" i="28"/>
  <c r="BB9" i="28" s="1"/>
  <c r="F7" i="27" s="1"/>
  <c r="K8" i="28"/>
  <c r="I8" i="28"/>
  <c r="I9" i="28" s="1"/>
  <c r="G8" i="28"/>
  <c r="BA8" i="28" s="1"/>
  <c r="BA9" i="28" s="1"/>
  <c r="E7" i="27" s="1"/>
  <c r="B7" i="27"/>
  <c r="A7" i="27"/>
  <c r="BD9" i="28"/>
  <c r="H7" i="27" s="1"/>
  <c r="BC9" i="28"/>
  <c r="G7" i="27" s="1"/>
  <c r="K9" i="28"/>
  <c r="G9" i="28"/>
  <c r="E4" i="28"/>
  <c r="F3" i="28"/>
  <c r="C33" i="26"/>
  <c r="F33" i="26" s="1"/>
  <c r="C31" i="26"/>
  <c r="G7" i="26"/>
  <c r="I23" i="24"/>
  <c r="D21" i="23"/>
  <c r="I22" i="24"/>
  <c r="G21" i="23" s="1"/>
  <c r="D20" i="23"/>
  <c r="I21" i="24"/>
  <c r="G20" i="23" s="1"/>
  <c r="D19" i="23"/>
  <c r="I20" i="24"/>
  <c r="G19" i="23" s="1"/>
  <c r="D18" i="23"/>
  <c r="I19" i="24"/>
  <c r="G18" i="23" s="1"/>
  <c r="D17" i="23"/>
  <c r="I18" i="24"/>
  <c r="G17" i="23" s="1"/>
  <c r="D16" i="23"/>
  <c r="I17" i="24"/>
  <c r="G16" i="23" s="1"/>
  <c r="D15" i="23"/>
  <c r="I16" i="24"/>
  <c r="G15" i="23" s="1"/>
  <c r="BE105" i="25"/>
  <c r="BE106" i="25" s="1"/>
  <c r="I10" i="24" s="1"/>
  <c r="BD105" i="25"/>
  <c r="BC105" i="25"/>
  <c r="BC106" i="25" s="1"/>
  <c r="G10" i="24" s="1"/>
  <c r="BA105" i="25"/>
  <c r="BA106" i="25" s="1"/>
  <c r="E10" i="24" s="1"/>
  <c r="K105" i="25"/>
  <c r="K106" i="25" s="1"/>
  <c r="I105" i="25"/>
  <c r="I106" i="25" s="1"/>
  <c r="G105" i="25"/>
  <c r="BB105" i="25" s="1"/>
  <c r="BB106" i="25" s="1"/>
  <c r="F10" i="24" s="1"/>
  <c r="B10" i="24"/>
  <c r="A10" i="24"/>
  <c r="BD106" i="25"/>
  <c r="H10" i="24" s="1"/>
  <c r="G106" i="25"/>
  <c r="BE101" i="25"/>
  <c r="BE103" i="25" s="1"/>
  <c r="I9" i="24" s="1"/>
  <c r="BD101" i="25"/>
  <c r="BD103" i="25" s="1"/>
  <c r="H9" i="24" s="1"/>
  <c r="BC101" i="25"/>
  <c r="BC103" i="25" s="1"/>
  <c r="G9" i="24" s="1"/>
  <c r="BB101" i="25"/>
  <c r="BB103" i="25" s="1"/>
  <c r="F9" i="24" s="1"/>
  <c r="K101" i="25"/>
  <c r="K103" i="25" s="1"/>
  <c r="I101" i="25"/>
  <c r="G101" i="25"/>
  <c r="G103" i="25" s="1"/>
  <c r="B9" i="24"/>
  <c r="A9" i="24"/>
  <c r="I103" i="25"/>
  <c r="BE98" i="25"/>
  <c r="BE99" i="25" s="1"/>
  <c r="I8" i="24" s="1"/>
  <c r="BD98" i="25"/>
  <c r="BC98" i="25"/>
  <c r="BC99" i="25" s="1"/>
  <c r="G8" i="24" s="1"/>
  <c r="BB98" i="25"/>
  <c r="BB99" i="25" s="1"/>
  <c r="F8" i="24" s="1"/>
  <c r="K98" i="25"/>
  <c r="I98" i="25"/>
  <c r="I99" i="25" s="1"/>
  <c r="G98" i="25"/>
  <c r="B8" i="24"/>
  <c r="A8" i="24"/>
  <c r="BD99" i="25"/>
  <c r="H8" i="24" s="1"/>
  <c r="K99" i="25"/>
  <c r="BE95" i="25"/>
  <c r="BD95" i="25"/>
  <c r="BC95" i="25"/>
  <c r="BB95" i="25"/>
  <c r="K95" i="25"/>
  <c r="I95" i="25"/>
  <c r="G95" i="25"/>
  <c r="BA95" i="25" s="1"/>
  <c r="BE92" i="25"/>
  <c r="BD92" i="25"/>
  <c r="BC92" i="25"/>
  <c r="BB92" i="25"/>
  <c r="K92" i="25"/>
  <c r="I92" i="25"/>
  <c r="G92" i="25"/>
  <c r="BA92" i="25" s="1"/>
  <c r="BE89" i="25"/>
  <c r="BD89" i="25"/>
  <c r="BC89" i="25"/>
  <c r="BB89" i="25"/>
  <c r="K89" i="25"/>
  <c r="I89" i="25"/>
  <c r="G89" i="25"/>
  <c r="BA89" i="25" s="1"/>
  <c r="BE87" i="25"/>
  <c r="BD87" i="25"/>
  <c r="BC87" i="25"/>
  <c r="BB87" i="25"/>
  <c r="K87" i="25"/>
  <c r="I87" i="25"/>
  <c r="G87" i="25"/>
  <c r="BA87" i="25" s="1"/>
  <c r="BE86" i="25"/>
  <c r="BD86" i="25"/>
  <c r="BC86" i="25"/>
  <c r="BB86" i="25"/>
  <c r="K86" i="25"/>
  <c r="I86" i="25"/>
  <c r="G86" i="25"/>
  <c r="BA86" i="25" s="1"/>
  <c r="BE85" i="25"/>
  <c r="BD85" i="25"/>
  <c r="BC85" i="25"/>
  <c r="BB85" i="25"/>
  <c r="K85" i="25"/>
  <c r="I85" i="25"/>
  <c r="G85" i="25"/>
  <c r="BA85" i="25" s="1"/>
  <c r="BE84" i="25"/>
  <c r="BD84" i="25"/>
  <c r="BC84" i="25"/>
  <c r="BB84" i="25"/>
  <c r="K84" i="25"/>
  <c r="I84" i="25"/>
  <c r="G84" i="25"/>
  <c r="BA84" i="25" s="1"/>
  <c r="BE83" i="25"/>
  <c r="BD83" i="25"/>
  <c r="BC83" i="25"/>
  <c r="BB83" i="25"/>
  <c r="K83" i="25"/>
  <c r="I83" i="25"/>
  <c r="G83" i="25"/>
  <c r="BA83" i="25" s="1"/>
  <c r="BE82" i="25"/>
  <c r="BD82" i="25"/>
  <c r="BC82" i="25"/>
  <c r="BB82" i="25"/>
  <c r="K82" i="25"/>
  <c r="I82" i="25"/>
  <c r="G82" i="25"/>
  <c r="BA82" i="25" s="1"/>
  <c r="BE79" i="25"/>
  <c r="BD79" i="25"/>
  <c r="BC79" i="25"/>
  <c r="BB79" i="25"/>
  <c r="K79" i="25"/>
  <c r="I79" i="25"/>
  <c r="G79" i="25"/>
  <c r="BA79" i="25" s="1"/>
  <c r="BE76" i="25"/>
  <c r="BD76" i="25"/>
  <c r="BC76" i="25"/>
  <c r="BB76" i="25"/>
  <c r="K76" i="25"/>
  <c r="I76" i="25"/>
  <c r="G76" i="25"/>
  <c r="BA76" i="25" s="1"/>
  <c r="BE73" i="25"/>
  <c r="BD73" i="25"/>
  <c r="BC73" i="25"/>
  <c r="BB73" i="25"/>
  <c r="K73" i="25"/>
  <c r="I73" i="25"/>
  <c r="G73" i="25"/>
  <c r="BA73" i="25" s="1"/>
  <c r="BE69" i="25"/>
  <c r="BD69" i="25"/>
  <c r="BC69" i="25"/>
  <c r="BB69" i="25"/>
  <c r="K69" i="25"/>
  <c r="I69" i="25"/>
  <c r="G69" i="25"/>
  <c r="BA69" i="25" s="1"/>
  <c r="BE67" i="25"/>
  <c r="BD67" i="25"/>
  <c r="BC67" i="25"/>
  <c r="BB67" i="25"/>
  <c r="K67" i="25"/>
  <c r="I67" i="25"/>
  <c r="G67" i="25"/>
  <c r="BA67" i="25" s="1"/>
  <c r="BE66" i="25"/>
  <c r="BD66" i="25"/>
  <c r="BC66" i="25"/>
  <c r="BB66" i="25"/>
  <c r="K66" i="25"/>
  <c r="I66" i="25"/>
  <c r="G66" i="25"/>
  <c r="BA66" i="25" s="1"/>
  <c r="BE65" i="25"/>
  <c r="BD65" i="25"/>
  <c r="BC65" i="25"/>
  <c r="BB65" i="25"/>
  <c r="K65" i="25"/>
  <c r="I65" i="25"/>
  <c r="G65" i="25"/>
  <c r="BA65" i="25" s="1"/>
  <c r="BE61" i="25"/>
  <c r="BD61" i="25"/>
  <c r="BC61" i="25"/>
  <c r="BB61" i="25"/>
  <c r="K61" i="25"/>
  <c r="I61" i="25"/>
  <c r="G61" i="25"/>
  <c r="BA61" i="25" s="1"/>
  <c r="BE60" i="25"/>
  <c r="BD60" i="25"/>
  <c r="BC60" i="25"/>
  <c r="BB60" i="25"/>
  <c r="K60" i="25"/>
  <c r="I60" i="25"/>
  <c r="G60" i="25"/>
  <c r="BA60" i="25" s="1"/>
  <c r="BE59" i="25"/>
  <c r="BD59" i="25"/>
  <c r="BC59" i="25"/>
  <c r="BB59" i="25"/>
  <c r="K59" i="25"/>
  <c r="I59" i="25"/>
  <c r="G59" i="25"/>
  <c r="BA59" i="25" s="1"/>
  <c r="BE57" i="25"/>
  <c r="BD57" i="25"/>
  <c r="BC57" i="25"/>
  <c r="BB57" i="25"/>
  <c r="K57" i="25"/>
  <c r="I57" i="25"/>
  <c r="G57" i="25"/>
  <c r="BA57" i="25" s="1"/>
  <c r="BE56" i="25"/>
  <c r="BD56" i="25"/>
  <c r="BC56" i="25"/>
  <c r="BB56" i="25"/>
  <c r="K56" i="25"/>
  <c r="I56" i="25"/>
  <c r="G56" i="25"/>
  <c r="BA56" i="25" s="1"/>
  <c r="BE55" i="25"/>
  <c r="BD55" i="25"/>
  <c r="BC55" i="25"/>
  <c r="BB55" i="25"/>
  <c r="K55" i="25"/>
  <c r="I55" i="25"/>
  <c r="G55" i="25"/>
  <c r="BA55" i="25" s="1"/>
  <c r="BE54" i="25"/>
  <c r="BD54" i="25"/>
  <c r="BC54" i="25"/>
  <c r="BB54" i="25"/>
  <c r="K54" i="25"/>
  <c r="I54" i="25"/>
  <c r="G54" i="25"/>
  <c r="BA54" i="25" s="1"/>
  <c r="BE53" i="25"/>
  <c r="BD53" i="25"/>
  <c r="BC53" i="25"/>
  <c r="BB53" i="25"/>
  <c r="K53" i="25"/>
  <c r="I53" i="25"/>
  <c r="G53" i="25"/>
  <c r="BA53" i="25" s="1"/>
  <c r="BE52" i="25"/>
  <c r="BD52" i="25"/>
  <c r="BC52" i="25"/>
  <c r="BB52" i="25"/>
  <c r="K52" i="25"/>
  <c r="I52" i="25"/>
  <c r="G52" i="25"/>
  <c r="BA52" i="25" s="1"/>
  <c r="BE51" i="25"/>
  <c r="BD51" i="25"/>
  <c r="BC51" i="25"/>
  <c r="BB51" i="25"/>
  <c r="K51" i="25"/>
  <c r="I51" i="25"/>
  <c r="G51" i="25"/>
  <c r="BA51" i="25" s="1"/>
  <c r="BE50" i="25"/>
  <c r="BD50" i="25"/>
  <c r="BC50" i="25"/>
  <c r="BB50" i="25"/>
  <c r="K50" i="25"/>
  <c r="I50" i="25"/>
  <c r="G50" i="25"/>
  <c r="BA50" i="25" s="1"/>
  <c r="BE48" i="25"/>
  <c r="BD48" i="25"/>
  <c r="BC48" i="25"/>
  <c r="BB48" i="25"/>
  <c r="K48" i="25"/>
  <c r="I48" i="25"/>
  <c r="G48" i="25"/>
  <c r="BA48" i="25" s="1"/>
  <c r="BE46" i="25"/>
  <c r="BD46" i="25"/>
  <c r="BC46" i="25"/>
  <c r="BB46" i="25"/>
  <c r="K46" i="25"/>
  <c r="I46" i="25"/>
  <c r="G46" i="25"/>
  <c r="BA46" i="25" s="1"/>
  <c r="BE42" i="25"/>
  <c r="BD42" i="25"/>
  <c r="BC42" i="25"/>
  <c r="BB42" i="25"/>
  <c r="K42" i="25"/>
  <c r="I42" i="25"/>
  <c r="G42" i="25"/>
  <c r="BA42" i="25" s="1"/>
  <c r="BE41" i="25"/>
  <c r="BD41" i="25"/>
  <c r="BC41" i="25"/>
  <c r="BB41" i="25"/>
  <c r="K41" i="25"/>
  <c r="I41" i="25"/>
  <c r="G41" i="25"/>
  <c r="BA41" i="25" s="1"/>
  <c r="BE40" i="25"/>
  <c r="BD40" i="25"/>
  <c r="BC40" i="25"/>
  <c r="BB40" i="25"/>
  <c r="K40" i="25"/>
  <c r="I40" i="25"/>
  <c r="G40" i="25"/>
  <c r="BA40" i="25" s="1"/>
  <c r="BE37" i="25"/>
  <c r="BD37" i="25"/>
  <c r="BC37" i="25"/>
  <c r="BB37" i="25"/>
  <c r="K37" i="25"/>
  <c r="I37" i="25"/>
  <c r="G37" i="25"/>
  <c r="BA37" i="25" s="1"/>
  <c r="BE36" i="25"/>
  <c r="BD36" i="25"/>
  <c r="BC36" i="25"/>
  <c r="BB36" i="25"/>
  <c r="K36" i="25"/>
  <c r="I36" i="25"/>
  <c r="G36" i="25"/>
  <c r="BA36" i="25" s="1"/>
  <c r="BE34" i="25"/>
  <c r="BD34" i="25"/>
  <c r="BC34" i="25"/>
  <c r="BB34" i="25"/>
  <c r="K34" i="25"/>
  <c r="I34" i="25"/>
  <c r="G34" i="25"/>
  <c r="BA34" i="25" s="1"/>
  <c r="BE33" i="25"/>
  <c r="BD33" i="25"/>
  <c r="BC33" i="25"/>
  <c r="BB33" i="25"/>
  <c r="K33" i="25"/>
  <c r="I33" i="25"/>
  <c r="G33" i="25"/>
  <c r="BA33" i="25" s="1"/>
  <c r="BE31" i="25"/>
  <c r="BD31" i="25"/>
  <c r="BC31" i="25"/>
  <c r="BB31" i="25"/>
  <c r="K31" i="25"/>
  <c r="I31" i="25"/>
  <c r="G31" i="25"/>
  <c r="BA31" i="25" s="1"/>
  <c r="BE30" i="25"/>
  <c r="BD30" i="25"/>
  <c r="BC30" i="25"/>
  <c r="BB30" i="25"/>
  <c r="K30" i="25"/>
  <c r="I30" i="25"/>
  <c r="G30" i="25"/>
  <c r="BA30" i="25" s="1"/>
  <c r="BE29" i="25"/>
  <c r="BD29" i="25"/>
  <c r="BC29" i="25"/>
  <c r="BB29" i="25"/>
  <c r="K29" i="25"/>
  <c r="I29" i="25"/>
  <c r="G29" i="25"/>
  <c r="BA29" i="25" s="1"/>
  <c r="BE27" i="25"/>
  <c r="BD27" i="25"/>
  <c r="BC27" i="25"/>
  <c r="BB27" i="25"/>
  <c r="K27" i="25"/>
  <c r="I27" i="25"/>
  <c r="G27" i="25"/>
  <c r="BA27" i="25" s="1"/>
  <c r="BE26" i="25"/>
  <c r="BD26" i="25"/>
  <c r="BC26" i="25"/>
  <c r="BB26" i="25"/>
  <c r="K26" i="25"/>
  <c r="I26" i="25"/>
  <c r="G26" i="25"/>
  <c r="BA26" i="25" s="1"/>
  <c r="BE25" i="25"/>
  <c r="BD25" i="25"/>
  <c r="BC25" i="25"/>
  <c r="BB25" i="25"/>
  <c r="K25" i="25"/>
  <c r="I25" i="25"/>
  <c r="G25" i="25"/>
  <c r="BA25" i="25" s="1"/>
  <c r="BE24" i="25"/>
  <c r="BD24" i="25"/>
  <c r="BC24" i="25"/>
  <c r="BB24" i="25"/>
  <c r="K24" i="25"/>
  <c r="I24" i="25"/>
  <c r="G24" i="25"/>
  <c r="BA24" i="25" s="1"/>
  <c r="BE23" i="25"/>
  <c r="BD23" i="25"/>
  <c r="BC23" i="25"/>
  <c r="BB23" i="25"/>
  <c r="K23" i="25"/>
  <c r="I23" i="25"/>
  <c r="G23" i="25"/>
  <c r="BA23" i="25" s="1"/>
  <c r="BE22" i="25"/>
  <c r="BD22" i="25"/>
  <c r="BC22" i="25"/>
  <c r="BB22" i="25"/>
  <c r="K22" i="25"/>
  <c r="I22" i="25"/>
  <c r="G22" i="25"/>
  <c r="BA22" i="25" s="1"/>
  <c r="BE21" i="25"/>
  <c r="BD21" i="25"/>
  <c r="BC21" i="25"/>
  <c r="BB21" i="25"/>
  <c r="K21" i="25"/>
  <c r="I21" i="25"/>
  <c r="G21" i="25"/>
  <c r="BA21" i="25" s="1"/>
  <c r="BE20" i="25"/>
  <c r="BD20" i="25"/>
  <c r="BC20" i="25"/>
  <c r="BB20" i="25"/>
  <c r="K20" i="25"/>
  <c r="I20" i="25"/>
  <c r="G20" i="25"/>
  <c r="BA20" i="25" s="1"/>
  <c r="BE19" i="25"/>
  <c r="BD19" i="25"/>
  <c r="BC19" i="25"/>
  <c r="BB19" i="25"/>
  <c r="K19" i="25"/>
  <c r="I19" i="25"/>
  <c r="G19" i="25"/>
  <c r="BA19" i="25" s="1"/>
  <c r="BE18" i="25"/>
  <c r="BD18" i="25"/>
  <c r="BC18" i="25"/>
  <c r="BB18" i="25"/>
  <c r="K18" i="25"/>
  <c r="I18" i="25"/>
  <c r="G18" i="25"/>
  <c r="BA18" i="25" s="1"/>
  <c r="BE17" i="25"/>
  <c r="BD17" i="25"/>
  <c r="BC17" i="25"/>
  <c r="BB17" i="25"/>
  <c r="K17" i="25"/>
  <c r="I17" i="25"/>
  <c r="G17" i="25"/>
  <c r="BA17" i="25" s="1"/>
  <c r="BE16" i="25"/>
  <c r="BD16" i="25"/>
  <c r="BC16" i="25"/>
  <c r="BB16" i="25"/>
  <c r="K16" i="25"/>
  <c r="I16" i="25"/>
  <c r="G16" i="25"/>
  <c r="BA16" i="25" s="1"/>
  <c r="BE14" i="25"/>
  <c r="BD14" i="25"/>
  <c r="BC14" i="25"/>
  <c r="BB14" i="25"/>
  <c r="K14" i="25"/>
  <c r="I14" i="25"/>
  <c r="G14" i="25"/>
  <c r="BA14" i="25" s="1"/>
  <c r="BE12" i="25"/>
  <c r="BD12" i="25"/>
  <c r="BC12" i="25"/>
  <c r="BB12" i="25"/>
  <c r="K12" i="25"/>
  <c r="I12" i="25"/>
  <c r="G12" i="25"/>
  <c r="BA12" i="25" s="1"/>
  <c r="BE11" i="25"/>
  <c r="BD11" i="25"/>
  <c r="BC11" i="25"/>
  <c r="BB11" i="25"/>
  <c r="K11" i="25"/>
  <c r="I11" i="25"/>
  <c r="G11" i="25"/>
  <c r="BA11" i="25" s="1"/>
  <c r="BE10" i="25"/>
  <c r="BD10" i="25"/>
  <c r="BC10" i="25"/>
  <c r="BB10" i="25"/>
  <c r="K10" i="25"/>
  <c r="I10" i="25"/>
  <c r="G10" i="25"/>
  <c r="BA10" i="25" s="1"/>
  <c r="BE8" i="25"/>
  <c r="BD8" i="25"/>
  <c r="BC8" i="25"/>
  <c r="BB8" i="25"/>
  <c r="K8" i="25"/>
  <c r="I8" i="25"/>
  <c r="G8" i="25"/>
  <c r="BA8" i="25" s="1"/>
  <c r="B7" i="24"/>
  <c r="A7" i="24"/>
  <c r="E4" i="25"/>
  <c r="F3" i="25"/>
  <c r="C33" i="23"/>
  <c r="F33" i="23" s="1"/>
  <c r="C31" i="23"/>
  <c r="G7" i="23"/>
  <c r="I30" i="21"/>
  <c r="D21" i="20"/>
  <c r="I29" i="21"/>
  <c r="G21" i="20" s="1"/>
  <c r="D20" i="20"/>
  <c r="I28" i="21"/>
  <c r="G20" i="20" s="1"/>
  <c r="D19" i="20"/>
  <c r="I27" i="21"/>
  <c r="G19" i="20" s="1"/>
  <c r="D18" i="20"/>
  <c r="I26" i="21"/>
  <c r="G18" i="20" s="1"/>
  <c r="D17" i="20"/>
  <c r="I25" i="21"/>
  <c r="G17" i="20" s="1"/>
  <c r="D16" i="20"/>
  <c r="I24" i="21"/>
  <c r="G16" i="20" s="1"/>
  <c r="D15" i="20"/>
  <c r="I23" i="21"/>
  <c r="BE141" i="22"/>
  <c r="BE144" i="22" s="1"/>
  <c r="I17" i="21" s="1"/>
  <c r="BD141" i="22"/>
  <c r="BD144" i="22" s="1"/>
  <c r="H17" i="21" s="1"/>
  <c r="BC141" i="22"/>
  <c r="BC144" i="22" s="1"/>
  <c r="G17" i="21" s="1"/>
  <c r="BA141" i="22"/>
  <c r="BA144" i="22" s="1"/>
  <c r="E17" i="21" s="1"/>
  <c r="K141" i="22"/>
  <c r="K144" i="22" s="1"/>
  <c r="I141" i="22"/>
  <c r="I144" i="22" s="1"/>
  <c r="G141" i="22"/>
  <c r="BB141" i="22" s="1"/>
  <c r="BB144" i="22" s="1"/>
  <c r="F17" i="21" s="1"/>
  <c r="B17" i="21"/>
  <c r="A17" i="21"/>
  <c r="BE138" i="22"/>
  <c r="BD138" i="22"/>
  <c r="BC138" i="22"/>
  <c r="BA138" i="22"/>
  <c r="K138" i="22"/>
  <c r="I138" i="22"/>
  <c r="G138" i="22"/>
  <c r="BB138" i="22" s="1"/>
  <c r="BE136" i="22"/>
  <c r="BD136" i="22"/>
  <c r="BC136" i="22"/>
  <c r="BA136" i="22"/>
  <c r="K136" i="22"/>
  <c r="I136" i="22"/>
  <c r="G136" i="22"/>
  <c r="BB136" i="22" s="1"/>
  <c r="BE135" i="22"/>
  <c r="BD135" i="22"/>
  <c r="BC135" i="22"/>
  <c r="BA135" i="22"/>
  <c r="K135" i="22"/>
  <c r="I135" i="22"/>
  <c r="G135" i="22"/>
  <c r="BB135" i="22" s="1"/>
  <c r="BE134" i="22"/>
  <c r="BD134" i="22"/>
  <c r="BC134" i="22"/>
  <c r="BA134" i="22"/>
  <c r="K134" i="22"/>
  <c r="I134" i="22"/>
  <c r="G134" i="22"/>
  <c r="BB134" i="22" s="1"/>
  <c r="BE130" i="22"/>
  <c r="BD130" i="22"/>
  <c r="BC130" i="22"/>
  <c r="BA130" i="22"/>
  <c r="K130" i="22"/>
  <c r="I130" i="22"/>
  <c r="G130" i="22"/>
  <c r="BB130" i="22" s="1"/>
  <c r="BE129" i="22"/>
  <c r="BD129" i="22"/>
  <c r="BC129" i="22"/>
  <c r="BA129" i="22"/>
  <c r="K129" i="22"/>
  <c r="I129" i="22"/>
  <c r="G129" i="22"/>
  <c r="BB129" i="22" s="1"/>
  <c r="BE127" i="22"/>
  <c r="BD127" i="22"/>
  <c r="BC127" i="22"/>
  <c r="BA127" i="22"/>
  <c r="K127" i="22"/>
  <c r="I127" i="22"/>
  <c r="G127" i="22"/>
  <c r="BB127" i="22" s="1"/>
  <c r="BE124" i="22"/>
  <c r="BD124" i="22"/>
  <c r="BC124" i="22"/>
  <c r="BA124" i="22"/>
  <c r="K124" i="22"/>
  <c r="I124" i="22"/>
  <c r="I139" i="22" s="1"/>
  <c r="G124" i="22"/>
  <c r="BB124" i="22" s="1"/>
  <c r="BE121" i="22"/>
  <c r="BD121" i="22"/>
  <c r="BC121" i="22"/>
  <c r="BA121" i="22"/>
  <c r="K121" i="22"/>
  <c r="I121" i="22"/>
  <c r="G121" i="22"/>
  <c r="BB121" i="22" s="1"/>
  <c r="B16" i="21"/>
  <c r="A16" i="21"/>
  <c r="BE117" i="22"/>
  <c r="BD117" i="22"/>
  <c r="BC117" i="22"/>
  <c r="BA117" i="22"/>
  <c r="K117" i="22"/>
  <c r="I117" i="22"/>
  <c r="G117" i="22"/>
  <c r="BB117" i="22" s="1"/>
  <c r="BE114" i="22"/>
  <c r="BD114" i="22"/>
  <c r="BC114" i="22"/>
  <c r="BA114" i="22"/>
  <c r="K114" i="22"/>
  <c r="I114" i="22"/>
  <c r="G114" i="22"/>
  <c r="BB114" i="22" s="1"/>
  <c r="B15" i="21"/>
  <c r="A15" i="21"/>
  <c r="BE110" i="22"/>
  <c r="BE112" i="22" s="1"/>
  <c r="I14" i="21" s="1"/>
  <c r="BD110" i="22"/>
  <c r="BD112" i="22" s="1"/>
  <c r="H14" i="21" s="1"/>
  <c r="BC110" i="22"/>
  <c r="BC112" i="22" s="1"/>
  <c r="G14" i="21" s="1"/>
  <c r="BA110" i="22"/>
  <c r="BA112" i="22" s="1"/>
  <c r="E14" i="21" s="1"/>
  <c r="K110" i="22"/>
  <c r="K112" i="22" s="1"/>
  <c r="I110" i="22"/>
  <c r="G110" i="22"/>
  <c r="BB110" i="22" s="1"/>
  <c r="BB112" i="22" s="1"/>
  <c r="F14" i="21" s="1"/>
  <c r="B14" i="21"/>
  <c r="A14" i="21"/>
  <c r="I112" i="22"/>
  <c r="BE107" i="22"/>
  <c r="BE108" i="22" s="1"/>
  <c r="I13" i="21" s="1"/>
  <c r="BD107" i="22"/>
  <c r="BC107" i="22"/>
  <c r="BC108" i="22" s="1"/>
  <c r="G13" i="21" s="1"/>
  <c r="BB107" i="22"/>
  <c r="BB108" i="22" s="1"/>
  <c r="F13" i="21" s="1"/>
  <c r="K107" i="22"/>
  <c r="K108" i="22" s="1"/>
  <c r="I107" i="22"/>
  <c r="I108" i="22" s="1"/>
  <c r="G107" i="22"/>
  <c r="B13" i="21"/>
  <c r="A13" i="21"/>
  <c r="BD108" i="22"/>
  <c r="H13" i="21" s="1"/>
  <c r="BE104" i="22"/>
  <c r="BD104" i="22"/>
  <c r="BC104" i="22"/>
  <c r="BB104" i="22"/>
  <c r="K104" i="22"/>
  <c r="I104" i="22"/>
  <c r="G104" i="22"/>
  <c r="BA104" i="22" s="1"/>
  <c r="BE103" i="22"/>
  <c r="BE105" i="22" s="1"/>
  <c r="I12" i="21" s="1"/>
  <c r="BD103" i="22"/>
  <c r="BC103" i="22"/>
  <c r="BB103" i="22"/>
  <c r="K103" i="22"/>
  <c r="I103" i="22"/>
  <c r="G103" i="22"/>
  <c r="B12" i="21"/>
  <c r="A12" i="21"/>
  <c r="BE99" i="22"/>
  <c r="BD99" i="22"/>
  <c r="BC99" i="22"/>
  <c r="BB99" i="22"/>
  <c r="K99" i="22"/>
  <c r="I99" i="22"/>
  <c r="G99" i="22"/>
  <c r="BA99" i="22" s="1"/>
  <c r="BE97" i="22"/>
  <c r="BD97" i="22"/>
  <c r="BC97" i="22"/>
  <c r="BB97" i="22"/>
  <c r="K97" i="22"/>
  <c r="I97" i="22"/>
  <c r="G97" i="22"/>
  <c r="BA97" i="22" s="1"/>
  <c r="BE95" i="22"/>
  <c r="BE101" i="22" s="1"/>
  <c r="I11" i="21" s="1"/>
  <c r="BD95" i="22"/>
  <c r="BD101" i="22" s="1"/>
  <c r="H11" i="21" s="1"/>
  <c r="BC95" i="22"/>
  <c r="BC101" i="22" s="1"/>
  <c r="G11" i="21" s="1"/>
  <c r="BB95" i="22"/>
  <c r="BB101" i="22" s="1"/>
  <c r="F11" i="21" s="1"/>
  <c r="K95" i="22"/>
  <c r="K101" i="22" s="1"/>
  <c r="I95" i="22"/>
  <c r="I101" i="22" s="1"/>
  <c r="G95" i="22"/>
  <c r="BA95" i="22" s="1"/>
  <c r="B11" i="21"/>
  <c r="A11" i="21"/>
  <c r="G101" i="22"/>
  <c r="BE90" i="22"/>
  <c r="BD90" i="22"/>
  <c r="BC90" i="22"/>
  <c r="BB90" i="22"/>
  <c r="K90" i="22"/>
  <c r="I90" i="22"/>
  <c r="G90" i="22"/>
  <c r="BA90" i="22" s="1"/>
  <c r="BE87" i="22"/>
  <c r="BD87" i="22"/>
  <c r="BC87" i="22"/>
  <c r="BB87" i="22"/>
  <c r="K87" i="22"/>
  <c r="I87" i="22"/>
  <c r="G87" i="22"/>
  <c r="BA87" i="22" s="1"/>
  <c r="BE84" i="22"/>
  <c r="BD84" i="22"/>
  <c r="BC84" i="22"/>
  <c r="BB84" i="22"/>
  <c r="K84" i="22"/>
  <c r="I84" i="22"/>
  <c r="G84" i="22"/>
  <c r="BA84" i="22" s="1"/>
  <c r="BE81" i="22"/>
  <c r="BD81" i="22"/>
  <c r="BC81" i="22"/>
  <c r="BB81" i="22"/>
  <c r="K81" i="22"/>
  <c r="I81" i="22"/>
  <c r="G81" i="22"/>
  <c r="BA81" i="22" s="1"/>
  <c r="B10" i="21"/>
  <c r="A10" i="21"/>
  <c r="BE76" i="22"/>
  <c r="BE79" i="22" s="1"/>
  <c r="I9" i="21" s="1"/>
  <c r="BD76" i="22"/>
  <c r="BC76" i="22"/>
  <c r="BC79" i="22" s="1"/>
  <c r="G9" i="21" s="1"/>
  <c r="BB76" i="22"/>
  <c r="BB79" i="22" s="1"/>
  <c r="F9" i="21" s="1"/>
  <c r="K76" i="22"/>
  <c r="K79" i="22" s="1"/>
  <c r="I76" i="22"/>
  <c r="I79" i="22" s="1"/>
  <c r="G76" i="22"/>
  <c r="B9" i="21"/>
  <c r="A9" i="21"/>
  <c r="BD79" i="22"/>
  <c r="H9" i="21" s="1"/>
  <c r="BE67" i="22"/>
  <c r="BD67" i="22"/>
  <c r="BC67" i="22"/>
  <c r="BB67" i="22"/>
  <c r="K67" i="22"/>
  <c r="I67" i="22"/>
  <c r="G67" i="22"/>
  <c r="BA67" i="22" s="1"/>
  <c r="BE58" i="22"/>
  <c r="BD58" i="22"/>
  <c r="BC58" i="22"/>
  <c r="BB58" i="22"/>
  <c r="K58" i="22"/>
  <c r="I58" i="22"/>
  <c r="G58" i="22"/>
  <c r="BA58" i="22" s="1"/>
  <c r="BE50" i="22"/>
  <c r="BD50" i="22"/>
  <c r="BC50" i="22"/>
  <c r="BB50" i="22"/>
  <c r="K50" i="22"/>
  <c r="I50" i="22"/>
  <c r="G50" i="22"/>
  <c r="BA50" i="22" s="1"/>
  <c r="BE42" i="22"/>
  <c r="BD42" i="22"/>
  <c r="BC42" i="22"/>
  <c r="BB42" i="22"/>
  <c r="K42" i="22"/>
  <c r="I42" i="22"/>
  <c r="G42" i="22"/>
  <c r="BA42" i="22" s="1"/>
  <c r="BE34" i="22"/>
  <c r="BD34" i="22"/>
  <c r="BC34" i="22"/>
  <c r="BB34" i="22"/>
  <c r="K34" i="22"/>
  <c r="I34" i="22"/>
  <c r="G34" i="22"/>
  <c r="B8" i="21"/>
  <c r="A8" i="21"/>
  <c r="BE28" i="22"/>
  <c r="BD28" i="22"/>
  <c r="BC28" i="22"/>
  <c r="BB28" i="22"/>
  <c r="K28" i="22"/>
  <c r="I28" i="22"/>
  <c r="G28" i="22"/>
  <c r="BA28" i="22" s="1"/>
  <c r="BE23" i="22"/>
  <c r="BD23" i="22"/>
  <c r="BC23" i="22"/>
  <c r="BB23" i="22"/>
  <c r="K23" i="22"/>
  <c r="I23" i="22"/>
  <c r="G23" i="22"/>
  <c r="BA23" i="22" s="1"/>
  <c r="BE18" i="22"/>
  <c r="BD18" i="22"/>
  <c r="BC18" i="22"/>
  <c r="BB18" i="22"/>
  <c r="K18" i="22"/>
  <c r="I18" i="22"/>
  <c r="G18" i="22"/>
  <c r="BA18" i="22" s="1"/>
  <c r="BE13" i="22"/>
  <c r="BD13" i="22"/>
  <c r="BC13" i="22"/>
  <c r="BB13" i="22"/>
  <c r="K13" i="22"/>
  <c r="I13" i="22"/>
  <c r="G13" i="22"/>
  <c r="BA13" i="22" s="1"/>
  <c r="BE8" i="22"/>
  <c r="BE32" i="22" s="1"/>
  <c r="I7" i="21" s="1"/>
  <c r="BD8" i="22"/>
  <c r="BD32" i="22" s="1"/>
  <c r="H7" i="21" s="1"/>
  <c r="BC8" i="22"/>
  <c r="BC32" i="22" s="1"/>
  <c r="G7" i="21" s="1"/>
  <c r="BB8" i="22"/>
  <c r="BB32" i="22" s="1"/>
  <c r="F7" i="21" s="1"/>
  <c r="K8" i="22"/>
  <c r="K32" i="22" s="1"/>
  <c r="I8" i="22"/>
  <c r="I32" i="22" s="1"/>
  <c r="G8" i="22"/>
  <c r="BA8" i="22" s="1"/>
  <c r="BA32" i="22" s="1"/>
  <c r="E7" i="21" s="1"/>
  <c r="B7" i="21"/>
  <c r="A7" i="21"/>
  <c r="G32" i="22"/>
  <c r="E4" i="22"/>
  <c r="F3" i="22"/>
  <c r="C33" i="20"/>
  <c r="F33" i="20" s="1"/>
  <c r="C31" i="20"/>
  <c r="G7" i="20"/>
  <c r="I28" i="18"/>
  <c r="D21" i="17"/>
  <c r="I27" i="18"/>
  <c r="G21" i="17" s="1"/>
  <c r="D20" i="17"/>
  <c r="I26" i="18"/>
  <c r="G20" i="17" s="1"/>
  <c r="D19" i="17"/>
  <c r="I25" i="18"/>
  <c r="G19" i="17" s="1"/>
  <c r="D18" i="17"/>
  <c r="I24" i="18"/>
  <c r="G18" i="17" s="1"/>
  <c r="D17" i="17"/>
  <c r="I23" i="18"/>
  <c r="G17" i="17" s="1"/>
  <c r="D16" i="17"/>
  <c r="I22" i="18"/>
  <c r="G16" i="17" s="1"/>
  <c r="D15" i="17"/>
  <c r="I21" i="18"/>
  <c r="G15" i="17" s="1"/>
  <c r="BE76" i="19"/>
  <c r="BE77" i="19" s="1"/>
  <c r="I15" i="18" s="1"/>
  <c r="BD76" i="19"/>
  <c r="BC76" i="19"/>
  <c r="BC77" i="19" s="1"/>
  <c r="G15" i="18" s="1"/>
  <c r="BB76" i="19"/>
  <c r="K76" i="19"/>
  <c r="K77" i="19" s="1"/>
  <c r="I76" i="19"/>
  <c r="I77" i="19" s="1"/>
  <c r="G76" i="19"/>
  <c r="G77" i="19" s="1"/>
  <c r="B15" i="18"/>
  <c r="A15" i="18"/>
  <c r="BD77" i="19"/>
  <c r="H15" i="18" s="1"/>
  <c r="BB77" i="19"/>
  <c r="F15" i="18" s="1"/>
  <c r="BE73" i="19"/>
  <c r="BD73" i="19"/>
  <c r="BC73" i="19"/>
  <c r="BB73" i="19"/>
  <c r="K73" i="19"/>
  <c r="I73" i="19"/>
  <c r="G73" i="19"/>
  <c r="BA73" i="19" s="1"/>
  <c r="BE72" i="19"/>
  <c r="BD72" i="19"/>
  <c r="BC72" i="19"/>
  <c r="BB72" i="19"/>
  <c r="K72" i="19"/>
  <c r="I72" i="19"/>
  <c r="G72" i="19"/>
  <c r="BA72" i="19" s="1"/>
  <c r="BE71" i="19"/>
  <c r="BD71" i="19"/>
  <c r="BC71" i="19"/>
  <c r="BB71" i="19"/>
  <c r="K71" i="19"/>
  <c r="I71" i="19"/>
  <c r="G71" i="19"/>
  <c r="BA71" i="19" s="1"/>
  <c r="BE70" i="19"/>
  <c r="BD70" i="19"/>
  <c r="BC70" i="19"/>
  <c r="BB70" i="19"/>
  <c r="K70" i="19"/>
  <c r="I70" i="19"/>
  <c r="G70" i="19"/>
  <c r="BA70" i="19" s="1"/>
  <c r="BE69" i="19"/>
  <c r="BD69" i="19"/>
  <c r="BC69" i="19"/>
  <c r="BB69" i="19"/>
  <c r="K69" i="19"/>
  <c r="I69" i="19"/>
  <c r="G69" i="19"/>
  <c r="BA69" i="19" s="1"/>
  <c r="BE68" i="19"/>
  <c r="BD68" i="19"/>
  <c r="BC68" i="19"/>
  <c r="BB68" i="19"/>
  <c r="K68" i="19"/>
  <c r="I68" i="19"/>
  <c r="G68" i="19"/>
  <c r="BA68" i="19" s="1"/>
  <c r="BE67" i="19"/>
  <c r="BD67" i="19"/>
  <c r="BC67" i="19"/>
  <c r="BB67" i="19"/>
  <c r="K67" i="19"/>
  <c r="I67" i="19"/>
  <c r="G67" i="19"/>
  <c r="BA67" i="19" s="1"/>
  <c r="BE65" i="19"/>
  <c r="BD65" i="19"/>
  <c r="BD74" i="19" s="1"/>
  <c r="H14" i="18" s="1"/>
  <c r="BC65" i="19"/>
  <c r="BB65" i="19"/>
  <c r="K65" i="19"/>
  <c r="I65" i="19"/>
  <c r="I74" i="19" s="1"/>
  <c r="G65" i="19"/>
  <c r="B14" i="18"/>
  <c r="A14" i="18"/>
  <c r="BE74" i="19"/>
  <c r="I14" i="18" s="1"/>
  <c r="BE61" i="19"/>
  <c r="BD61" i="19"/>
  <c r="BC61" i="19"/>
  <c r="BB61" i="19"/>
  <c r="K61" i="19"/>
  <c r="I61" i="19"/>
  <c r="G61" i="19"/>
  <c r="BA61" i="19" s="1"/>
  <c r="BE58" i="19"/>
  <c r="BE63" i="19" s="1"/>
  <c r="I13" i="18" s="1"/>
  <c r="BD58" i="19"/>
  <c r="BC58" i="19"/>
  <c r="BC63" i="19" s="1"/>
  <c r="G13" i="18" s="1"/>
  <c r="BB58" i="19"/>
  <c r="K58" i="19"/>
  <c r="K63" i="19" s="1"/>
  <c r="I58" i="19"/>
  <c r="G58" i="19"/>
  <c r="BA58" i="19" s="1"/>
  <c r="BA63" i="19" s="1"/>
  <c r="E13" i="18" s="1"/>
  <c r="B13" i="18"/>
  <c r="A13" i="18"/>
  <c r="BE54" i="19"/>
  <c r="BD54" i="19"/>
  <c r="BD56" i="19" s="1"/>
  <c r="H12" i="18" s="1"/>
  <c r="BC54" i="19"/>
  <c r="BB54" i="19"/>
  <c r="BB56" i="19" s="1"/>
  <c r="F12" i="18" s="1"/>
  <c r="K54" i="19"/>
  <c r="K56" i="19" s="1"/>
  <c r="I54" i="19"/>
  <c r="G54" i="19"/>
  <c r="BA54" i="19" s="1"/>
  <c r="BA56" i="19" s="1"/>
  <c r="E12" i="18" s="1"/>
  <c r="B12" i="18"/>
  <c r="A12" i="18"/>
  <c r="BE56" i="19"/>
  <c r="I12" i="18" s="1"/>
  <c r="BC56" i="19"/>
  <c r="G12" i="18" s="1"/>
  <c r="I56" i="19"/>
  <c r="BE50" i="19"/>
  <c r="BE52" i="19" s="1"/>
  <c r="I11" i="18" s="1"/>
  <c r="BD50" i="19"/>
  <c r="BC50" i="19"/>
  <c r="BC52" i="19" s="1"/>
  <c r="G11" i="18" s="1"/>
  <c r="BB50" i="19"/>
  <c r="BB52" i="19" s="1"/>
  <c r="F11" i="18" s="1"/>
  <c r="K50" i="19"/>
  <c r="I50" i="19"/>
  <c r="I52" i="19" s="1"/>
  <c r="G50" i="19"/>
  <c r="B11" i="18"/>
  <c r="A11" i="18"/>
  <c r="BD52" i="19"/>
  <c r="H11" i="18" s="1"/>
  <c r="K52" i="19"/>
  <c r="BE46" i="19"/>
  <c r="BD46" i="19"/>
  <c r="BC46" i="19"/>
  <c r="BC48" i="19" s="1"/>
  <c r="G10" i="18" s="1"/>
  <c r="BB46" i="19"/>
  <c r="K46" i="19"/>
  <c r="I46" i="19"/>
  <c r="G46" i="19"/>
  <c r="BA46" i="19" s="1"/>
  <c r="BE44" i="19"/>
  <c r="BD44" i="19"/>
  <c r="BD48" i="19" s="1"/>
  <c r="H10" i="18" s="1"/>
  <c r="BC44" i="19"/>
  <c r="BB44" i="19"/>
  <c r="BB48" i="19" s="1"/>
  <c r="F10" i="18" s="1"/>
  <c r="K44" i="19"/>
  <c r="I44" i="19"/>
  <c r="I48" i="19" s="1"/>
  <c r="G44" i="19"/>
  <c r="B10" i="18"/>
  <c r="A10" i="18"/>
  <c r="BE48" i="19"/>
  <c r="I10" i="18" s="1"/>
  <c r="BE40" i="19"/>
  <c r="BD40" i="19"/>
  <c r="BC40" i="19"/>
  <c r="BB40" i="19"/>
  <c r="K40" i="19"/>
  <c r="I40" i="19"/>
  <c r="G40" i="19"/>
  <c r="BA40" i="19" s="1"/>
  <c r="BE38" i="19"/>
  <c r="BD38" i="19"/>
  <c r="BC38" i="19"/>
  <c r="BB38" i="19"/>
  <c r="K38" i="19"/>
  <c r="I38" i="19"/>
  <c r="G38" i="19"/>
  <c r="BA38" i="19" s="1"/>
  <c r="BE36" i="19"/>
  <c r="BD36" i="19"/>
  <c r="BC36" i="19"/>
  <c r="BB36" i="19"/>
  <c r="BB42" i="19" s="1"/>
  <c r="F9" i="18" s="1"/>
  <c r="K36" i="19"/>
  <c r="I36" i="19"/>
  <c r="G36" i="19"/>
  <c r="BA36" i="19" s="1"/>
  <c r="BE34" i="19"/>
  <c r="BD34" i="19"/>
  <c r="BC34" i="19"/>
  <c r="BB34" i="19"/>
  <c r="K34" i="19"/>
  <c r="K42" i="19" s="1"/>
  <c r="I34" i="19"/>
  <c r="G34" i="19"/>
  <c r="BA34" i="19" s="1"/>
  <c r="B9" i="18"/>
  <c r="A9" i="18"/>
  <c r="BE30" i="19"/>
  <c r="BD30" i="19"/>
  <c r="BC30" i="19"/>
  <c r="BB30" i="19"/>
  <c r="K30" i="19"/>
  <c r="I30" i="19"/>
  <c r="G30" i="19"/>
  <c r="BA30" i="19" s="1"/>
  <c r="BE28" i="19"/>
  <c r="BD28" i="19"/>
  <c r="BC28" i="19"/>
  <c r="BB28" i="19"/>
  <c r="K28" i="19"/>
  <c r="I28" i="19"/>
  <c r="G28" i="19"/>
  <c r="BA28" i="19" s="1"/>
  <c r="BE26" i="19"/>
  <c r="BE32" i="19" s="1"/>
  <c r="I8" i="18" s="1"/>
  <c r="BD26" i="19"/>
  <c r="BC26" i="19"/>
  <c r="BB26" i="19"/>
  <c r="K26" i="19"/>
  <c r="I26" i="19"/>
  <c r="G26" i="19"/>
  <c r="BA26" i="19" s="1"/>
  <c r="B8" i="18"/>
  <c r="A8" i="18"/>
  <c r="BE21" i="19"/>
  <c r="BD21" i="19"/>
  <c r="BC21" i="19"/>
  <c r="BB21" i="19"/>
  <c r="K21" i="19"/>
  <c r="I21" i="19"/>
  <c r="G21" i="19"/>
  <c r="BA21" i="19" s="1"/>
  <c r="BE19" i="19"/>
  <c r="BD19" i="19"/>
  <c r="BC19" i="19"/>
  <c r="BB19" i="19"/>
  <c r="K19" i="19"/>
  <c r="I19" i="19"/>
  <c r="G19" i="19"/>
  <c r="BA19" i="19" s="1"/>
  <c r="BE17" i="19"/>
  <c r="BD17" i="19"/>
  <c r="BC17" i="19"/>
  <c r="BB17" i="19"/>
  <c r="K17" i="19"/>
  <c r="I17" i="19"/>
  <c r="G17" i="19"/>
  <c r="BA17" i="19" s="1"/>
  <c r="BE14" i="19"/>
  <c r="BD14" i="19"/>
  <c r="BC14" i="19"/>
  <c r="BB14" i="19"/>
  <c r="K14" i="19"/>
  <c r="I14" i="19"/>
  <c r="G14" i="19"/>
  <c r="BA14" i="19" s="1"/>
  <c r="BE11" i="19"/>
  <c r="BD11" i="19"/>
  <c r="BC11" i="19"/>
  <c r="BB11" i="19"/>
  <c r="K11" i="19"/>
  <c r="I11" i="19"/>
  <c r="G11" i="19"/>
  <c r="BA11" i="19" s="1"/>
  <c r="BE8" i="19"/>
  <c r="BE24" i="19" s="1"/>
  <c r="I7" i="18" s="1"/>
  <c r="BD8" i="19"/>
  <c r="BC8" i="19"/>
  <c r="BC24" i="19" s="1"/>
  <c r="G7" i="18" s="1"/>
  <c r="BB8" i="19"/>
  <c r="K8" i="19"/>
  <c r="K24" i="19" s="1"/>
  <c r="I8" i="19"/>
  <c r="G8" i="19"/>
  <c r="B7" i="18"/>
  <c r="A7" i="18"/>
  <c r="E4" i="19"/>
  <c r="F3" i="19"/>
  <c r="C33" i="17"/>
  <c r="F33" i="17" s="1"/>
  <c r="C31" i="17"/>
  <c r="G7" i="17"/>
  <c r="I26" i="15"/>
  <c r="D21" i="14"/>
  <c r="I25" i="15"/>
  <c r="G21" i="14" s="1"/>
  <c r="D20" i="14"/>
  <c r="I24" i="15"/>
  <c r="G20" i="14" s="1"/>
  <c r="D19" i="14"/>
  <c r="I23" i="15"/>
  <c r="G19" i="14" s="1"/>
  <c r="D18" i="14"/>
  <c r="I22" i="15"/>
  <c r="G18" i="14" s="1"/>
  <c r="D17" i="14"/>
  <c r="I21" i="15"/>
  <c r="G17" i="14" s="1"/>
  <c r="D16" i="14"/>
  <c r="I20" i="15"/>
  <c r="G16" i="14" s="1"/>
  <c r="D15" i="14"/>
  <c r="I19" i="15"/>
  <c r="G15" i="14" s="1"/>
  <c r="BE112" i="16"/>
  <c r="BE114" i="16" s="1"/>
  <c r="I13" i="15" s="1"/>
  <c r="BD112" i="16"/>
  <c r="BD114" i="16" s="1"/>
  <c r="H13" i="15" s="1"/>
  <c r="BC112" i="16"/>
  <c r="BC114" i="16" s="1"/>
  <c r="G13" i="15" s="1"/>
  <c r="BA112" i="16"/>
  <c r="K112" i="16"/>
  <c r="K114" i="16" s="1"/>
  <c r="I112" i="16"/>
  <c r="I114" i="16" s="1"/>
  <c r="G112" i="16"/>
  <c r="G114" i="16" s="1"/>
  <c r="B13" i="15"/>
  <c r="A13" i="15"/>
  <c r="BA114" i="16"/>
  <c r="E13" i="15" s="1"/>
  <c r="BE109" i="16"/>
  <c r="BD109" i="16"/>
  <c r="BC109" i="16"/>
  <c r="BB109" i="16"/>
  <c r="K109" i="16"/>
  <c r="I109" i="16"/>
  <c r="G109" i="16"/>
  <c r="BA109" i="16" s="1"/>
  <c r="BE108" i="16"/>
  <c r="BD108" i="16"/>
  <c r="BC108" i="16"/>
  <c r="BB108" i="16"/>
  <c r="BA108" i="16"/>
  <c r="K108" i="16"/>
  <c r="I108" i="16"/>
  <c r="G108" i="16"/>
  <c r="BE107" i="16"/>
  <c r="BD107" i="16"/>
  <c r="BC107" i="16"/>
  <c r="BB107" i="16"/>
  <c r="BA107" i="16"/>
  <c r="K107" i="16"/>
  <c r="I107" i="16"/>
  <c r="G107" i="16"/>
  <c r="BE106" i="16"/>
  <c r="BD106" i="16"/>
  <c r="BC106" i="16"/>
  <c r="BB106" i="16"/>
  <c r="BA106" i="16"/>
  <c r="K106" i="16"/>
  <c r="I106" i="16"/>
  <c r="G106" i="16"/>
  <c r="BE105" i="16"/>
  <c r="BD105" i="16"/>
  <c r="BC105" i="16"/>
  <c r="BB105" i="16"/>
  <c r="K105" i="16"/>
  <c r="I105" i="16"/>
  <c r="G105" i="16"/>
  <c r="BA105" i="16" s="1"/>
  <c r="BE104" i="16"/>
  <c r="BD104" i="16"/>
  <c r="BC104" i="16"/>
  <c r="BB104" i="16"/>
  <c r="K104" i="16"/>
  <c r="I104" i="16"/>
  <c r="G104" i="16"/>
  <c r="BA104" i="16" s="1"/>
  <c r="BE103" i="16"/>
  <c r="BD103" i="16"/>
  <c r="BC103" i="16"/>
  <c r="BB103" i="16"/>
  <c r="BA103" i="16"/>
  <c r="K103" i="16"/>
  <c r="I103" i="16"/>
  <c r="G103" i="16"/>
  <c r="BE102" i="16"/>
  <c r="BD102" i="16"/>
  <c r="BC102" i="16"/>
  <c r="BB102" i="16"/>
  <c r="BA102" i="16"/>
  <c r="K102" i="16"/>
  <c r="I102" i="16"/>
  <c r="G102" i="16"/>
  <c r="BE101" i="16"/>
  <c r="BD101" i="16"/>
  <c r="BC101" i="16"/>
  <c r="BB101" i="16"/>
  <c r="BA101" i="16"/>
  <c r="K101" i="16"/>
  <c r="I101" i="16"/>
  <c r="G101" i="16"/>
  <c r="BE100" i="16"/>
  <c r="BD100" i="16"/>
  <c r="BC100" i="16"/>
  <c r="BB100" i="16"/>
  <c r="BA100" i="16"/>
  <c r="K100" i="16"/>
  <c r="I100" i="16"/>
  <c r="G100" i="16"/>
  <c r="BE99" i="16"/>
  <c r="BD99" i="16"/>
  <c r="BC99" i="16"/>
  <c r="BB99" i="16"/>
  <c r="BA99" i="16"/>
  <c r="K99" i="16"/>
  <c r="I99" i="16"/>
  <c r="G99" i="16"/>
  <c r="BE98" i="16"/>
  <c r="BD98" i="16"/>
  <c r="BC98" i="16"/>
  <c r="BB98" i="16"/>
  <c r="BA98" i="16"/>
  <c r="K98" i="16"/>
  <c r="I98" i="16"/>
  <c r="G98" i="16"/>
  <c r="BE97" i="16"/>
  <c r="BD97" i="16"/>
  <c r="BC97" i="16"/>
  <c r="BB97" i="16"/>
  <c r="BA97" i="16"/>
  <c r="K97" i="16"/>
  <c r="I97" i="16"/>
  <c r="G97" i="16"/>
  <c r="BE96" i="16"/>
  <c r="BD96" i="16"/>
  <c r="BC96" i="16"/>
  <c r="BB96" i="16"/>
  <c r="BA96" i="16"/>
  <c r="K96" i="16"/>
  <c r="I96" i="16"/>
  <c r="G96" i="16"/>
  <c r="BE95" i="16"/>
  <c r="BD95" i="16"/>
  <c r="BC95" i="16"/>
  <c r="BB95" i="16"/>
  <c r="BA95" i="16"/>
  <c r="K95" i="16"/>
  <c r="I95" i="16"/>
  <c r="G95" i="16"/>
  <c r="BE94" i="16"/>
  <c r="BD94" i="16"/>
  <c r="BC94" i="16"/>
  <c r="BB94" i="16"/>
  <c r="BA94" i="16"/>
  <c r="K94" i="16"/>
  <c r="I94" i="16"/>
  <c r="G94" i="16"/>
  <c r="BE93" i="16"/>
  <c r="BD93" i="16"/>
  <c r="BC93" i="16"/>
  <c r="BB93" i="16"/>
  <c r="BA93" i="16"/>
  <c r="K93" i="16"/>
  <c r="I93" i="16"/>
  <c r="G93" i="16"/>
  <c r="BE92" i="16"/>
  <c r="BD92" i="16"/>
  <c r="BC92" i="16"/>
  <c r="BB92" i="16"/>
  <c r="BA92" i="16"/>
  <c r="K92" i="16"/>
  <c r="I92" i="16"/>
  <c r="G92" i="16"/>
  <c r="BE91" i="16"/>
  <c r="BD91" i="16"/>
  <c r="BC91" i="16"/>
  <c r="BB91" i="16"/>
  <c r="BA91" i="16"/>
  <c r="K91" i="16"/>
  <c r="I91" i="16"/>
  <c r="G91" i="16"/>
  <c r="BE90" i="16"/>
  <c r="BD90" i="16"/>
  <c r="BC90" i="16"/>
  <c r="BB90" i="16"/>
  <c r="BA90" i="16"/>
  <c r="K90" i="16"/>
  <c r="I90" i="16"/>
  <c r="G90" i="16"/>
  <c r="BE89" i="16"/>
  <c r="BD89" i="16"/>
  <c r="BC89" i="16"/>
  <c r="BB89" i="16"/>
  <c r="K89" i="16"/>
  <c r="I89" i="16"/>
  <c r="G89" i="16"/>
  <c r="BA89" i="16" s="1"/>
  <c r="BE88" i="16"/>
  <c r="BD88" i="16"/>
  <c r="BC88" i="16"/>
  <c r="BB88" i="16"/>
  <c r="K88" i="16"/>
  <c r="I88" i="16"/>
  <c r="G88" i="16"/>
  <c r="BA88" i="16" s="1"/>
  <c r="BE87" i="16"/>
  <c r="BD87" i="16"/>
  <c r="BC87" i="16"/>
  <c r="BB87" i="16"/>
  <c r="BA87" i="16"/>
  <c r="K87" i="16"/>
  <c r="I87" i="16"/>
  <c r="G87" i="16"/>
  <c r="BE86" i="16"/>
  <c r="BD86" i="16"/>
  <c r="BC86" i="16"/>
  <c r="BB86" i="16"/>
  <c r="BA86" i="16"/>
  <c r="K86" i="16"/>
  <c r="I86" i="16"/>
  <c r="G86" i="16"/>
  <c r="BE85" i="16"/>
  <c r="BD85" i="16"/>
  <c r="BC85" i="16"/>
  <c r="BB85" i="16"/>
  <c r="BA85" i="16"/>
  <c r="K85" i="16"/>
  <c r="I85" i="16"/>
  <c r="G85" i="16"/>
  <c r="BE84" i="16"/>
  <c r="BD84" i="16"/>
  <c r="BC84" i="16"/>
  <c r="BB84" i="16"/>
  <c r="BA84" i="16"/>
  <c r="K84" i="16"/>
  <c r="I84" i="16"/>
  <c r="G84" i="16"/>
  <c r="BE83" i="16"/>
  <c r="BD83" i="16"/>
  <c r="BC83" i="16"/>
  <c r="BB83" i="16"/>
  <c r="BA83" i="16"/>
  <c r="K83" i="16"/>
  <c r="I83" i="16"/>
  <c r="G83" i="16"/>
  <c r="BE82" i="16"/>
  <c r="BD82" i="16"/>
  <c r="BC82" i="16"/>
  <c r="BB82" i="16"/>
  <c r="BA82" i="16"/>
  <c r="K82" i="16"/>
  <c r="I82" i="16"/>
  <c r="G82" i="16"/>
  <c r="BE81" i="16"/>
  <c r="BD81" i="16"/>
  <c r="BC81" i="16"/>
  <c r="BB81" i="16"/>
  <c r="BA81" i="16"/>
  <c r="K81" i="16"/>
  <c r="I81" i="16"/>
  <c r="G81" i="16"/>
  <c r="BE80" i="16"/>
  <c r="BD80" i="16"/>
  <c r="BC80" i="16"/>
  <c r="BB80" i="16"/>
  <c r="BA80" i="16"/>
  <c r="K80" i="16"/>
  <c r="I80" i="16"/>
  <c r="G80" i="16"/>
  <c r="BE79" i="16"/>
  <c r="BD79" i="16"/>
  <c r="BC79" i="16"/>
  <c r="BB79" i="16"/>
  <c r="BA79" i="16"/>
  <c r="K79" i="16"/>
  <c r="I79" i="16"/>
  <c r="G79" i="16"/>
  <c r="BE78" i="16"/>
  <c r="BD78" i="16"/>
  <c r="BC78" i="16"/>
  <c r="BB78" i="16"/>
  <c r="BA78" i="16"/>
  <c r="K78" i="16"/>
  <c r="I78" i="16"/>
  <c r="G78" i="16"/>
  <c r="BE77" i="16"/>
  <c r="BD77" i="16"/>
  <c r="BC77" i="16"/>
  <c r="BB77" i="16"/>
  <c r="BA77" i="16"/>
  <c r="K77" i="16"/>
  <c r="I77" i="16"/>
  <c r="G77" i="16"/>
  <c r="BE76" i="16"/>
  <c r="BD76" i="16"/>
  <c r="BC76" i="16"/>
  <c r="BB76" i="16"/>
  <c r="BA76" i="16"/>
  <c r="K76" i="16"/>
  <c r="I76" i="16"/>
  <c r="G76" i="16"/>
  <c r="BE75" i="16"/>
  <c r="BD75" i="16"/>
  <c r="BC75" i="16"/>
  <c r="BB75" i="16"/>
  <c r="BA75" i="16"/>
  <c r="K75" i="16"/>
  <c r="I75" i="16"/>
  <c r="G75" i="16"/>
  <c r="BE74" i="16"/>
  <c r="BD74" i="16"/>
  <c r="BC74" i="16"/>
  <c r="BB74" i="16"/>
  <c r="BA74" i="16"/>
  <c r="K74" i="16"/>
  <c r="I74" i="16"/>
  <c r="G74" i="16"/>
  <c r="BE73" i="16"/>
  <c r="BD73" i="16"/>
  <c r="BC73" i="16"/>
  <c r="BB73" i="16"/>
  <c r="BA73" i="16"/>
  <c r="K73" i="16"/>
  <c r="I73" i="16"/>
  <c r="G73" i="16"/>
  <c r="BE72" i="16"/>
  <c r="BD72" i="16"/>
  <c r="BC72" i="16"/>
  <c r="BB72" i="16"/>
  <c r="BA72" i="16"/>
  <c r="K72" i="16"/>
  <c r="I72" i="16"/>
  <c r="G72" i="16"/>
  <c r="BE71" i="16"/>
  <c r="BD71" i="16"/>
  <c r="BC71" i="16"/>
  <c r="BB71" i="16"/>
  <c r="BA71" i="16"/>
  <c r="K71" i="16"/>
  <c r="I71" i="16"/>
  <c r="G71" i="16"/>
  <c r="BE70" i="16"/>
  <c r="BD70" i="16"/>
  <c r="BC70" i="16"/>
  <c r="BB70" i="16"/>
  <c r="BA70" i="16"/>
  <c r="K70" i="16"/>
  <c r="I70" i="16"/>
  <c r="G70" i="16"/>
  <c r="BE69" i="16"/>
  <c r="BD69" i="16"/>
  <c r="BC69" i="16"/>
  <c r="BB69" i="16"/>
  <c r="BA69" i="16"/>
  <c r="K69" i="16"/>
  <c r="I69" i="16"/>
  <c r="G69" i="16"/>
  <c r="BE68" i="16"/>
  <c r="BD68" i="16"/>
  <c r="BC68" i="16"/>
  <c r="BB68" i="16"/>
  <c r="BA68" i="16"/>
  <c r="K68" i="16"/>
  <c r="I68" i="16"/>
  <c r="G68" i="16"/>
  <c r="BE67" i="16"/>
  <c r="BD67" i="16"/>
  <c r="BC67" i="16"/>
  <c r="BB67" i="16"/>
  <c r="BA67" i="16"/>
  <c r="K67" i="16"/>
  <c r="I67" i="16"/>
  <c r="G67" i="16"/>
  <c r="BE66" i="16"/>
  <c r="BD66" i="16"/>
  <c r="BC66" i="16"/>
  <c r="BB66" i="16"/>
  <c r="BA66" i="16"/>
  <c r="K66" i="16"/>
  <c r="I66" i="16"/>
  <c r="G66" i="16"/>
  <c r="BE65" i="16"/>
  <c r="BD65" i="16"/>
  <c r="BC65" i="16"/>
  <c r="BB65" i="16"/>
  <c r="BA65" i="16"/>
  <c r="K65" i="16"/>
  <c r="I65" i="16"/>
  <c r="G65" i="16"/>
  <c r="BE64" i="16"/>
  <c r="BD64" i="16"/>
  <c r="BC64" i="16"/>
  <c r="BB64" i="16"/>
  <c r="BA64" i="16"/>
  <c r="K64" i="16"/>
  <c r="I64" i="16"/>
  <c r="G64" i="16"/>
  <c r="BE63" i="16"/>
  <c r="BD63" i="16"/>
  <c r="BC63" i="16"/>
  <c r="BB63" i="16"/>
  <c r="BA63" i="16"/>
  <c r="K63" i="16"/>
  <c r="I63" i="16"/>
  <c r="G63" i="16"/>
  <c r="BE62" i="16"/>
  <c r="BD62" i="16"/>
  <c r="BC62" i="16"/>
  <c r="BB62" i="16"/>
  <c r="BA62" i="16"/>
  <c r="K62" i="16"/>
  <c r="I62" i="16"/>
  <c r="G62" i="16"/>
  <c r="BE61" i="16"/>
  <c r="BD61" i="16"/>
  <c r="BC61" i="16"/>
  <c r="BB61" i="16"/>
  <c r="BA61" i="16"/>
  <c r="K61" i="16"/>
  <c r="I61" i="16"/>
  <c r="G61" i="16"/>
  <c r="BE60" i="16"/>
  <c r="BD60" i="16"/>
  <c r="BC60" i="16"/>
  <c r="BB60" i="16"/>
  <c r="BA60" i="16"/>
  <c r="K60" i="16"/>
  <c r="I60" i="16"/>
  <c r="G60" i="16"/>
  <c r="BE59" i="16"/>
  <c r="BD59" i="16"/>
  <c r="BC59" i="16"/>
  <c r="BB59" i="16"/>
  <c r="BA59" i="16"/>
  <c r="K59" i="16"/>
  <c r="I59" i="16"/>
  <c r="G59" i="16"/>
  <c r="BE58" i="16"/>
  <c r="BD58" i="16"/>
  <c r="BC58" i="16"/>
  <c r="BB58" i="16"/>
  <c r="K58" i="16"/>
  <c r="I58" i="16"/>
  <c r="G58" i="16"/>
  <c r="BA58" i="16" s="1"/>
  <c r="BE57" i="16"/>
  <c r="BD57" i="16"/>
  <c r="BC57" i="16"/>
  <c r="BB57" i="16"/>
  <c r="K57" i="16"/>
  <c r="I57" i="16"/>
  <c r="G57" i="16"/>
  <c r="BA57" i="16" s="1"/>
  <c r="BE56" i="16"/>
  <c r="BD56" i="16"/>
  <c r="BC56" i="16"/>
  <c r="BB56" i="16"/>
  <c r="K56" i="16"/>
  <c r="I56" i="16"/>
  <c r="G56" i="16"/>
  <c r="BA56" i="16" s="1"/>
  <c r="BE55" i="16"/>
  <c r="BD55" i="16"/>
  <c r="BC55" i="16"/>
  <c r="BB55" i="16"/>
  <c r="K55" i="16"/>
  <c r="I55" i="16"/>
  <c r="G55" i="16"/>
  <c r="BA55" i="16" s="1"/>
  <c r="BE54" i="16"/>
  <c r="BD54" i="16"/>
  <c r="BC54" i="16"/>
  <c r="BB54" i="16"/>
  <c r="K54" i="16"/>
  <c r="I54" i="16"/>
  <c r="G54" i="16"/>
  <c r="BA54" i="16" s="1"/>
  <c r="BE53" i="16"/>
  <c r="BD53" i="16"/>
  <c r="BC53" i="16"/>
  <c r="BB53" i="16"/>
  <c r="K53" i="16"/>
  <c r="I53" i="16"/>
  <c r="G53" i="16"/>
  <c r="BA53" i="16" s="1"/>
  <c r="BE52" i="16"/>
  <c r="BD52" i="16"/>
  <c r="BC52" i="16"/>
  <c r="BB52" i="16"/>
  <c r="BA52" i="16"/>
  <c r="K52" i="16"/>
  <c r="I52" i="16"/>
  <c r="G52" i="16"/>
  <c r="BE51" i="16"/>
  <c r="BD51" i="16"/>
  <c r="BC51" i="16"/>
  <c r="BB51" i="16"/>
  <c r="BA51" i="16"/>
  <c r="K51" i="16"/>
  <c r="I51" i="16"/>
  <c r="G51" i="16"/>
  <c r="BE50" i="16"/>
  <c r="BD50" i="16"/>
  <c r="BC50" i="16"/>
  <c r="BB50" i="16"/>
  <c r="BA50" i="16"/>
  <c r="K50" i="16"/>
  <c r="I50" i="16"/>
  <c r="G50" i="16"/>
  <c r="BE49" i="16"/>
  <c r="BD49" i="16"/>
  <c r="BC49" i="16"/>
  <c r="BB49" i="16"/>
  <c r="BA49" i="16"/>
  <c r="K49" i="16"/>
  <c r="I49" i="16"/>
  <c r="G49" i="16"/>
  <c r="BE48" i="16"/>
  <c r="BD48" i="16"/>
  <c r="BC48" i="16"/>
  <c r="BB48" i="16"/>
  <c r="BA48" i="16"/>
  <c r="K48" i="16"/>
  <c r="I48" i="16"/>
  <c r="G48" i="16"/>
  <c r="BE47" i="16"/>
  <c r="BD47" i="16"/>
  <c r="BC47" i="16"/>
  <c r="BB47" i="16"/>
  <c r="BA47" i="16"/>
  <c r="K47" i="16"/>
  <c r="I47" i="16"/>
  <c r="G47" i="16"/>
  <c r="BE46" i="16"/>
  <c r="BD46" i="16"/>
  <c r="BC46" i="16"/>
  <c r="BB46" i="16"/>
  <c r="BA46" i="16"/>
  <c r="K46" i="16"/>
  <c r="I46" i="16"/>
  <c r="G46" i="16"/>
  <c r="BE45" i="16"/>
  <c r="BD45" i="16"/>
  <c r="BC45" i="16"/>
  <c r="BB45" i="16"/>
  <c r="BA45" i="16"/>
  <c r="K45" i="16"/>
  <c r="I45" i="16"/>
  <c r="G45" i="16"/>
  <c r="BE44" i="16"/>
  <c r="BD44" i="16"/>
  <c r="BC44" i="16"/>
  <c r="BB44" i="16"/>
  <c r="BA44" i="16"/>
  <c r="K44" i="16"/>
  <c r="I44" i="16"/>
  <c r="G44" i="16"/>
  <c r="B12" i="15"/>
  <c r="A12" i="15"/>
  <c r="BB110" i="16"/>
  <c r="F12" i="15" s="1"/>
  <c r="BE41" i="16"/>
  <c r="BD41" i="16"/>
  <c r="BC41" i="16"/>
  <c r="BB41" i="16"/>
  <c r="K41" i="16"/>
  <c r="I41" i="16"/>
  <c r="G41" i="16"/>
  <c r="BA41" i="16" s="1"/>
  <c r="BE40" i="16"/>
  <c r="BD40" i="16"/>
  <c r="BC40" i="16"/>
  <c r="BB40" i="16"/>
  <c r="K40" i="16"/>
  <c r="I40" i="16"/>
  <c r="G40" i="16"/>
  <c r="BA40" i="16" s="1"/>
  <c r="BE39" i="16"/>
  <c r="BD39" i="16"/>
  <c r="BC39" i="16"/>
  <c r="BB39" i="16"/>
  <c r="K39" i="16"/>
  <c r="I39" i="16"/>
  <c r="I42" i="16" s="1"/>
  <c r="G39" i="16"/>
  <c r="BA39" i="16" s="1"/>
  <c r="BE38" i="16"/>
  <c r="BE42" i="16" s="1"/>
  <c r="I11" i="15" s="1"/>
  <c r="BD38" i="16"/>
  <c r="BC38" i="16"/>
  <c r="BB38" i="16"/>
  <c r="K38" i="16"/>
  <c r="K42" i="16" s="1"/>
  <c r="I38" i="16"/>
  <c r="G38" i="16"/>
  <c r="BA38" i="16" s="1"/>
  <c r="B11" i="15"/>
  <c r="A11" i="15"/>
  <c r="BE35" i="16"/>
  <c r="BD35" i="16"/>
  <c r="BC35" i="16"/>
  <c r="BB35" i="16"/>
  <c r="K35" i="16"/>
  <c r="I35" i="16"/>
  <c r="G35" i="16"/>
  <c r="BA35" i="16" s="1"/>
  <c r="BE34" i="16"/>
  <c r="BD34" i="16"/>
  <c r="BC34" i="16"/>
  <c r="BB34" i="16"/>
  <c r="K34" i="16"/>
  <c r="I34" i="16"/>
  <c r="G34" i="16"/>
  <c r="BA34" i="16" s="1"/>
  <c r="BE33" i="16"/>
  <c r="BD33" i="16"/>
  <c r="BC33" i="16"/>
  <c r="BB33" i="16"/>
  <c r="K33" i="16"/>
  <c r="I33" i="16"/>
  <c r="G33" i="16"/>
  <c r="BA33" i="16" s="1"/>
  <c r="BE32" i="16"/>
  <c r="BD32" i="16"/>
  <c r="BC32" i="16"/>
  <c r="BB32" i="16"/>
  <c r="K32" i="16"/>
  <c r="I32" i="16"/>
  <c r="G32" i="16"/>
  <c r="BA32" i="16" s="1"/>
  <c r="BE31" i="16"/>
  <c r="BD31" i="16"/>
  <c r="BC31" i="16"/>
  <c r="BB31" i="16"/>
  <c r="K31" i="16"/>
  <c r="I31" i="16"/>
  <c r="G31" i="16"/>
  <c r="BA31" i="16" s="1"/>
  <c r="BE30" i="16"/>
  <c r="BD30" i="16"/>
  <c r="BC30" i="16"/>
  <c r="BB30" i="16"/>
  <c r="K30" i="16"/>
  <c r="I30" i="16"/>
  <c r="G30" i="16"/>
  <c r="BA30" i="16" s="1"/>
  <c r="BE29" i="16"/>
  <c r="BD29" i="16"/>
  <c r="BC29" i="16"/>
  <c r="BB29" i="16"/>
  <c r="K29" i="16"/>
  <c r="I29" i="16"/>
  <c r="G29" i="16"/>
  <c r="BA29" i="16" s="1"/>
  <c r="BE28" i="16"/>
  <c r="BE36" i="16" s="1"/>
  <c r="I10" i="15" s="1"/>
  <c r="BD28" i="16"/>
  <c r="BC28" i="16"/>
  <c r="BB28" i="16"/>
  <c r="K28" i="16"/>
  <c r="I28" i="16"/>
  <c r="G28" i="16"/>
  <c r="B10" i="15"/>
  <c r="A10" i="15"/>
  <c r="BE25" i="16"/>
  <c r="BE26" i="16" s="1"/>
  <c r="I9" i="15" s="1"/>
  <c r="BD25" i="16"/>
  <c r="BC25" i="16"/>
  <c r="BB25" i="16"/>
  <c r="BB26" i="16" s="1"/>
  <c r="F9" i="15" s="1"/>
  <c r="K25" i="16"/>
  <c r="I25" i="16"/>
  <c r="I26" i="16" s="1"/>
  <c r="G25" i="16"/>
  <c r="G26" i="16" s="1"/>
  <c r="B9" i="15"/>
  <c r="A9" i="15"/>
  <c r="BD26" i="16"/>
  <c r="H9" i="15" s="1"/>
  <c r="BC26" i="16"/>
  <c r="G9" i="15" s="1"/>
  <c r="K26" i="16"/>
  <c r="BE21" i="16"/>
  <c r="BE23" i="16" s="1"/>
  <c r="I8" i="15" s="1"/>
  <c r="BD21" i="16"/>
  <c r="BD23" i="16" s="1"/>
  <c r="H8" i="15" s="1"/>
  <c r="BC21" i="16"/>
  <c r="BC23" i="16" s="1"/>
  <c r="G8" i="15" s="1"/>
  <c r="BB21" i="16"/>
  <c r="BA21" i="16"/>
  <c r="BA23" i="16" s="1"/>
  <c r="E8" i="15" s="1"/>
  <c r="K21" i="16"/>
  <c r="K23" i="16" s="1"/>
  <c r="I21" i="16"/>
  <c r="I23" i="16" s="1"/>
  <c r="G21" i="16"/>
  <c r="B8" i="15"/>
  <c r="A8" i="15"/>
  <c r="BB23" i="16"/>
  <c r="F8" i="15" s="1"/>
  <c r="G23" i="16"/>
  <c r="BE18" i="16"/>
  <c r="BD18" i="16"/>
  <c r="BC18" i="16"/>
  <c r="BB18" i="16"/>
  <c r="K18" i="16"/>
  <c r="I18" i="16"/>
  <c r="G18" i="16"/>
  <c r="BA18" i="16" s="1"/>
  <c r="BE14" i="16"/>
  <c r="BD14" i="16"/>
  <c r="BC14" i="16"/>
  <c r="BB14" i="16"/>
  <c r="K14" i="16"/>
  <c r="I14" i="16"/>
  <c r="G14" i="16"/>
  <c r="BA14" i="16" s="1"/>
  <c r="BE10" i="16"/>
  <c r="BD10" i="16"/>
  <c r="BC10" i="16"/>
  <c r="BB10" i="16"/>
  <c r="K10" i="16"/>
  <c r="I10" i="16"/>
  <c r="G10" i="16"/>
  <c r="BA10" i="16" s="1"/>
  <c r="BE8" i="16"/>
  <c r="BD8" i="16"/>
  <c r="BC8" i="16"/>
  <c r="BB8" i="16"/>
  <c r="K8" i="16"/>
  <c r="K19" i="16" s="1"/>
  <c r="I8" i="16"/>
  <c r="G8" i="16"/>
  <c r="BA8" i="16" s="1"/>
  <c r="B7" i="15"/>
  <c r="A7" i="15"/>
  <c r="E4" i="16"/>
  <c r="F3" i="16"/>
  <c r="C33" i="14"/>
  <c r="F33" i="14" s="1"/>
  <c r="C31" i="14"/>
  <c r="G7" i="14"/>
  <c r="I27" i="12"/>
  <c r="D21" i="11"/>
  <c r="I26" i="12"/>
  <c r="G21" i="11" s="1"/>
  <c r="D20" i="11"/>
  <c r="I25" i="12"/>
  <c r="G20" i="11" s="1"/>
  <c r="D19" i="11"/>
  <c r="I24" i="12"/>
  <c r="G19" i="11" s="1"/>
  <c r="D18" i="11"/>
  <c r="I23" i="12"/>
  <c r="G18" i="11" s="1"/>
  <c r="D17" i="11"/>
  <c r="I22" i="12"/>
  <c r="G17" i="11" s="1"/>
  <c r="D16" i="11"/>
  <c r="I21" i="12"/>
  <c r="G16" i="11" s="1"/>
  <c r="D15" i="11"/>
  <c r="I20" i="12"/>
  <c r="G15" i="11" s="1"/>
  <c r="BE54" i="13"/>
  <c r="BD54" i="13"/>
  <c r="BC54" i="13"/>
  <c r="BA54" i="13"/>
  <c r="BA56" i="13" s="1"/>
  <c r="E14" i="12" s="1"/>
  <c r="K54" i="13"/>
  <c r="I54" i="13"/>
  <c r="G54" i="13"/>
  <c r="BB54" i="13" s="1"/>
  <c r="BE53" i="13"/>
  <c r="BE56" i="13" s="1"/>
  <c r="I14" i="12" s="1"/>
  <c r="BD53" i="13"/>
  <c r="BC53" i="13"/>
  <c r="BA53" i="13"/>
  <c r="K53" i="13"/>
  <c r="K56" i="13" s="1"/>
  <c r="I53" i="13"/>
  <c r="G53" i="13"/>
  <c r="B14" i="12"/>
  <c r="A14" i="12"/>
  <c r="BE50" i="13"/>
  <c r="BD50" i="13"/>
  <c r="BC50" i="13"/>
  <c r="BA50" i="13"/>
  <c r="K50" i="13"/>
  <c r="I50" i="13"/>
  <c r="G50" i="13"/>
  <c r="BB50" i="13" s="1"/>
  <c r="BE48" i="13"/>
  <c r="BD48" i="13"/>
  <c r="BC48" i="13"/>
  <c r="BA48" i="13"/>
  <c r="K48" i="13"/>
  <c r="I48" i="13"/>
  <c r="G48" i="13"/>
  <c r="BB48" i="13" s="1"/>
  <c r="BE47" i="13"/>
  <c r="BD47" i="13"/>
  <c r="BC47" i="13"/>
  <c r="BA47" i="13"/>
  <c r="K47" i="13"/>
  <c r="I47" i="13"/>
  <c r="G47" i="13"/>
  <c r="BB47" i="13" s="1"/>
  <c r="BE46" i="13"/>
  <c r="BD46" i="13"/>
  <c r="BC46" i="13"/>
  <c r="BA46" i="13"/>
  <c r="K46" i="13"/>
  <c r="I46" i="13"/>
  <c r="G46" i="13"/>
  <c r="B13" i="12"/>
  <c r="A13" i="12"/>
  <c r="I51" i="13"/>
  <c r="BE43" i="13"/>
  <c r="BE44" i="13" s="1"/>
  <c r="I12" i="12" s="1"/>
  <c r="BD43" i="13"/>
  <c r="BD44" i="13" s="1"/>
  <c r="H12" i="12" s="1"/>
  <c r="BC43" i="13"/>
  <c r="BC44" i="13" s="1"/>
  <c r="G12" i="12" s="1"/>
  <c r="BB43" i="13"/>
  <c r="BB44" i="13" s="1"/>
  <c r="F12" i="12" s="1"/>
  <c r="K43" i="13"/>
  <c r="K44" i="13" s="1"/>
  <c r="I43" i="13"/>
  <c r="G43" i="13"/>
  <c r="B12" i="12"/>
  <c r="A12" i="12"/>
  <c r="I44" i="13"/>
  <c r="BE40" i="13"/>
  <c r="BD40" i="13"/>
  <c r="BC40" i="13"/>
  <c r="BB40" i="13"/>
  <c r="K40" i="13"/>
  <c r="I40" i="13"/>
  <c r="G40" i="13"/>
  <c r="BA40" i="13" s="1"/>
  <c r="BE39" i="13"/>
  <c r="BD39" i="13"/>
  <c r="BC39" i="13"/>
  <c r="BB39" i="13"/>
  <c r="K39" i="13"/>
  <c r="I39" i="13"/>
  <c r="G39" i="13"/>
  <c r="BA39" i="13" s="1"/>
  <c r="BE38" i="13"/>
  <c r="BD38" i="13"/>
  <c r="BC38" i="13"/>
  <c r="BB38" i="13"/>
  <c r="K38" i="13"/>
  <c r="I38" i="13"/>
  <c r="G38" i="13"/>
  <c r="B11" i="12"/>
  <c r="A11" i="12"/>
  <c r="K41" i="13"/>
  <c r="BE34" i="13"/>
  <c r="BE36" i="13" s="1"/>
  <c r="I10" i="12" s="1"/>
  <c r="BD34" i="13"/>
  <c r="BC34" i="13"/>
  <c r="BC36" i="13" s="1"/>
  <c r="G10" i="12" s="1"/>
  <c r="BB34" i="13"/>
  <c r="BB36" i="13" s="1"/>
  <c r="F10" i="12" s="1"/>
  <c r="K34" i="13"/>
  <c r="K36" i="13" s="1"/>
  <c r="I34" i="13"/>
  <c r="I36" i="13" s="1"/>
  <c r="G34" i="13"/>
  <c r="G36" i="13" s="1"/>
  <c r="B10" i="12"/>
  <c r="A10" i="12"/>
  <c r="BD36" i="13"/>
  <c r="H10" i="12" s="1"/>
  <c r="BE30" i="13"/>
  <c r="BD30" i="13"/>
  <c r="BC30" i="13"/>
  <c r="BC32" i="13" s="1"/>
  <c r="G9" i="12" s="1"/>
  <c r="BB30" i="13"/>
  <c r="K30" i="13"/>
  <c r="K32" i="13" s="1"/>
  <c r="I30" i="13"/>
  <c r="G30" i="13"/>
  <c r="BA30" i="13" s="1"/>
  <c r="BE29" i="13"/>
  <c r="BD29" i="13"/>
  <c r="BC29" i="13"/>
  <c r="BB29" i="13"/>
  <c r="K29" i="13"/>
  <c r="I29" i="13"/>
  <c r="I32" i="13" s="1"/>
  <c r="G29" i="13"/>
  <c r="BA29" i="13" s="1"/>
  <c r="B9" i="12"/>
  <c r="A9" i="12"/>
  <c r="BD32" i="13"/>
  <c r="H9" i="12" s="1"/>
  <c r="G32" i="13"/>
  <c r="BE26" i="13"/>
  <c r="BD26" i="13"/>
  <c r="BC26" i="13"/>
  <c r="BB26" i="13"/>
  <c r="K26" i="13"/>
  <c r="I26" i="13"/>
  <c r="G26" i="13"/>
  <c r="BA26" i="13" s="1"/>
  <c r="BE25" i="13"/>
  <c r="BD25" i="13"/>
  <c r="BC25" i="13"/>
  <c r="BB25" i="13"/>
  <c r="K25" i="13"/>
  <c r="I25" i="13"/>
  <c r="G25" i="13"/>
  <c r="BA25" i="13" s="1"/>
  <c r="BE23" i="13"/>
  <c r="BD23" i="13"/>
  <c r="BC23" i="13"/>
  <c r="BB23" i="13"/>
  <c r="K23" i="13"/>
  <c r="I23" i="13"/>
  <c r="G23" i="13"/>
  <c r="BA23" i="13" s="1"/>
  <c r="BE22" i="13"/>
  <c r="BD22" i="13"/>
  <c r="BC22" i="13"/>
  <c r="BC27" i="13" s="1"/>
  <c r="G8" i="12" s="1"/>
  <c r="BB22" i="13"/>
  <c r="K22" i="13"/>
  <c r="I22" i="13"/>
  <c r="G22" i="13"/>
  <c r="B8" i="12"/>
  <c r="A8" i="12"/>
  <c r="BE18" i="13"/>
  <c r="BD18" i="13"/>
  <c r="BC18" i="13"/>
  <c r="BB18" i="13"/>
  <c r="K18" i="13"/>
  <c r="I18" i="13"/>
  <c r="G18" i="13"/>
  <c r="BA18" i="13" s="1"/>
  <c r="BE16" i="13"/>
  <c r="BD16" i="13"/>
  <c r="BC16" i="13"/>
  <c r="BB16" i="13"/>
  <c r="K16" i="13"/>
  <c r="I16" i="13"/>
  <c r="G16" i="13"/>
  <c r="BA16" i="13" s="1"/>
  <c r="BE13" i="13"/>
  <c r="BD13" i="13"/>
  <c r="BC13" i="13"/>
  <c r="BB13" i="13"/>
  <c r="K13" i="13"/>
  <c r="I13" i="13"/>
  <c r="G13" i="13"/>
  <c r="BA13" i="13" s="1"/>
  <c r="BE12" i="13"/>
  <c r="BD12" i="13"/>
  <c r="BC12" i="13"/>
  <c r="BB12" i="13"/>
  <c r="K12" i="13"/>
  <c r="I12" i="13"/>
  <c r="G12" i="13"/>
  <c r="BA12" i="13" s="1"/>
  <c r="BE10" i="13"/>
  <c r="BD10" i="13"/>
  <c r="BC10" i="13"/>
  <c r="BB10" i="13"/>
  <c r="K10" i="13"/>
  <c r="I10" i="13"/>
  <c r="G10" i="13"/>
  <c r="BA10" i="13" s="1"/>
  <c r="BE8" i="13"/>
  <c r="BD8" i="13"/>
  <c r="BC8" i="13"/>
  <c r="BB8" i="13"/>
  <c r="K8" i="13"/>
  <c r="I8" i="13"/>
  <c r="G8" i="13"/>
  <c r="B7" i="12"/>
  <c r="A7" i="12"/>
  <c r="E4" i="13"/>
  <c r="F3" i="13"/>
  <c r="C33" i="11"/>
  <c r="F33" i="11" s="1"/>
  <c r="C31" i="11"/>
  <c r="G7" i="11"/>
  <c r="I31" i="9"/>
  <c r="D21" i="8"/>
  <c r="I30" i="9"/>
  <c r="G21" i="8" s="1"/>
  <c r="D20" i="8"/>
  <c r="I29" i="9"/>
  <c r="G20" i="8" s="1"/>
  <c r="D19" i="8"/>
  <c r="I28" i="9"/>
  <c r="G19" i="8" s="1"/>
  <c r="D18" i="8"/>
  <c r="I27" i="9"/>
  <c r="G18" i="8" s="1"/>
  <c r="D17" i="8"/>
  <c r="I26" i="9"/>
  <c r="G17" i="8" s="1"/>
  <c r="D16" i="8"/>
  <c r="I25" i="9"/>
  <c r="G16" i="8" s="1"/>
  <c r="D15" i="8"/>
  <c r="I24" i="9"/>
  <c r="BE91" i="10"/>
  <c r="BD91" i="10"/>
  <c r="BC91" i="10"/>
  <c r="BB91" i="10"/>
  <c r="K91" i="10"/>
  <c r="I91" i="10"/>
  <c r="G91" i="10"/>
  <c r="BA91" i="10" s="1"/>
  <c r="BE90" i="10"/>
  <c r="BD90" i="10"/>
  <c r="BC90" i="10"/>
  <c r="BB90" i="10"/>
  <c r="K90" i="10"/>
  <c r="I90" i="10"/>
  <c r="G90" i="10"/>
  <c r="BA90" i="10" s="1"/>
  <c r="BE89" i="10"/>
  <c r="BD89" i="10"/>
  <c r="BC89" i="10"/>
  <c r="BB89" i="10"/>
  <c r="K89" i="10"/>
  <c r="I89" i="10"/>
  <c r="G89" i="10"/>
  <c r="BA89" i="10" s="1"/>
  <c r="BE88" i="10"/>
  <c r="BD88" i="10"/>
  <c r="BC88" i="10"/>
  <c r="BB88" i="10"/>
  <c r="K88" i="10"/>
  <c r="I88" i="10"/>
  <c r="G88" i="10"/>
  <c r="BA88" i="10" s="1"/>
  <c r="BE87" i="10"/>
  <c r="BD87" i="10"/>
  <c r="BC87" i="10"/>
  <c r="BB87" i="10"/>
  <c r="K87" i="10"/>
  <c r="I87" i="10"/>
  <c r="G87" i="10"/>
  <c r="BA87" i="10" s="1"/>
  <c r="BE86" i="10"/>
  <c r="BD86" i="10"/>
  <c r="BC86" i="10"/>
  <c r="BB86" i="10"/>
  <c r="K86" i="10"/>
  <c r="K92" i="10" s="1"/>
  <c r="I86" i="10"/>
  <c r="G86" i="10"/>
  <c r="B18" i="9"/>
  <c r="A18" i="9"/>
  <c r="BE83" i="10"/>
  <c r="BD83" i="10"/>
  <c r="BD84" i="10" s="1"/>
  <c r="H17" i="9" s="1"/>
  <c r="BC83" i="10"/>
  <c r="BA83" i="10"/>
  <c r="K83" i="10"/>
  <c r="I83" i="10"/>
  <c r="G83" i="10"/>
  <c r="BB83" i="10" s="1"/>
  <c r="BE82" i="10"/>
  <c r="BD82" i="10"/>
  <c r="BC82" i="10"/>
  <c r="BC84" i="10" s="1"/>
  <c r="G17" i="9" s="1"/>
  <c r="BA82" i="10"/>
  <c r="K82" i="10"/>
  <c r="I82" i="10"/>
  <c r="G82" i="10"/>
  <c r="B17" i="9"/>
  <c r="A17" i="9"/>
  <c r="BE79" i="10"/>
  <c r="BD79" i="10"/>
  <c r="BC79" i="10"/>
  <c r="BA79" i="10"/>
  <c r="K79" i="10"/>
  <c r="I79" i="10"/>
  <c r="G79" i="10"/>
  <c r="BB79" i="10" s="1"/>
  <c r="BE77" i="10"/>
  <c r="BD77" i="10"/>
  <c r="BC77" i="10"/>
  <c r="BA77" i="10"/>
  <c r="K77" i="10"/>
  <c r="I77" i="10"/>
  <c r="G77" i="10"/>
  <c r="BB77" i="10" s="1"/>
  <c r="BE75" i="10"/>
  <c r="BD75" i="10"/>
  <c r="BC75" i="10"/>
  <c r="BA75" i="10"/>
  <c r="K75" i="10"/>
  <c r="I75" i="10"/>
  <c r="G75" i="10"/>
  <c r="BB75" i="10" s="1"/>
  <c r="BE73" i="10"/>
  <c r="BD73" i="10"/>
  <c r="BC73" i="10"/>
  <c r="BA73" i="10"/>
  <c r="K73" i="10"/>
  <c r="I73" i="10"/>
  <c r="G73" i="10"/>
  <c r="BB73" i="10" s="1"/>
  <c r="BE72" i="10"/>
  <c r="BD72" i="10"/>
  <c r="BC72" i="10"/>
  <c r="BA72" i="10"/>
  <c r="K72" i="10"/>
  <c r="I72" i="10"/>
  <c r="G72" i="10"/>
  <c r="BB72" i="10" s="1"/>
  <c r="BE70" i="10"/>
  <c r="BE80" i="10" s="1"/>
  <c r="I16" i="9" s="1"/>
  <c r="BD70" i="10"/>
  <c r="BC70" i="10"/>
  <c r="BA70" i="10"/>
  <c r="K70" i="10"/>
  <c r="I70" i="10"/>
  <c r="G70" i="10"/>
  <c r="B16" i="9"/>
  <c r="A16" i="9"/>
  <c r="BE67" i="10"/>
  <c r="BD67" i="10"/>
  <c r="BC67" i="10"/>
  <c r="BA67" i="10"/>
  <c r="K67" i="10"/>
  <c r="I67" i="10"/>
  <c r="G67" i="10"/>
  <c r="BB67" i="10" s="1"/>
  <c r="BE65" i="10"/>
  <c r="BD65" i="10"/>
  <c r="BD68" i="10" s="1"/>
  <c r="H15" i="9" s="1"/>
  <c r="BC65" i="10"/>
  <c r="BA65" i="10"/>
  <c r="K65" i="10"/>
  <c r="I65" i="10"/>
  <c r="G65" i="10"/>
  <c r="BB65" i="10" s="1"/>
  <c r="BE64" i="10"/>
  <c r="BD64" i="10"/>
  <c r="BC64" i="10"/>
  <c r="BC68" i="10" s="1"/>
  <c r="G15" i="9" s="1"/>
  <c r="BA64" i="10"/>
  <c r="K64" i="10"/>
  <c r="I64" i="10"/>
  <c r="G64" i="10"/>
  <c r="B15" i="9"/>
  <c r="A15" i="9"/>
  <c r="K68" i="10"/>
  <c r="BE60" i="10"/>
  <c r="BE62" i="10" s="1"/>
  <c r="I14" i="9" s="1"/>
  <c r="BD60" i="10"/>
  <c r="BC60" i="10"/>
  <c r="BA60" i="10"/>
  <c r="K60" i="10"/>
  <c r="K62" i="10" s="1"/>
  <c r="I60" i="10"/>
  <c r="I62" i="10" s="1"/>
  <c r="G60" i="10"/>
  <c r="G62" i="10" s="1"/>
  <c r="B14" i="9"/>
  <c r="A14" i="9"/>
  <c r="BD62" i="10"/>
  <c r="H14" i="9" s="1"/>
  <c r="BC62" i="10"/>
  <c r="G14" i="9" s="1"/>
  <c r="BA62" i="10"/>
  <c r="E14" i="9" s="1"/>
  <c r="BE56" i="10"/>
  <c r="BE58" i="10" s="1"/>
  <c r="I13" i="9" s="1"/>
  <c r="BD56" i="10"/>
  <c r="BC56" i="10"/>
  <c r="BA56" i="10"/>
  <c r="BA58" i="10" s="1"/>
  <c r="E13" i="9" s="1"/>
  <c r="K56" i="10"/>
  <c r="K58" i="10" s="1"/>
  <c r="I56" i="10"/>
  <c r="G56" i="10"/>
  <c r="BB56" i="10" s="1"/>
  <c r="BB58" i="10" s="1"/>
  <c r="F13" i="9" s="1"/>
  <c r="B13" i="9"/>
  <c r="A13" i="9"/>
  <c r="BD58" i="10"/>
  <c r="H13" i="9" s="1"/>
  <c r="BC58" i="10"/>
  <c r="G13" i="9" s="1"/>
  <c r="I58" i="10"/>
  <c r="BE53" i="10"/>
  <c r="BE54" i="10" s="1"/>
  <c r="I12" i="9" s="1"/>
  <c r="BD53" i="10"/>
  <c r="BD54" i="10" s="1"/>
  <c r="H12" i="9" s="1"/>
  <c r="BC53" i="10"/>
  <c r="BC54" i="10" s="1"/>
  <c r="G12" i="9" s="1"/>
  <c r="BB53" i="10"/>
  <c r="K53" i="10"/>
  <c r="K54" i="10" s="1"/>
  <c r="I53" i="10"/>
  <c r="I54" i="10" s="1"/>
  <c r="G53" i="10"/>
  <c r="B12" i="9"/>
  <c r="A12" i="9"/>
  <c r="BB54" i="10"/>
  <c r="F12" i="9" s="1"/>
  <c r="BE49" i="10"/>
  <c r="BD49" i="10"/>
  <c r="BC49" i="10"/>
  <c r="BB49" i="10"/>
  <c r="K49" i="10"/>
  <c r="I49" i="10"/>
  <c r="G49" i="10"/>
  <c r="BA49" i="10" s="1"/>
  <c r="BE48" i="10"/>
  <c r="BD48" i="10"/>
  <c r="BC48" i="10"/>
  <c r="BB48" i="10"/>
  <c r="K48" i="10"/>
  <c r="I48" i="10"/>
  <c r="G48" i="10"/>
  <c r="BA48" i="10" s="1"/>
  <c r="BE47" i="10"/>
  <c r="BD47" i="10"/>
  <c r="BC47" i="10"/>
  <c r="BB47" i="10"/>
  <c r="K47" i="10"/>
  <c r="I47" i="10"/>
  <c r="G47" i="10"/>
  <c r="BA47" i="10" s="1"/>
  <c r="BE46" i="10"/>
  <c r="BD46" i="10"/>
  <c r="BC46" i="10"/>
  <c r="BB46" i="10"/>
  <c r="K46" i="10"/>
  <c r="K51" i="10" s="1"/>
  <c r="I46" i="10"/>
  <c r="G46" i="10"/>
  <c r="B11" i="9"/>
  <c r="A11" i="9"/>
  <c r="BE42" i="10"/>
  <c r="BE44" i="10" s="1"/>
  <c r="I10" i="9" s="1"/>
  <c r="BD42" i="10"/>
  <c r="BD44" i="10" s="1"/>
  <c r="H10" i="9" s="1"/>
  <c r="BC42" i="10"/>
  <c r="BC44" i="10" s="1"/>
  <c r="G10" i="9" s="1"/>
  <c r="BB42" i="10"/>
  <c r="BB44" i="10" s="1"/>
  <c r="F10" i="9" s="1"/>
  <c r="K42" i="10"/>
  <c r="K44" i="10" s="1"/>
  <c r="I42" i="10"/>
  <c r="I44" i="10" s="1"/>
  <c r="G42" i="10"/>
  <c r="G44" i="10" s="1"/>
  <c r="B10" i="9"/>
  <c r="A10" i="9"/>
  <c r="BE37" i="10"/>
  <c r="BD37" i="10"/>
  <c r="BC37" i="10"/>
  <c r="BB37" i="10"/>
  <c r="BA37" i="10"/>
  <c r="K37" i="10"/>
  <c r="I37" i="10"/>
  <c r="G37" i="10"/>
  <c r="BE34" i="10"/>
  <c r="BD34" i="10"/>
  <c r="BC34" i="10"/>
  <c r="BB34" i="10"/>
  <c r="BA34" i="10"/>
  <c r="K34" i="10"/>
  <c r="I34" i="10"/>
  <c r="G34" i="10"/>
  <c r="BE32" i="10"/>
  <c r="BD32" i="10"/>
  <c r="BC32" i="10"/>
  <c r="BB32" i="10"/>
  <c r="BA32" i="10"/>
  <c r="K32" i="10"/>
  <c r="I32" i="10"/>
  <c r="G32" i="10"/>
  <c r="BE30" i="10"/>
  <c r="BE40" i="10" s="1"/>
  <c r="I9" i="9" s="1"/>
  <c r="BD30" i="10"/>
  <c r="BC30" i="10"/>
  <c r="BC40" i="10" s="1"/>
  <c r="G9" i="9" s="1"/>
  <c r="BB30" i="10"/>
  <c r="BA30" i="10"/>
  <c r="BA40" i="10" s="1"/>
  <c r="E9" i="9" s="1"/>
  <c r="K30" i="10"/>
  <c r="I30" i="10"/>
  <c r="I40" i="10" s="1"/>
  <c r="G30" i="10"/>
  <c r="B9" i="9"/>
  <c r="A9" i="9"/>
  <c r="BD40" i="10"/>
  <c r="H9" i="9" s="1"/>
  <c r="BB40" i="10"/>
  <c r="F9" i="9" s="1"/>
  <c r="K40" i="10"/>
  <c r="G40" i="10"/>
  <c r="BE26" i="10"/>
  <c r="BD26" i="10"/>
  <c r="BC26" i="10"/>
  <c r="BB26" i="10"/>
  <c r="K26" i="10"/>
  <c r="I26" i="10"/>
  <c r="G26" i="10"/>
  <c r="BA26" i="10" s="1"/>
  <c r="BE23" i="10"/>
  <c r="BD23" i="10"/>
  <c r="BC23" i="10"/>
  <c r="BB23" i="10"/>
  <c r="K23" i="10"/>
  <c r="I23" i="10"/>
  <c r="G23" i="10"/>
  <c r="BA23" i="10" s="1"/>
  <c r="BE20" i="10"/>
  <c r="BD20" i="10"/>
  <c r="BC20" i="10"/>
  <c r="BB20" i="10"/>
  <c r="K20" i="10"/>
  <c r="I20" i="10"/>
  <c r="G20" i="10"/>
  <c r="BA20" i="10" s="1"/>
  <c r="BE17" i="10"/>
  <c r="BD17" i="10"/>
  <c r="BC17" i="10"/>
  <c r="BB17" i="10"/>
  <c r="K17" i="10"/>
  <c r="I17" i="10"/>
  <c r="G17" i="10"/>
  <c r="BA17" i="10" s="1"/>
  <c r="BE14" i="10"/>
  <c r="BD14" i="10"/>
  <c r="BC14" i="10"/>
  <c r="BB14" i="10"/>
  <c r="K14" i="10"/>
  <c r="I14" i="10"/>
  <c r="G14" i="10"/>
  <c r="BA14" i="10" s="1"/>
  <c r="BE11" i="10"/>
  <c r="BD11" i="10"/>
  <c r="BD28" i="10" s="1"/>
  <c r="H8" i="9" s="1"/>
  <c r="BC11" i="10"/>
  <c r="BB11" i="10"/>
  <c r="K11" i="10"/>
  <c r="I11" i="10"/>
  <c r="I28" i="10" s="1"/>
  <c r="G11" i="10"/>
  <c r="BA11" i="10" s="1"/>
  <c r="B8" i="9"/>
  <c r="A8" i="9"/>
  <c r="BE28" i="10"/>
  <c r="I8" i="9" s="1"/>
  <c r="BE8" i="10"/>
  <c r="BD8" i="10"/>
  <c r="BD9" i="10" s="1"/>
  <c r="H7" i="9" s="1"/>
  <c r="BC8" i="10"/>
  <c r="BC9" i="10" s="1"/>
  <c r="G7" i="9" s="1"/>
  <c r="BB8" i="10"/>
  <c r="K8" i="10"/>
  <c r="I8" i="10"/>
  <c r="I9" i="10" s="1"/>
  <c r="G8" i="10"/>
  <c r="BA8" i="10" s="1"/>
  <c r="BA9" i="10" s="1"/>
  <c r="E7" i="9" s="1"/>
  <c r="B7" i="9"/>
  <c r="A7" i="9"/>
  <c r="BE9" i="10"/>
  <c r="I7" i="9" s="1"/>
  <c r="BB9" i="10"/>
  <c r="F7" i="9" s="1"/>
  <c r="K9" i="10"/>
  <c r="E4" i="10"/>
  <c r="F3" i="10"/>
  <c r="C33" i="8"/>
  <c r="F33" i="8" s="1"/>
  <c r="C31" i="8"/>
  <c r="G7" i="8"/>
  <c r="I44" i="3"/>
  <c r="D21" i="2"/>
  <c r="I43" i="3"/>
  <c r="G21" i="2" s="1"/>
  <c r="D20" i="2"/>
  <c r="I42" i="3"/>
  <c r="G20" i="2" s="1"/>
  <c r="D19" i="2"/>
  <c r="I41" i="3"/>
  <c r="G19" i="2" s="1"/>
  <c r="D18" i="2"/>
  <c r="I40" i="3"/>
  <c r="G18" i="2" s="1"/>
  <c r="D17" i="2"/>
  <c r="I39" i="3"/>
  <c r="G17" i="2" s="1"/>
  <c r="D16" i="2"/>
  <c r="I38" i="3"/>
  <c r="G16" i="2" s="1"/>
  <c r="D15" i="2"/>
  <c r="I37" i="3"/>
  <c r="G15" i="2" s="1"/>
  <c r="BE218" i="4"/>
  <c r="BC218" i="4"/>
  <c r="BB218" i="4"/>
  <c r="BA218" i="4"/>
  <c r="K218" i="4"/>
  <c r="I218" i="4"/>
  <c r="G218" i="4"/>
  <c r="BE217" i="4"/>
  <c r="BC217" i="4"/>
  <c r="BB217" i="4"/>
  <c r="BA217" i="4"/>
  <c r="K217" i="4"/>
  <c r="I217" i="4"/>
  <c r="G217" i="4"/>
  <c r="BD217" i="4" s="1"/>
  <c r="BE216" i="4"/>
  <c r="BC216" i="4"/>
  <c r="BB216" i="4"/>
  <c r="BA216" i="4"/>
  <c r="K216" i="4"/>
  <c r="I216" i="4"/>
  <c r="I219" i="4" s="1"/>
  <c r="G216" i="4"/>
  <c r="BD216" i="4" s="1"/>
  <c r="B31" i="3"/>
  <c r="A31" i="3"/>
  <c r="BE213" i="4"/>
  <c r="BD213" i="4"/>
  <c r="BB213" i="4"/>
  <c r="BA213" i="4"/>
  <c r="K213" i="4"/>
  <c r="I213" i="4"/>
  <c r="G213" i="4"/>
  <c r="BC213" i="4" s="1"/>
  <c r="BE212" i="4"/>
  <c r="BD212" i="4"/>
  <c r="BB212" i="4"/>
  <c r="BA212" i="4"/>
  <c r="K212" i="4"/>
  <c r="I212" i="4"/>
  <c r="G212" i="4"/>
  <c r="BC212" i="4" s="1"/>
  <c r="BE211" i="4"/>
  <c r="BD211" i="4"/>
  <c r="BB211" i="4"/>
  <c r="BA211" i="4"/>
  <c r="K211" i="4"/>
  <c r="I211" i="4"/>
  <c r="G211" i="4"/>
  <c r="BC211" i="4" s="1"/>
  <c r="BE210" i="4"/>
  <c r="BD210" i="4"/>
  <c r="BB210" i="4"/>
  <c r="BA210" i="4"/>
  <c r="K210" i="4"/>
  <c r="I210" i="4"/>
  <c r="G210" i="4"/>
  <c r="BC210" i="4" s="1"/>
  <c r="BE209" i="4"/>
  <c r="BC209" i="4"/>
  <c r="BB209" i="4"/>
  <c r="BA209" i="4"/>
  <c r="K209" i="4"/>
  <c r="I209" i="4"/>
  <c r="G209" i="4"/>
  <c r="BD209" i="4" s="1"/>
  <c r="BE208" i="4"/>
  <c r="BC208" i="4"/>
  <c r="BB208" i="4"/>
  <c r="BA208" i="4"/>
  <c r="K208" i="4"/>
  <c r="I208" i="4"/>
  <c r="G208" i="4"/>
  <c r="BD208" i="4" s="1"/>
  <c r="BE207" i="4"/>
  <c r="BC207" i="4"/>
  <c r="BB207" i="4"/>
  <c r="BA207" i="4"/>
  <c r="K207" i="4"/>
  <c r="I207" i="4"/>
  <c r="G207" i="4"/>
  <c r="BD207" i="4" s="1"/>
  <c r="BE206" i="4"/>
  <c r="BC206" i="4"/>
  <c r="BB206" i="4"/>
  <c r="BA206" i="4"/>
  <c r="K206" i="4"/>
  <c r="I206" i="4"/>
  <c r="G206" i="4"/>
  <c r="BD206" i="4" s="1"/>
  <c r="BE205" i="4"/>
  <c r="BD205" i="4"/>
  <c r="BB205" i="4"/>
  <c r="BA205" i="4"/>
  <c r="K205" i="4"/>
  <c r="I205" i="4"/>
  <c r="G205" i="4"/>
  <c r="BC205" i="4" s="1"/>
  <c r="BE204" i="4"/>
  <c r="BD204" i="4"/>
  <c r="BB204" i="4"/>
  <c r="BA204" i="4"/>
  <c r="K204" i="4"/>
  <c r="I204" i="4"/>
  <c r="G204" i="4"/>
  <c r="BC204" i="4" s="1"/>
  <c r="BE203" i="4"/>
  <c r="BD203" i="4"/>
  <c r="BB203" i="4"/>
  <c r="BA203" i="4"/>
  <c r="K203" i="4"/>
  <c r="I203" i="4"/>
  <c r="G203" i="4"/>
  <c r="BC203" i="4" s="1"/>
  <c r="BE202" i="4"/>
  <c r="BC202" i="4"/>
  <c r="BB202" i="4"/>
  <c r="BA202" i="4"/>
  <c r="K202" i="4"/>
  <c r="I202" i="4"/>
  <c r="G202" i="4"/>
  <c r="BD202" i="4" s="1"/>
  <c r="BE201" i="4"/>
  <c r="BD201" i="4"/>
  <c r="BB201" i="4"/>
  <c r="BA201" i="4"/>
  <c r="K201" i="4"/>
  <c r="I201" i="4"/>
  <c r="G201" i="4"/>
  <c r="BC201" i="4" s="1"/>
  <c r="BE200" i="4"/>
  <c r="BD200" i="4"/>
  <c r="BB200" i="4"/>
  <c r="BA200" i="4"/>
  <c r="K200" i="4"/>
  <c r="I200" i="4"/>
  <c r="G200" i="4"/>
  <c r="BC200" i="4" s="1"/>
  <c r="BE199" i="4"/>
  <c r="BD199" i="4"/>
  <c r="BB199" i="4"/>
  <c r="BA199" i="4"/>
  <c r="K199" i="4"/>
  <c r="I199" i="4"/>
  <c r="G199" i="4"/>
  <c r="BC199" i="4" s="1"/>
  <c r="BE198" i="4"/>
  <c r="BD198" i="4"/>
  <c r="BB198" i="4"/>
  <c r="BA198" i="4"/>
  <c r="K198" i="4"/>
  <c r="I198" i="4"/>
  <c r="G198" i="4"/>
  <c r="BC198" i="4" s="1"/>
  <c r="BE197" i="4"/>
  <c r="BD197" i="4"/>
  <c r="BB197" i="4"/>
  <c r="BA197" i="4"/>
  <c r="K197" i="4"/>
  <c r="I197" i="4"/>
  <c r="G197" i="4"/>
  <c r="BC197" i="4" s="1"/>
  <c r="BE196" i="4"/>
  <c r="BD196" i="4"/>
  <c r="BB196" i="4"/>
  <c r="BA196" i="4"/>
  <c r="K196" i="4"/>
  <c r="I196" i="4"/>
  <c r="G196" i="4"/>
  <c r="BC196" i="4" s="1"/>
  <c r="BE195" i="4"/>
  <c r="BC195" i="4"/>
  <c r="BB195" i="4"/>
  <c r="BA195" i="4"/>
  <c r="K195" i="4"/>
  <c r="I195" i="4"/>
  <c r="G195" i="4"/>
  <c r="BD195" i="4" s="1"/>
  <c r="BE194" i="4"/>
  <c r="BD194" i="4"/>
  <c r="BB194" i="4"/>
  <c r="BA194" i="4"/>
  <c r="K194" i="4"/>
  <c r="I194" i="4"/>
  <c r="G194" i="4"/>
  <c r="BC194" i="4" s="1"/>
  <c r="BE193" i="4"/>
  <c r="BC193" i="4"/>
  <c r="BB193" i="4"/>
  <c r="BA193" i="4"/>
  <c r="K193" i="4"/>
  <c r="I193" i="4"/>
  <c r="G193" i="4"/>
  <c r="BD193" i="4" s="1"/>
  <c r="BE192" i="4"/>
  <c r="BC192" i="4"/>
  <c r="BB192" i="4"/>
  <c r="BA192" i="4"/>
  <c r="K192" i="4"/>
  <c r="I192" i="4"/>
  <c r="G192" i="4"/>
  <c r="BD192" i="4" s="1"/>
  <c r="BE191" i="4"/>
  <c r="BC191" i="4"/>
  <c r="BB191" i="4"/>
  <c r="BA191" i="4"/>
  <c r="K191" i="4"/>
  <c r="I191" i="4"/>
  <c r="G191" i="4"/>
  <c r="BD191" i="4" s="1"/>
  <c r="BE190" i="4"/>
  <c r="BC190" i="4"/>
  <c r="BB190" i="4"/>
  <c r="BA190" i="4"/>
  <c r="K190" i="4"/>
  <c r="I190" i="4"/>
  <c r="G190" i="4"/>
  <c r="BD190" i="4" s="1"/>
  <c r="BE189" i="4"/>
  <c r="BC189" i="4"/>
  <c r="BB189" i="4"/>
  <c r="BA189" i="4"/>
  <c r="K189" i="4"/>
  <c r="I189" i="4"/>
  <c r="G189" i="4"/>
  <c r="BD189" i="4" s="1"/>
  <c r="BE188" i="4"/>
  <c r="BC188" i="4"/>
  <c r="BB188" i="4"/>
  <c r="BA188" i="4"/>
  <c r="K188" i="4"/>
  <c r="I188" i="4"/>
  <c r="G188" i="4"/>
  <c r="BD188" i="4" s="1"/>
  <c r="BE187" i="4"/>
  <c r="BC187" i="4"/>
  <c r="BB187" i="4"/>
  <c r="BA187" i="4"/>
  <c r="K187" i="4"/>
  <c r="I187" i="4"/>
  <c r="G187" i="4"/>
  <c r="BD187" i="4" s="1"/>
  <c r="BE186" i="4"/>
  <c r="BC186" i="4"/>
  <c r="BB186" i="4"/>
  <c r="BA186" i="4"/>
  <c r="K186" i="4"/>
  <c r="I186" i="4"/>
  <c r="G186" i="4"/>
  <c r="BD186" i="4" s="1"/>
  <c r="BE185" i="4"/>
  <c r="BC185" i="4"/>
  <c r="BB185" i="4"/>
  <c r="BA185" i="4"/>
  <c r="K185" i="4"/>
  <c r="I185" i="4"/>
  <c r="G185" i="4"/>
  <c r="BD185" i="4" s="1"/>
  <c r="BE184" i="4"/>
  <c r="BC184" i="4"/>
  <c r="BB184" i="4"/>
  <c r="BA184" i="4"/>
  <c r="K184" i="4"/>
  <c r="I184" i="4"/>
  <c r="G184" i="4"/>
  <c r="BD184" i="4" s="1"/>
  <c r="BE183" i="4"/>
  <c r="BC183" i="4"/>
  <c r="BB183" i="4"/>
  <c r="BA183" i="4"/>
  <c r="K183" i="4"/>
  <c r="I183" i="4"/>
  <c r="G183" i="4"/>
  <c r="BD183" i="4" s="1"/>
  <c r="BE182" i="4"/>
  <c r="BC182" i="4"/>
  <c r="BB182" i="4"/>
  <c r="BA182" i="4"/>
  <c r="K182" i="4"/>
  <c r="I182" i="4"/>
  <c r="G182" i="4"/>
  <c r="BD182" i="4" s="1"/>
  <c r="BE181" i="4"/>
  <c r="BC181" i="4"/>
  <c r="BB181" i="4"/>
  <c r="BA181" i="4"/>
  <c r="K181" i="4"/>
  <c r="I181" i="4"/>
  <c r="G181" i="4"/>
  <c r="BD181" i="4" s="1"/>
  <c r="BE180" i="4"/>
  <c r="BC180" i="4"/>
  <c r="BB180" i="4"/>
  <c r="BA180" i="4"/>
  <c r="K180" i="4"/>
  <c r="I180" i="4"/>
  <c r="G180" i="4"/>
  <c r="BD180" i="4" s="1"/>
  <c r="BE179" i="4"/>
  <c r="BC179" i="4"/>
  <c r="BB179" i="4"/>
  <c r="BB214" i="4" s="1"/>
  <c r="F30" i="3" s="1"/>
  <c r="BA179" i="4"/>
  <c r="K179" i="4"/>
  <c r="I179" i="4"/>
  <c r="G179" i="4"/>
  <c r="BD179" i="4" s="1"/>
  <c r="B30" i="3"/>
  <c r="A30" i="3"/>
  <c r="BE174" i="4"/>
  <c r="BE177" i="4" s="1"/>
  <c r="I29" i="3" s="1"/>
  <c r="BD174" i="4"/>
  <c r="BC174" i="4"/>
  <c r="BA174" i="4"/>
  <c r="BA177" i="4" s="1"/>
  <c r="E29" i="3" s="1"/>
  <c r="K174" i="4"/>
  <c r="K177" i="4" s="1"/>
  <c r="I174" i="4"/>
  <c r="G174" i="4"/>
  <c r="BB174" i="4" s="1"/>
  <c r="BB177" i="4" s="1"/>
  <c r="F29" i="3" s="1"/>
  <c r="B29" i="3"/>
  <c r="A29" i="3"/>
  <c r="BD177" i="4"/>
  <c r="H29" i="3" s="1"/>
  <c r="BC177" i="4"/>
  <c r="G29" i="3" s="1"/>
  <c r="I177" i="4"/>
  <c r="G177" i="4"/>
  <c r="BE171" i="4"/>
  <c r="BD171" i="4"/>
  <c r="BC171" i="4"/>
  <c r="BA171" i="4"/>
  <c r="K171" i="4"/>
  <c r="I171" i="4"/>
  <c r="G171" i="4"/>
  <c r="BB171" i="4" s="1"/>
  <c r="BE169" i="4"/>
  <c r="BD169" i="4"/>
  <c r="BC169" i="4"/>
  <c r="BA169" i="4"/>
  <c r="K169" i="4"/>
  <c r="I169" i="4"/>
  <c r="G169" i="4"/>
  <c r="BB169" i="4" s="1"/>
  <c r="BE168" i="4"/>
  <c r="BD168" i="4"/>
  <c r="BC168" i="4"/>
  <c r="BA168" i="4"/>
  <c r="K168" i="4"/>
  <c r="I168" i="4"/>
  <c r="G168" i="4"/>
  <c r="BB168" i="4" s="1"/>
  <c r="BE167" i="4"/>
  <c r="BD167" i="4"/>
  <c r="BC167" i="4"/>
  <c r="BA167" i="4"/>
  <c r="K167" i="4"/>
  <c r="I167" i="4"/>
  <c r="G167" i="4"/>
  <c r="BB167" i="4" s="1"/>
  <c r="B28" i="3"/>
  <c r="A28" i="3"/>
  <c r="I172" i="4"/>
  <c r="BE164" i="4"/>
  <c r="BD164" i="4"/>
  <c r="BC164" i="4"/>
  <c r="BA164" i="4"/>
  <c r="K164" i="4"/>
  <c r="I164" i="4"/>
  <c r="G164" i="4"/>
  <c r="BB164" i="4" s="1"/>
  <c r="BE163" i="4"/>
  <c r="BD163" i="4"/>
  <c r="BC163" i="4"/>
  <c r="BA163" i="4"/>
  <c r="K163" i="4"/>
  <c r="I163" i="4"/>
  <c r="G163" i="4"/>
  <c r="BB163" i="4" s="1"/>
  <c r="BE162" i="4"/>
  <c r="BD162" i="4"/>
  <c r="BD165" i="4" s="1"/>
  <c r="H27" i="3" s="1"/>
  <c r="BC162" i="4"/>
  <c r="BA162" i="4"/>
  <c r="K162" i="4"/>
  <c r="I162" i="4"/>
  <c r="G162" i="4"/>
  <c r="BB162" i="4" s="1"/>
  <c r="BE161" i="4"/>
  <c r="BD161" i="4"/>
  <c r="BC161" i="4"/>
  <c r="BA161" i="4"/>
  <c r="K161" i="4"/>
  <c r="I161" i="4"/>
  <c r="G161" i="4"/>
  <c r="B27" i="3"/>
  <c r="A27" i="3"/>
  <c r="BE158" i="4"/>
  <c r="BE159" i="4" s="1"/>
  <c r="I26" i="3" s="1"/>
  <c r="BD158" i="4"/>
  <c r="BD159" i="4" s="1"/>
  <c r="H26" i="3" s="1"/>
  <c r="BC158" i="4"/>
  <c r="BC159" i="4" s="1"/>
  <c r="G26" i="3" s="1"/>
  <c r="BA158" i="4"/>
  <c r="BA159" i="4" s="1"/>
  <c r="E26" i="3" s="1"/>
  <c r="K158" i="4"/>
  <c r="I158" i="4"/>
  <c r="G158" i="4"/>
  <c r="B26" i="3"/>
  <c r="A26" i="3"/>
  <c r="K159" i="4"/>
  <c r="I159" i="4"/>
  <c r="BE155" i="4"/>
  <c r="BD155" i="4"/>
  <c r="BC155" i="4"/>
  <c r="BA155" i="4"/>
  <c r="K155" i="4"/>
  <c r="I155" i="4"/>
  <c r="G155" i="4"/>
  <c r="BB155" i="4" s="1"/>
  <c r="BE154" i="4"/>
  <c r="BD154" i="4"/>
  <c r="BC154" i="4"/>
  <c r="BA154" i="4"/>
  <c r="BA156" i="4" s="1"/>
  <c r="E25" i="3" s="1"/>
  <c r="K154" i="4"/>
  <c r="I154" i="4"/>
  <c r="G154" i="4"/>
  <c r="BB154" i="4" s="1"/>
  <c r="BE153" i="4"/>
  <c r="BE156" i="4" s="1"/>
  <c r="I25" i="3" s="1"/>
  <c r="BD153" i="4"/>
  <c r="BC153" i="4"/>
  <c r="BC156" i="4" s="1"/>
  <c r="G25" i="3" s="1"/>
  <c r="BA153" i="4"/>
  <c r="K153" i="4"/>
  <c r="K156" i="4" s="1"/>
  <c r="I153" i="4"/>
  <c r="G153" i="4"/>
  <c r="BB153" i="4" s="1"/>
  <c r="B25" i="3"/>
  <c r="A25" i="3"/>
  <c r="BE148" i="4"/>
  <c r="BE151" i="4" s="1"/>
  <c r="I24" i="3" s="1"/>
  <c r="BD148" i="4"/>
  <c r="BD151" i="4" s="1"/>
  <c r="H24" i="3" s="1"/>
  <c r="BC148" i="4"/>
  <c r="BA148" i="4"/>
  <c r="BA151" i="4" s="1"/>
  <c r="E24" i="3" s="1"/>
  <c r="K148" i="4"/>
  <c r="K151" i="4" s="1"/>
  <c r="I148" i="4"/>
  <c r="I151" i="4" s="1"/>
  <c r="G148" i="4"/>
  <c r="BB148" i="4" s="1"/>
  <c r="BB151" i="4" s="1"/>
  <c r="F24" i="3" s="1"/>
  <c r="B24" i="3"/>
  <c r="A24" i="3"/>
  <c r="BC151" i="4"/>
  <c r="G24" i="3" s="1"/>
  <c r="BE144" i="4"/>
  <c r="BE146" i="4" s="1"/>
  <c r="I23" i="3" s="1"/>
  <c r="BD144" i="4"/>
  <c r="BC144" i="4"/>
  <c r="BA144" i="4"/>
  <c r="BA146" i="4" s="1"/>
  <c r="E23" i="3" s="1"/>
  <c r="K144" i="4"/>
  <c r="K146" i="4" s="1"/>
  <c r="I144" i="4"/>
  <c r="G144" i="4"/>
  <c r="BB144" i="4" s="1"/>
  <c r="BB146" i="4" s="1"/>
  <c r="F23" i="3" s="1"/>
  <c r="B23" i="3"/>
  <c r="A23" i="3"/>
  <c r="BD146" i="4"/>
  <c r="H23" i="3" s="1"/>
  <c r="BC146" i="4"/>
  <c r="G23" i="3" s="1"/>
  <c r="I146" i="4"/>
  <c r="BE141" i="4"/>
  <c r="BE142" i="4" s="1"/>
  <c r="I22" i="3" s="1"/>
  <c r="BD141" i="4"/>
  <c r="BD142" i="4" s="1"/>
  <c r="H22" i="3" s="1"/>
  <c r="BC141" i="4"/>
  <c r="BB141" i="4"/>
  <c r="BB142" i="4" s="1"/>
  <c r="F22" i="3" s="1"/>
  <c r="K141" i="4"/>
  <c r="K142" i="4" s="1"/>
  <c r="I141" i="4"/>
  <c r="G141" i="4"/>
  <c r="BA141" i="4" s="1"/>
  <c r="BA142" i="4" s="1"/>
  <c r="E22" i="3" s="1"/>
  <c r="B22" i="3"/>
  <c r="A22" i="3"/>
  <c r="BC142" i="4"/>
  <c r="G22" i="3" s="1"/>
  <c r="I142" i="4"/>
  <c r="BE137" i="4"/>
  <c r="BD137" i="4"/>
  <c r="BC137" i="4"/>
  <c r="BB137" i="4"/>
  <c r="BB139" i="4" s="1"/>
  <c r="F21" i="3" s="1"/>
  <c r="K137" i="4"/>
  <c r="I137" i="4"/>
  <c r="G137" i="4"/>
  <c r="BA137" i="4" s="1"/>
  <c r="BE135" i="4"/>
  <c r="BD135" i="4"/>
  <c r="BC135" i="4"/>
  <c r="BC139" i="4" s="1"/>
  <c r="G21" i="3" s="1"/>
  <c r="BB135" i="4"/>
  <c r="K135" i="4"/>
  <c r="K139" i="4" s="1"/>
  <c r="I135" i="4"/>
  <c r="G135" i="4"/>
  <c r="B21" i="3"/>
  <c r="A21" i="3"/>
  <c r="BE131" i="4"/>
  <c r="BD131" i="4"/>
  <c r="BC131" i="4"/>
  <c r="BB131" i="4"/>
  <c r="K131" i="4"/>
  <c r="I131" i="4"/>
  <c r="G131" i="4"/>
  <c r="BA131" i="4" s="1"/>
  <c r="BE130" i="4"/>
  <c r="BD130" i="4"/>
  <c r="BD133" i="4" s="1"/>
  <c r="H20" i="3" s="1"/>
  <c r="BC130" i="4"/>
  <c r="BB130" i="4"/>
  <c r="K130" i="4"/>
  <c r="I130" i="4"/>
  <c r="G130" i="4"/>
  <c r="BA130" i="4" s="1"/>
  <c r="B20" i="3"/>
  <c r="A20" i="3"/>
  <c r="BE133" i="4"/>
  <c r="I20" i="3" s="1"/>
  <c r="K133" i="4"/>
  <c r="BE127" i="4"/>
  <c r="BD127" i="4"/>
  <c r="BC127" i="4"/>
  <c r="BB127" i="4"/>
  <c r="K127" i="4"/>
  <c r="I127" i="4"/>
  <c r="G127" i="4"/>
  <c r="BA127" i="4" s="1"/>
  <c r="BE126" i="4"/>
  <c r="BD126" i="4"/>
  <c r="BC126" i="4"/>
  <c r="BB126" i="4"/>
  <c r="K126" i="4"/>
  <c r="I126" i="4"/>
  <c r="G126" i="4"/>
  <c r="BA126" i="4" s="1"/>
  <c r="BE125" i="4"/>
  <c r="BD125" i="4"/>
  <c r="BC125" i="4"/>
  <c r="BB125" i="4"/>
  <c r="K125" i="4"/>
  <c r="I125" i="4"/>
  <c r="G125" i="4"/>
  <c r="BA125" i="4" s="1"/>
  <c r="BE124" i="4"/>
  <c r="BD124" i="4"/>
  <c r="BC124" i="4"/>
  <c r="BB124" i="4"/>
  <c r="K124" i="4"/>
  <c r="I124" i="4"/>
  <c r="G124" i="4"/>
  <c r="BA124" i="4" s="1"/>
  <c r="BE123" i="4"/>
  <c r="BD123" i="4"/>
  <c r="BC123" i="4"/>
  <c r="BB123" i="4"/>
  <c r="K123" i="4"/>
  <c r="I123" i="4"/>
  <c r="G123" i="4"/>
  <c r="BA123" i="4" s="1"/>
  <c r="BE122" i="4"/>
  <c r="BD122" i="4"/>
  <c r="BC122" i="4"/>
  <c r="BB122" i="4"/>
  <c r="BA122" i="4"/>
  <c r="K122" i="4"/>
  <c r="I122" i="4"/>
  <c r="I128" i="4" s="1"/>
  <c r="G122" i="4"/>
  <c r="B19" i="3"/>
  <c r="A19" i="3"/>
  <c r="BE116" i="4"/>
  <c r="BE120" i="4" s="1"/>
  <c r="I18" i="3" s="1"/>
  <c r="BD116" i="4"/>
  <c r="BD120" i="4" s="1"/>
  <c r="H18" i="3" s="1"/>
  <c r="BC116" i="4"/>
  <c r="BC120" i="4" s="1"/>
  <c r="G18" i="3" s="1"/>
  <c r="BB116" i="4"/>
  <c r="K116" i="4"/>
  <c r="K120" i="4" s="1"/>
  <c r="I116" i="4"/>
  <c r="I120" i="4" s="1"/>
  <c r="G116" i="4"/>
  <c r="BA116" i="4" s="1"/>
  <c r="BA120" i="4" s="1"/>
  <c r="E18" i="3" s="1"/>
  <c r="B18" i="3"/>
  <c r="A18" i="3"/>
  <c r="BB120" i="4"/>
  <c r="F18" i="3" s="1"/>
  <c r="BE112" i="4"/>
  <c r="BD112" i="4"/>
  <c r="BC112" i="4"/>
  <c r="BB112" i="4"/>
  <c r="K112" i="4"/>
  <c r="K114" i="4" s="1"/>
  <c r="I112" i="4"/>
  <c r="G112" i="4"/>
  <c r="BA112" i="4" s="1"/>
  <c r="BE110" i="4"/>
  <c r="BD110" i="4"/>
  <c r="BC110" i="4"/>
  <c r="BB110" i="4"/>
  <c r="BB114" i="4" s="1"/>
  <c r="F17" i="3" s="1"/>
  <c r="K110" i="4"/>
  <c r="I110" i="4"/>
  <c r="I114" i="4" s="1"/>
  <c r="G110" i="4"/>
  <c r="BA110" i="4" s="1"/>
  <c r="B17" i="3"/>
  <c r="A17" i="3"/>
  <c r="BE114" i="4"/>
  <c r="I17" i="3" s="1"/>
  <c r="BE107" i="4"/>
  <c r="BD107" i="4"/>
  <c r="BC107" i="4"/>
  <c r="BB107" i="4"/>
  <c r="K107" i="4"/>
  <c r="K108" i="4" s="1"/>
  <c r="I107" i="4"/>
  <c r="G107" i="4"/>
  <c r="BA107" i="4" s="1"/>
  <c r="BE106" i="4"/>
  <c r="BD106" i="4"/>
  <c r="BC106" i="4"/>
  <c r="BB106" i="4"/>
  <c r="K106" i="4"/>
  <c r="I106" i="4"/>
  <c r="G106" i="4"/>
  <c r="BA106" i="4" s="1"/>
  <c r="B16" i="3"/>
  <c r="A16" i="3"/>
  <c r="BD108" i="4"/>
  <c r="H16" i="3" s="1"/>
  <c r="I108" i="4"/>
  <c r="BE102" i="4"/>
  <c r="BD102" i="4"/>
  <c r="BC102" i="4"/>
  <c r="BB102" i="4"/>
  <c r="K102" i="4"/>
  <c r="I102" i="4"/>
  <c r="G102" i="4"/>
  <c r="BA102" i="4" s="1"/>
  <c r="BE101" i="4"/>
  <c r="BD101" i="4"/>
  <c r="BC101" i="4"/>
  <c r="BB101" i="4"/>
  <c r="K101" i="4"/>
  <c r="I101" i="4"/>
  <c r="G101" i="4"/>
  <c r="BA101" i="4" s="1"/>
  <c r="BE100" i="4"/>
  <c r="BD100" i="4"/>
  <c r="BD104" i="4" s="1"/>
  <c r="H15" i="3" s="1"/>
  <c r="BC100" i="4"/>
  <c r="BB100" i="4"/>
  <c r="K100" i="4"/>
  <c r="I100" i="4"/>
  <c r="I104" i="4" s="1"/>
  <c r="G100" i="4"/>
  <c r="BA100" i="4" s="1"/>
  <c r="B15" i="3"/>
  <c r="A15" i="3"/>
  <c r="BB104" i="4"/>
  <c r="F15" i="3" s="1"/>
  <c r="BE95" i="4"/>
  <c r="BD95" i="4"/>
  <c r="BC95" i="4"/>
  <c r="BB95" i="4"/>
  <c r="K95" i="4"/>
  <c r="I95" i="4"/>
  <c r="G95" i="4"/>
  <c r="BA95" i="4" s="1"/>
  <c r="BE92" i="4"/>
  <c r="BD92" i="4"/>
  <c r="BC92" i="4"/>
  <c r="BB92" i="4"/>
  <c r="K92" i="4"/>
  <c r="I92" i="4"/>
  <c r="G92" i="4"/>
  <c r="BA92" i="4" s="1"/>
  <c r="BE89" i="4"/>
  <c r="BD89" i="4"/>
  <c r="BC89" i="4"/>
  <c r="BB89" i="4"/>
  <c r="K89" i="4"/>
  <c r="I89" i="4"/>
  <c r="I98" i="4" s="1"/>
  <c r="G89" i="4"/>
  <c r="BA89" i="4" s="1"/>
  <c r="BE86" i="4"/>
  <c r="BD86" i="4"/>
  <c r="BC86" i="4"/>
  <c r="BC98" i="4" s="1"/>
  <c r="G14" i="3" s="1"/>
  <c r="BB86" i="4"/>
  <c r="K86" i="4"/>
  <c r="I86" i="4"/>
  <c r="G86" i="4"/>
  <c r="BA86" i="4" s="1"/>
  <c r="B14" i="3"/>
  <c r="A14" i="3"/>
  <c r="BE81" i="4"/>
  <c r="BD81" i="4"/>
  <c r="BC81" i="4"/>
  <c r="BB81" i="4"/>
  <c r="K81" i="4"/>
  <c r="I81" i="4"/>
  <c r="G81" i="4"/>
  <c r="BA81" i="4" s="1"/>
  <c r="BE78" i="4"/>
  <c r="BD78" i="4"/>
  <c r="BC78" i="4"/>
  <c r="BB78" i="4"/>
  <c r="K78" i="4"/>
  <c r="I78" i="4"/>
  <c r="G78" i="4"/>
  <c r="BA78" i="4" s="1"/>
  <c r="BE75" i="4"/>
  <c r="BD75" i="4"/>
  <c r="BC75" i="4"/>
  <c r="BB75" i="4"/>
  <c r="K75" i="4"/>
  <c r="I75" i="4"/>
  <c r="G75" i="4"/>
  <c r="BA75" i="4" s="1"/>
  <c r="BE73" i="4"/>
  <c r="BD73" i="4"/>
  <c r="BC73" i="4"/>
  <c r="BB73" i="4"/>
  <c r="K73" i="4"/>
  <c r="I73" i="4"/>
  <c r="G73" i="4"/>
  <c r="BA73" i="4" s="1"/>
  <c r="BE71" i="4"/>
  <c r="BD71" i="4"/>
  <c r="BC71" i="4"/>
  <c r="BB71" i="4"/>
  <c r="K71" i="4"/>
  <c r="I71" i="4"/>
  <c r="G71" i="4"/>
  <c r="BA71" i="4" s="1"/>
  <c r="BE69" i="4"/>
  <c r="BD69" i="4"/>
  <c r="BC69" i="4"/>
  <c r="BB69" i="4"/>
  <c r="BB84" i="4" s="1"/>
  <c r="F13" i="3" s="1"/>
  <c r="K69" i="4"/>
  <c r="I69" i="4"/>
  <c r="G69" i="4"/>
  <c r="BA69" i="4" s="1"/>
  <c r="BE66" i="4"/>
  <c r="BD66" i="4"/>
  <c r="BC66" i="4"/>
  <c r="BB66" i="4"/>
  <c r="K66" i="4"/>
  <c r="K84" i="4" s="1"/>
  <c r="I66" i="4"/>
  <c r="G66" i="4"/>
  <c r="BA66" i="4" s="1"/>
  <c r="B13" i="3"/>
  <c r="A13" i="3"/>
  <c r="BE62" i="4"/>
  <c r="BD62" i="4"/>
  <c r="BC62" i="4"/>
  <c r="BB62" i="4"/>
  <c r="K62" i="4"/>
  <c r="I62" i="4"/>
  <c r="G62" i="4"/>
  <c r="BA62" i="4" s="1"/>
  <c r="BE60" i="4"/>
  <c r="BD60" i="4"/>
  <c r="BC60" i="4"/>
  <c r="BB60" i="4"/>
  <c r="K60" i="4"/>
  <c r="I60" i="4"/>
  <c r="I64" i="4" s="1"/>
  <c r="G60" i="4"/>
  <c r="BA60" i="4" s="1"/>
  <c r="BE58" i="4"/>
  <c r="BD58" i="4"/>
  <c r="BC58" i="4"/>
  <c r="BB58" i="4"/>
  <c r="K58" i="4"/>
  <c r="I58" i="4"/>
  <c r="G58" i="4"/>
  <c r="BA58" i="4" s="1"/>
  <c r="B12" i="3"/>
  <c r="A12" i="3"/>
  <c r="BE55" i="4"/>
  <c r="BD55" i="4"/>
  <c r="BC55" i="4"/>
  <c r="BB55" i="4"/>
  <c r="K55" i="4"/>
  <c r="I55" i="4"/>
  <c r="G55" i="4"/>
  <c r="BA55" i="4" s="1"/>
  <c r="BE53" i="4"/>
  <c r="BD53" i="4"/>
  <c r="BC53" i="4"/>
  <c r="BB53" i="4"/>
  <c r="K53" i="4"/>
  <c r="I53" i="4"/>
  <c r="G53" i="4"/>
  <c r="BA53" i="4" s="1"/>
  <c r="BE52" i="4"/>
  <c r="BD52" i="4"/>
  <c r="BC52" i="4"/>
  <c r="BB52" i="4"/>
  <c r="K52" i="4"/>
  <c r="I52" i="4"/>
  <c r="G52" i="4"/>
  <c r="BA52" i="4" s="1"/>
  <c r="BE51" i="4"/>
  <c r="BD51" i="4"/>
  <c r="BD56" i="4" s="1"/>
  <c r="H11" i="3" s="1"/>
  <c r="BC51" i="4"/>
  <c r="BB51" i="4"/>
  <c r="K51" i="4"/>
  <c r="I51" i="4"/>
  <c r="G51" i="4"/>
  <c r="BA51" i="4" s="1"/>
  <c r="BE48" i="4"/>
  <c r="BD48" i="4"/>
  <c r="BC48" i="4"/>
  <c r="BC56" i="4" s="1"/>
  <c r="G11" i="3" s="1"/>
  <c r="BB48" i="4"/>
  <c r="K48" i="4"/>
  <c r="K56" i="4" s="1"/>
  <c r="I48" i="4"/>
  <c r="G48" i="4"/>
  <c r="BA48" i="4" s="1"/>
  <c r="B11" i="3"/>
  <c r="A11" i="3"/>
  <c r="I56" i="4"/>
  <c r="BE44" i="4"/>
  <c r="BD44" i="4"/>
  <c r="BC44" i="4"/>
  <c r="BB44" i="4"/>
  <c r="BB46" i="4" s="1"/>
  <c r="F10" i="3" s="1"/>
  <c r="K44" i="4"/>
  <c r="I44" i="4"/>
  <c r="G44" i="4"/>
  <c r="BA44" i="4" s="1"/>
  <c r="BE42" i="4"/>
  <c r="BD42" i="4"/>
  <c r="BC42" i="4"/>
  <c r="BC46" i="4" s="1"/>
  <c r="G10" i="3" s="1"/>
  <c r="BB42" i="4"/>
  <c r="K42" i="4"/>
  <c r="K46" i="4" s="1"/>
  <c r="I42" i="4"/>
  <c r="G42" i="4"/>
  <c r="BA42" i="4" s="1"/>
  <c r="B10" i="3"/>
  <c r="A10" i="3"/>
  <c r="BE38" i="4"/>
  <c r="BD38" i="4"/>
  <c r="BC38" i="4"/>
  <c r="BB38" i="4"/>
  <c r="K38" i="4"/>
  <c r="I38" i="4"/>
  <c r="G38" i="4"/>
  <c r="BA38" i="4" s="1"/>
  <c r="BE36" i="4"/>
  <c r="BD36" i="4"/>
  <c r="BC36" i="4"/>
  <c r="BB36" i="4"/>
  <c r="K36" i="4"/>
  <c r="I36" i="4"/>
  <c r="G36" i="4"/>
  <c r="BA36" i="4" s="1"/>
  <c r="BE35" i="4"/>
  <c r="BD35" i="4"/>
  <c r="BC35" i="4"/>
  <c r="BB35" i="4"/>
  <c r="K35" i="4"/>
  <c r="I35" i="4"/>
  <c r="G35" i="4"/>
  <c r="BA35" i="4" s="1"/>
  <c r="BE32" i="4"/>
  <c r="BD32" i="4"/>
  <c r="BC32" i="4"/>
  <c r="BB32" i="4"/>
  <c r="K32" i="4"/>
  <c r="I32" i="4"/>
  <c r="G32" i="4"/>
  <c r="BA32" i="4" s="1"/>
  <c r="B9" i="3"/>
  <c r="A9" i="3"/>
  <c r="BC40" i="4"/>
  <c r="G9" i="3" s="1"/>
  <c r="BE27" i="4"/>
  <c r="BD27" i="4"/>
  <c r="BC27" i="4"/>
  <c r="BB27" i="4"/>
  <c r="K27" i="4"/>
  <c r="I27" i="4"/>
  <c r="G27" i="4"/>
  <c r="BA27" i="4" s="1"/>
  <c r="BE24" i="4"/>
  <c r="BD24" i="4"/>
  <c r="BC24" i="4"/>
  <c r="BC30" i="4" s="1"/>
  <c r="G8" i="3" s="1"/>
  <c r="BB24" i="4"/>
  <c r="K24" i="4"/>
  <c r="I24" i="4"/>
  <c r="G24" i="4"/>
  <c r="BA24" i="4" s="1"/>
  <c r="BE23" i="4"/>
  <c r="BD23" i="4"/>
  <c r="BC23" i="4"/>
  <c r="BB23" i="4"/>
  <c r="K23" i="4"/>
  <c r="I23" i="4"/>
  <c r="G23" i="4"/>
  <c r="BA23" i="4" s="1"/>
  <c r="BE20" i="4"/>
  <c r="BD20" i="4"/>
  <c r="BC20" i="4"/>
  <c r="BB20" i="4"/>
  <c r="K20" i="4"/>
  <c r="I20" i="4"/>
  <c r="G20" i="4"/>
  <c r="BA20" i="4" s="1"/>
  <c r="BE17" i="4"/>
  <c r="BD17" i="4"/>
  <c r="BC17" i="4"/>
  <c r="BB17" i="4"/>
  <c r="K17" i="4"/>
  <c r="K30" i="4" s="1"/>
  <c r="I17" i="4"/>
  <c r="G17" i="4"/>
  <c r="BA17" i="4" s="1"/>
  <c r="B8" i="3"/>
  <c r="A8" i="3"/>
  <c r="BE14" i="4"/>
  <c r="BD14" i="4"/>
  <c r="BC14" i="4"/>
  <c r="BB14" i="4"/>
  <c r="K14" i="4"/>
  <c r="I14" i="4"/>
  <c r="G14" i="4"/>
  <c r="BA14" i="4" s="1"/>
  <c r="BE13" i="4"/>
  <c r="BD13" i="4"/>
  <c r="BC13" i="4"/>
  <c r="BB13" i="4"/>
  <c r="K13" i="4"/>
  <c r="I13" i="4"/>
  <c r="G13" i="4"/>
  <c r="BA13" i="4" s="1"/>
  <c r="BE12" i="4"/>
  <c r="BD12" i="4"/>
  <c r="BC12" i="4"/>
  <c r="BB12" i="4"/>
  <c r="K12" i="4"/>
  <c r="I12" i="4"/>
  <c r="G12" i="4"/>
  <c r="BA12" i="4" s="1"/>
  <c r="BE11" i="4"/>
  <c r="BD11" i="4"/>
  <c r="BC11" i="4"/>
  <c r="BB11" i="4"/>
  <c r="K11" i="4"/>
  <c r="I11" i="4"/>
  <c r="G11" i="4"/>
  <c r="BA11" i="4" s="1"/>
  <c r="BE10" i="4"/>
  <c r="BD10" i="4"/>
  <c r="BC10" i="4"/>
  <c r="BB10" i="4"/>
  <c r="K10" i="4"/>
  <c r="I10" i="4"/>
  <c r="G10" i="4"/>
  <c r="BA10" i="4" s="1"/>
  <c r="BE8" i="4"/>
  <c r="BD8" i="4"/>
  <c r="BC8" i="4"/>
  <c r="BB8" i="4"/>
  <c r="K8" i="4"/>
  <c r="I8" i="4"/>
  <c r="I15" i="4" s="1"/>
  <c r="G8" i="4"/>
  <c r="BA8" i="4" s="1"/>
  <c r="B7" i="3"/>
  <c r="A7" i="3"/>
  <c r="K15" i="4"/>
  <c r="E4" i="4"/>
  <c r="F3" i="4"/>
  <c r="C33" i="2"/>
  <c r="F33" i="2" s="1"/>
  <c r="C31" i="2"/>
  <c r="G7" i="2"/>
  <c r="H122" i="1"/>
  <c r="J102" i="1"/>
  <c r="I102" i="1"/>
  <c r="H102" i="1"/>
  <c r="G102" i="1"/>
  <c r="F102" i="1"/>
  <c r="H55" i="1"/>
  <c r="G55" i="1"/>
  <c r="I54" i="1"/>
  <c r="F54" i="1" s="1"/>
  <c r="I53" i="1"/>
  <c r="F53" i="1" s="1"/>
  <c r="I52" i="1"/>
  <c r="F52" i="1" s="1"/>
  <c r="I51" i="1"/>
  <c r="F51" i="1" s="1"/>
  <c r="I50" i="1"/>
  <c r="F50" i="1" s="1"/>
  <c r="I49" i="1"/>
  <c r="F49" i="1" s="1"/>
  <c r="I48" i="1"/>
  <c r="F48" i="1" s="1"/>
  <c r="I47" i="1"/>
  <c r="F47" i="1" s="1"/>
  <c r="I46" i="1"/>
  <c r="F46" i="1" s="1"/>
  <c r="H45" i="1"/>
  <c r="G45" i="1"/>
  <c r="H39" i="1"/>
  <c r="I21" i="1" s="1"/>
  <c r="I22" i="1" s="1"/>
  <c r="G39" i="1"/>
  <c r="I38" i="1"/>
  <c r="F38" i="1" s="1"/>
  <c r="I37" i="1"/>
  <c r="F37" i="1" s="1"/>
  <c r="I36" i="1"/>
  <c r="F36" i="1" s="1"/>
  <c r="I35" i="1"/>
  <c r="F35" i="1" s="1"/>
  <c r="I34" i="1"/>
  <c r="F34" i="1" s="1"/>
  <c r="I33" i="1"/>
  <c r="F33" i="1" s="1"/>
  <c r="I32" i="1"/>
  <c r="F32" i="1" s="1"/>
  <c r="I31" i="1"/>
  <c r="F31" i="1" s="1"/>
  <c r="I30" i="1"/>
  <c r="F30" i="1" s="1"/>
  <c r="H29" i="1"/>
  <c r="G29" i="1"/>
  <c r="D22" i="1"/>
  <c r="D20" i="1"/>
  <c r="I19" i="1"/>
  <c r="I40" i="4" l="1"/>
  <c r="K64" i="4"/>
  <c r="BA135" i="4"/>
  <c r="G139" i="4"/>
  <c r="BE20" i="13"/>
  <c r="I7" i="12" s="1"/>
  <c r="BA8" i="19"/>
  <c r="G24" i="19"/>
  <c r="BC32" i="19"/>
  <c r="G8" i="18" s="1"/>
  <c r="BE15" i="4"/>
  <c r="I7" i="3" s="1"/>
  <c r="G30" i="4"/>
  <c r="I30" i="4"/>
  <c r="BE30" i="4"/>
  <c r="I8" i="3" s="1"/>
  <c r="BB30" i="4"/>
  <c r="F8" i="3" s="1"/>
  <c r="K40" i="4"/>
  <c r="I46" i="4"/>
  <c r="BD64" i="4"/>
  <c r="H12" i="3" s="1"/>
  <c r="I84" i="4"/>
  <c r="BD84" i="4"/>
  <c r="H13" i="3" s="1"/>
  <c r="BD98" i="4"/>
  <c r="H14" i="3" s="1"/>
  <c r="K98" i="4"/>
  <c r="K104" i="4"/>
  <c r="BC104" i="4"/>
  <c r="G15" i="3" s="1"/>
  <c r="BE108" i="4"/>
  <c r="I16" i="3" s="1"/>
  <c r="K128" i="4"/>
  <c r="BB128" i="4"/>
  <c r="F19" i="3" s="1"/>
  <c r="BD128" i="4"/>
  <c r="H19" i="3" s="1"/>
  <c r="BC128" i="4"/>
  <c r="G19" i="3" s="1"/>
  <c r="I19" i="16"/>
  <c r="BA101" i="22"/>
  <c r="E11" i="21" s="1"/>
  <c r="I74" i="22"/>
  <c r="BB93" i="22"/>
  <c r="F10" i="21" s="1"/>
  <c r="BC93" i="22"/>
  <c r="G10" i="21" s="1"/>
  <c r="I93" i="22"/>
  <c r="I105" i="22"/>
  <c r="BD105" i="22"/>
  <c r="H12" i="21" s="1"/>
  <c r="BC105" i="22"/>
  <c r="G12" i="21" s="1"/>
  <c r="K119" i="22"/>
  <c r="BD119" i="22"/>
  <c r="H15" i="21" s="1"/>
  <c r="G144" i="22"/>
  <c r="K96" i="25"/>
  <c r="BE33" i="28"/>
  <c r="I9" i="27" s="1"/>
  <c r="BC133" i="4"/>
  <c r="G20" i="3" s="1"/>
  <c r="I133" i="4"/>
  <c r="BB133" i="4"/>
  <c r="F20" i="3" s="1"/>
  <c r="I139" i="4"/>
  <c r="BD139" i="4"/>
  <c r="H21" i="3" s="1"/>
  <c r="I156" i="4"/>
  <c r="BD156" i="4"/>
  <c r="H25" i="3" s="1"/>
  <c r="I165" i="4"/>
  <c r="K165" i="4"/>
  <c r="K219" i="4"/>
  <c r="BE219" i="4"/>
  <c r="I31" i="3" s="1"/>
  <c r="BA219" i="4"/>
  <c r="E31" i="3" s="1"/>
  <c r="BB219" i="4"/>
  <c r="F31" i="3" s="1"/>
  <c r="BB51" i="10"/>
  <c r="F11" i="9" s="1"/>
  <c r="BD51" i="10"/>
  <c r="H11" i="9" s="1"/>
  <c r="I80" i="10"/>
  <c r="BD80" i="10"/>
  <c r="H16" i="9" s="1"/>
  <c r="BC80" i="10"/>
  <c r="G16" i="9" s="1"/>
  <c r="K84" i="10"/>
  <c r="I20" i="13"/>
  <c r="K20" i="13"/>
  <c r="I56" i="13"/>
  <c r="BB19" i="16"/>
  <c r="F7" i="15" s="1"/>
  <c r="I36" i="16"/>
  <c r="K36" i="16"/>
  <c r="BD42" i="16"/>
  <c r="H11" i="15" s="1"/>
  <c r="G110" i="16"/>
  <c r="I24" i="19"/>
  <c r="BB24" i="19"/>
  <c r="F7" i="18" s="1"/>
  <c r="BD24" i="19"/>
  <c r="H7" i="18" s="1"/>
  <c r="I42" i="19"/>
  <c r="BD42" i="19"/>
  <c r="H9" i="18" s="1"/>
  <c r="I63" i="19"/>
  <c r="BB63" i="19"/>
  <c r="F13" i="18" s="1"/>
  <c r="BD63" i="19"/>
  <c r="H13" i="18" s="1"/>
  <c r="K74" i="19"/>
  <c r="BE74" i="22"/>
  <c r="I8" i="21" s="1"/>
  <c r="BD46" i="4"/>
  <c r="H10" i="3" s="1"/>
  <c r="BE104" i="4"/>
  <c r="I15" i="3" s="1"/>
  <c r="BB108" i="4"/>
  <c r="F16" i="3" s="1"/>
  <c r="BA114" i="4"/>
  <c r="E17" i="3" s="1"/>
  <c r="BC15" i="4"/>
  <c r="G7" i="3" s="1"/>
  <c r="BB40" i="4"/>
  <c r="F9" i="3" s="1"/>
  <c r="BD40" i="4"/>
  <c r="H9" i="3" s="1"/>
  <c r="BE46" i="4"/>
  <c r="I10" i="3" s="1"/>
  <c r="G56" i="4"/>
  <c r="BE56" i="4"/>
  <c r="I11" i="3" s="1"/>
  <c r="BB64" i="4"/>
  <c r="F12" i="3" s="1"/>
  <c r="BC108" i="4"/>
  <c r="G16" i="3" s="1"/>
  <c r="BD114" i="4"/>
  <c r="H17" i="3" s="1"/>
  <c r="BA172" i="4"/>
  <c r="E28" i="3" s="1"/>
  <c r="BC172" i="4"/>
  <c r="G28" i="3" s="1"/>
  <c r="BD172" i="4"/>
  <c r="H28" i="3" s="1"/>
  <c r="BE40" i="4"/>
  <c r="I9" i="3" s="1"/>
  <c r="BE84" i="4"/>
  <c r="I13" i="3" s="1"/>
  <c r="BC84" i="4"/>
  <c r="G13" i="3" s="1"/>
  <c r="BC114" i="4"/>
  <c r="G17" i="3" s="1"/>
  <c r="BE128" i="4"/>
  <c r="I19" i="3" s="1"/>
  <c r="G133" i="4"/>
  <c r="BE139" i="4"/>
  <c r="I21" i="3" s="1"/>
  <c r="G142" i="4"/>
  <c r="G151" i="4"/>
  <c r="G214" i="4"/>
  <c r="BD15" i="4"/>
  <c r="H7" i="3" s="1"/>
  <c r="BB15" i="4"/>
  <c r="F7" i="3" s="1"/>
  <c r="BD30" i="4"/>
  <c r="H8" i="3" s="1"/>
  <c r="G40" i="4"/>
  <c r="G46" i="4"/>
  <c r="BB56" i="4"/>
  <c r="F11" i="3" s="1"/>
  <c r="BA64" i="4"/>
  <c r="E12" i="3" s="1"/>
  <c r="BC64" i="4"/>
  <c r="G12" i="3" s="1"/>
  <c r="BE64" i="4"/>
  <c r="I12" i="3" s="1"/>
  <c r="BB98" i="4"/>
  <c r="F14" i="3" s="1"/>
  <c r="BE98" i="4"/>
  <c r="I14" i="3" s="1"/>
  <c r="G120" i="4"/>
  <c r="G146" i="4"/>
  <c r="BC165" i="4"/>
  <c r="G27" i="3" s="1"/>
  <c r="BE165" i="4"/>
  <c r="I27" i="3" s="1"/>
  <c r="G172" i="4"/>
  <c r="BA214" i="4"/>
  <c r="E30" i="3" s="1"/>
  <c r="BC219" i="4"/>
  <c r="G31" i="3" s="1"/>
  <c r="G58" i="10"/>
  <c r="BE92" i="10"/>
  <c r="I18" i="9" s="1"/>
  <c r="BC92" i="10"/>
  <c r="G18" i="9" s="1"/>
  <c r="BD92" i="10"/>
  <c r="H18" i="9" s="1"/>
  <c r="H19" i="9" s="1"/>
  <c r="C17" i="8" s="1"/>
  <c r="G28" i="10"/>
  <c r="BE51" i="10"/>
  <c r="I11" i="9" s="1"/>
  <c r="BE68" i="10"/>
  <c r="I15" i="9" s="1"/>
  <c r="BA84" i="10"/>
  <c r="E17" i="9" s="1"/>
  <c r="BB41" i="13"/>
  <c r="F11" i="12" s="1"/>
  <c r="G56" i="13"/>
  <c r="BC56" i="13"/>
  <c r="G14" i="12" s="1"/>
  <c r="BD20" i="13"/>
  <c r="H7" i="12" s="1"/>
  <c r="BE27" i="13"/>
  <c r="I8" i="12" s="1"/>
  <c r="BE32" i="13"/>
  <c r="I9" i="12" s="1"/>
  <c r="BE41" i="13"/>
  <c r="I11" i="12" s="1"/>
  <c r="BA32" i="13"/>
  <c r="E9" i="12" s="1"/>
  <c r="BD41" i="13"/>
  <c r="H11" i="12" s="1"/>
  <c r="BC51" i="13"/>
  <c r="G13" i="12" s="1"/>
  <c r="BD51" i="13"/>
  <c r="H13" i="12" s="1"/>
  <c r="BD56" i="13"/>
  <c r="H14" i="12" s="1"/>
  <c r="G42" i="16"/>
  <c r="BC42" i="16"/>
  <c r="G11" i="15" s="1"/>
  <c r="BE110" i="16"/>
  <c r="I12" i="15" s="1"/>
  <c r="BB42" i="16"/>
  <c r="F11" i="15" s="1"/>
  <c r="BE19" i="16"/>
  <c r="I7" i="15" s="1"/>
  <c r="BD36" i="16"/>
  <c r="H10" i="15" s="1"/>
  <c r="BD110" i="16"/>
  <c r="H12" i="15" s="1"/>
  <c r="H29" i="18"/>
  <c r="G23" i="17" s="1"/>
  <c r="G22" i="17" s="1"/>
  <c r="BA24" i="19"/>
  <c r="E7" i="18" s="1"/>
  <c r="G63" i="19"/>
  <c r="BC74" i="19"/>
  <c r="G14" i="18" s="1"/>
  <c r="G42" i="19"/>
  <c r="BE42" i="19"/>
  <c r="I9" i="18" s="1"/>
  <c r="G48" i="19"/>
  <c r="BA76" i="19"/>
  <c r="BA77" i="19" s="1"/>
  <c r="E15" i="18" s="1"/>
  <c r="G119" i="22"/>
  <c r="BD74" i="22"/>
  <c r="H8" i="21" s="1"/>
  <c r="G105" i="22"/>
  <c r="BE119" i="22"/>
  <c r="I15" i="21" s="1"/>
  <c r="H24" i="24"/>
  <c r="G23" i="23" s="1"/>
  <c r="G22" i="23" s="1"/>
  <c r="BE96" i="25"/>
  <c r="I7" i="24" s="1"/>
  <c r="BC96" i="25"/>
  <c r="G7" i="24" s="1"/>
  <c r="BC33" i="28"/>
  <c r="G9" i="27" s="1"/>
  <c r="BC49" i="28"/>
  <c r="G12" i="27" s="1"/>
  <c r="BA49" i="28"/>
  <c r="E12" i="27" s="1"/>
  <c r="BA139" i="22"/>
  <c r="E16" i="21" s="1"/>
  <c r="BC139" i="22"/>
  <c r="G16" i="21" s="1"/>
  <c r="BA22" i="13"/>
  <c r="BA27" i="13" s="1"/>
  <c r="E8" i="12" s="1"/>
  <c r="G27" i="13"/>
  <c r="K214" i="4"/>
  <c r="BA53" i="10"/>
  <c r="BA54" i="10" s="1"/>
  <c r="E12" i="9" s="1"/>
  <c r="G54" i="10"/>
  <c r="I27" i="13"/>
  <c r="BD218" i="4"/>
  <c r="G219" i="4"/>
  <c r="G15" i="8"/>
  <c r="H32" i="9"/>
  <c r="G23" i="8" s="1"/>
  <c r="G22" i="8" s="1"/>
  <c r="G84" i="4"/>
  <c r="G104" i="4"/>
  <c r="G128" i="4"/>
  <c r="BA165" i="4"/>
  <c r="E27" i="3" s="1"/>
  <c r="BD27" i="13"/>
  <c r="H8" i="12" s="1"/>
  <c r="BB46" i="13"/>
  <c r="BB51" i="13" s="1"/>
  <c r="F13" i="12" s="1"/>
  <c r="G51" i="13"/>
  <c r="BC42" i="19"/>
  <c r="G9" i="18" s="1"/>
  <c r="BA107" i="22"/>
  <c r="BA108" i="22" s="1"/>
  <c r="E13" i="21" s="1"/>
  <c r="G108" i="22"/>
  <c r="K26" i="28"/>
  <c r="BC26" i="28"/>
  <c r="G8" i="27" s="1"/>
  <c r="BC41" i="28"/>
  <c r="BC42" i="28" s="1"/>
  <c r="G11" i="27" s="1"/>
  <c r="G42" i="28"/>
  <c r="G15" i="4"/>
  <c r="BA30" i="4"/>
  <c r="E8" i="3" s="1"/>
  <c r="BA46" i="4"/>
  <c r="E10" i="3" s="1"/>
  <c r="G114" i="4"/>
  <c r="G156" i="4"/>
  <c r="BB172" i="4"/>
  <c r="F28" i="3" s="1"/>
  <c r="K172" i="4"/>
  <c r="BE172" i="4"/>
  <c r="I28" i="3" s="1"/>
  <c r="K28" i="10"/>
  <c r="BB64" i="10"/>
  <c r="G68" i="10"/>
  <c r="I84" i="10"/>
  <c r="BA8" i="13"/>
  <c r="G20" i="13"/>
  <c r="BC20" i="13"/>
  <c r="G7" i="12" s="1"/>
  <c r="BB32" i="13"/>
  <c r="F9" i="12" s="1"/>
  <c r="BA43" i="13"/>
  <c r="BA44" i="13" s="1"/>
  <c r="E12" i="12" s="1"/>
  <c r="G44" i="13"/>
  <c r="I110" i="16"/>
  <c r="BC110" i="16"/>
  <c r="G12" i="15" s="1"/>
  <c r="K110" i="16"/>
  <c r="BA98" i="4"/>
  <c r="E14" i="3" s="1"/>
  <c r="BB161" i="4"/>
  <c r="BB165" i="4" s="1"/>
  <c r="F27" i="3" s="1"/>
  <c r="G165" i="4"/>
  <c r="I214" i="4"/>
  <c r="BE214" i="4"/>
  <c r="I30" i="3" s="1"/>
  <c r="BB82" i="10"/>
  <c r="BB84" i="10" s="1"/>
  <c r="F17" i="9" s="1"/>
  <c r="G84" i="10"/>
  <c r="BB27" i="13"/>
  <c r="F8" i="12" s="1"/>
  <c r="BA15" i="4"/>
  <c r="E7" i="3" s="1"/>
  <c r="G64" i="4"/>
  <c r="G98" i="4"/>
  <c r="G108" i="4"/>
  <c r="BB158" i="4"/>
  <c r="BB159" i="4" s="1"/>
  <c r="F26" i="3" s="1"/>
  <c r="G159" i="4"/>
  <c r="H45" i="3"/>
  <c r="G23" i="2" s="1"/>
  <c r="G22" i="2" s="1"/>
  <c r="BB28" i="10"/>
  <c r="F8" i="9" s="1"/>
  <c r="BB70" i="10"/>
  <c r="G80" i="10"/>
  <c r="BA28" i="16"/>
  <c r="BA36" i="16" s="1"/>
  <c r="E10" i="15" s="1"/>
  <c r="G36" i="16"/>
  <c r="BC36" i="16"/>
  <c r="G10" i="15" s="1"/>
  <c r="I96" i="25"/>
  <c r="BD96" i="25"/>
  <c r="H7" i="24" s="1"/>
  <c r="G99" i="25"/>
  <c r="BA98" i="25"/>
  <c r="BA99" i="25" s="1"/>
  <c r="E8" i="24" s="1"/>
  <c r="BC214" i="4"/>
  <c r="G30" i="3" s="1"/>
  <c r="BC28" i="10"/>
  <c r="G8" i="9" s="1"/>
  <c r="I68" i="10"/>
  <c r="K80" i="10"/>
  <c r="BA80" i="10"/>
  <c r="E16" i="9" s="1"/>
  <c r="BB92" i="10"/>
  <c r="F18" i="9" s="1"/>
  <c r="BB20" i="13"/>
  <c r="F7" i="12" s="1"/>
  <c r="BA38" i="13"/>
  <c r="BA41" i="13" s="1"/>
  <c r="E11" i="12" s="1"/>
  <c r="G41" i="13"/>
  <c r="BC41" i="13"/>
  <c r="G11" i="12" s="1"/>
  <c r="BC19" i="16"/>
  <c r="G7" i="15" s="1"/>
  <c r="BB36" i="16"/>
  <c r="F10" i="15" s="1"/>
  <c r="BA50" i="19"/>
  <c r="BA52" i="19" s="1"/>
  <c r="E11" i="18" s="1"/>
  <c r="G52" i="19"/>
  <c r="K74" i="22"/>
  <c r="BC74" i="22"/>
  <c r="G8" i="21" s="1"/>
  <c r="BA93" i="22"/>
  <c r="E10" i="21" s="1"/>
  <c r="BE93" i="22"/>
  <c r="I10" i="21" s="1"/>
  <c r="BA119" i="22"/>
  <c r="E15" i="21" s="1"/>
  <c r="BD219" i="4"/>
  <c r="H31" i="3" s="1"/>
  <c r="G9" i="10"/>
  <c r="BA46" i="10"/>
  <c r="G51" i="10"/>
  <c r="BC51" i="10"/>
  <c r="G11" i="9" s="1"/>
  <c r="BA68" i="10"/>
  <c r="E15" i="9" s="1"/>
  <c r="G92" i="10"/>
  <c r="I92" i="10"/>
  <c r="K51" i="13"/>
  <c r="BE51" i="13"/>
  <c r="I13" i="12" s="1"/>
  <c r="I32" i="19"/>
  <c r="BD32" i="19"/>
  <c r="H8" i="18" s="1"/>
  <c r="H16" i="18" s="1"/>
  <c r="C17" i="17" s="1"/>
  <c r="BA76" i="22"/>
  <c r="BA79" i="22" s="1"/>
  <c r="E9" i="21" s="1"/>
  <c r="G79" i="22"/>
  <c r="K139" i="22"/>
  <c r="BE139" i="22"/>
  <c r="I16" i="21" s="1"/>
  <c r="G15" i="20"/>
  <c r="H31" i="21"/>
  <c r="G23" i="20" s="1"/>
  <c r="BA33" i="28"/>
  <c r="E9" i="27" s="1"/>
  <c r="BB33" i="28"/>
  <c r="F9" i="27" s="1"/>
  <c r="BA28" i="10"/>
  <c r="E8" i="9" s="1"/>
  <c r="I51" i="10"/>
  <c r="BE84" i="10"/>
  <c r="I17" i="9" s="1"/>
  <c r="K27" i="13"/>
  <c r="I41" i="13"/>
  <c r="BA51" i="13"/>
  <c r="E13" i="12" s="1"/>
  <c r="BA19" i="16"/>
  <c r="E7" i="15" s="1"/>
  <c r="BA110" i="16"/>
  <c r="E12" i="15" s="1"/>
  <c r="H27" i="15"/>
  <c r="G23" i="14" s="1"/>
  <c r="G22" i="14" s="1"/>
  <c r="K32" i="19"/>
  <c r="BA42" i="19"/>
  <c r="E9" i="18" s="1"/>
  <c r="K48" i="19"/>
  <c r="BB74" i="19"/>
  <c r="F14" i="18" s="1"/>
  <c r="BB74" i="22"/>
  <c r="F8" i="21" s="1"/>
  <c r="BD93" i="22"/>
  <c r="H10" i="21" s="1"/>
  <c r="K105" i="22"/>
  <c r="BC119" i="22"/>
  <c r="G15" i="21" s="1"/>
  <c r="BB96" i="25"/>
  <c r="F7" i="24" s="1"/>
  <c r="F11" i="24" s="1"/>
  <c r="C16" i="23" s="1"/>
  <c r="BB26" i="28"/>
  <c r="F8" i="27" s="1"/>
  <c r="F13" i="27" s="1"/>
  <c r="C16" i="26" s="1"/>
  <c r="H28" i="12"/>
  <c r="G23" i="11" s="1"/>
  <c r="G22" i="11" s="1"/>
  <c r="G19" i="16"/>
  <c r="BD19" i="16"/>
  <c r="H7" i="15" s="1"/>
  <c r="H14" i="15" s="1"/>
  <c r="C17" i="14" s="1"/>
  <c r="BB112" i="16"/>
  <c r="BB114" i="16" s="1"/>
  <c r="F13" i="15" s="1"/>
  <c r="BB32" i="19"/>
  <c r="F8" i="18" s="1"/>
  <c r="G74" i="19"/>
  <c r="G74" i="22"/>
  <c r="K93" i="22"/>
  <c r="BB105" i="22"/>
  <c r="F12" i="21" s="1"/>
  <c r="I119" i="22"/>
  <c r="BD139" i="22"/>
  <c r="H16" i="21" s="1"/>
  <c r="BA96" i="25"/>
  <c r="E7" i="24" s="1"/>
  <c r="G26" i="28"/>
  <c r="G49" i="28"/>
  <c r="BB49" i="28"/>
  <c r="F12" i="27" s="1"/>
  <c r="H26" i="27"/>
  <c r="G23" i="26" s="1"/>
  <c r="G22" i="26" s="1"/>
  <c r="I13" i="27"/>
  <c r="C21" i="26" s="1"/>
  <c r="BD33" i="28"/>
  <c r="H9" i="27" s="1"/>
  <c r="BA11" i="28"/>
  <c r="BA26" i="28" s="1"/>
  <c r="E8" i="27" s="1"/>
  <c r="BD44" i="28"/>
  <c r="BD49" i="28" s="1"/>
  <c r="H12" i="27" s="1"/>
  <c r="G11" i="24"/>
  <c r="C18" i="23" s="1"/>
  <c r="I11" i="24"/>
  <c r="C21" i="23" s="1"/>
  <c r="H11" i="24"/>
  <c r="C17" i="23" s="1"/>
  <c r="G96" i="25"/>
  <c r="BA101" i="25"/>
  <c r="BA103" i="25" s="1"/>
  <c r="E9" i="24" s="1"/>
  <c r="G18" i="21"/>
  <c r="C18" i="20" s="1"/>
  <c r="BB119" i="22"/>
  <c r="F15" i="21" s="1"/>
  <c r="BB139" i="22"/>
  <c r="F16" i="21" s="1"/>
  <c r="BA34" i="22"/>
  <c r="BA74" i="22" s="1"/>
  <c r="E8" i="21" s="1"/>
  <c r="G93" i="22"/>
  <c r="BA103" i="22"/>
  <c r="BA105" i="22" s="1"/>
  <c r="E12" i="21" s="1"/>
  <c r="G112" i="22"/>
  <c r="G139" i="22"/>
  <c r="F16" i="18"/>
  <c r="C16" i="17" s="1"/>
  <c r="G16" i="18"/>
  <c r="C18" i="17" s="1"/>
  <c r="BA32" i="19"/>
  <c r="E8" i="18" s="1"/>
  <c r="I16" i="18"/>
  <c r="C21" i="17" s="1"/>
  <c r="G32" i="19"/>
  <c r="BA44" i="19"/>
  <c r="BA48" i="19" s="1"/>
  <c r="E10" i="18" s="1"/>
  <c r="G56" i="19"/>
  <c r="BA65" i="19"/>
  <c r="BA74" i="19" s="1"/>
  <c r="E14" i="18" s="1"/>
  <c r="G14" i="15"/>
  <c r="C18" i="14" s="1"/>
  <c r="I14" i="15"/>
  <c r="C21" i="14" s="1"/>
  <c r="BA42" i="16"/>
  <c r="E11" i="15" s="1"/>
  <c r="BA25" i="16"/>
  <c r="BA26" i="16" s="1"/>
  <c r="E9" i="15" s="1"/>
  <c r="H15" i="12"/>
  <c r="C17" i="11" s="1"/>
  <c r="BA20" i="13"/>
  <c r="E7" i="12" s="1"/>
  <c r="I15" i="12"/>
  <c r="C21" i="11" s="1"/>
  <c r="BB53" i="13"/>
  <c r="BB56" i="13" s="1"/>
  <c r="F14" i="12" s="1"/>
  <c r="BA34" i="13"/>
  <c r="BA36" i="13" s="1"/>
  <c r="E10" i="12" s="1"/>
  <c r="I19" i="9"/>
  <c r="C21" i="8" s="1"/>
  <c r="G19" i="9"/>
  <c r="C18" i="8" s="1"/>
  <c r="BA51" i="10"/>
  <c r="E11" i="9" s="1"/>
  <c r="BB68" i="10"/>
  <c r="F15" i="9" s="1"/>
  <c r="BB80" i="10"/>
  <c r="F16" i="9" s="1"/>
  <c r="BB60" i="10"/>
  <c r="BB62" i="10" s="1"/>
  <c r="F14" i="9" s="1"/>
  <c r="BA42" i="10"/>
  <c r="BA44" i="10" s="1"/>
  <c r="E10" i="9" s="1"/>
  <c r="BA86" i="10"/>
  <c r="BA92" i="10" s="1"/>
  <c r="E18" i="9" s="1"/>
  <c r="I39" i="1"/>
  <c r="E92" i="1"/>
  <c r="E75" i="1"/>
  <c r="E100" i="1"/>
  <c r="E95" i="1"/>
  <c r="E85" i="1"/>
  <c r="E72" i="1"/>
  <c r="E91" i="1"/>
  <c r="E84" i="1"/>
  <c r="E97" i="1"/>
  <c r="E66" i="1"/>
  <c r="E69" i="1"/>
  <c r="E88" i="1"/>
  <c r="E80" i="1"/>
  <c r="E74" i="1"/>
  <c r="E73" i="1"/>
  <c r="E67" i="1"/>
  <c r="E78" i="1"/>
  <c r="E79" i="1"/>
  <c r="E98" i="1"/>
  <c r="E65" i="1"/>
  <c r="E71" i="1"/>
  <c r="E77" i="1"/>
  <c r="E90" i="1"/>
  <c r="E94" i="1"/>
  <c r="E83" i="1"/>
  <c r="E96" i="1"/>
  <c r="E99" i="1"/>
  <c r="E64" i="1"/>
  <c r="E68" i="1"/>
  <c r="E70" i="1"/>
  <c r="E76" i="1"/>
  <c r="E89" i="1"/>
  <c r="E93" i="1"/>
  <c r="E82" i="1"/>
  <c r="E87" i="1"/>
  <c r="E86" i="1"/>
  <c r="E63" i="1"/>
  <c r="E81" i="1"/>
  <c r="E101" i="1"/>
  <c r="F39" i="1"/>
  <c r="F55" i="1"/>
  <c r="I20" i="1"/>
  <c r="I23" i="1" s="1"/>
  <c r="BA40" i="4"/>
  <c r="E9" i="3" s="1"/>
  <c r="BA56" i="4"/>
  <c r="E11" i="3" s="1"/>
  <c r="BA139" i="4"/>
  <c r="E21" i="3" s="1"/>
  <c r="BA108" i="4"/>
  <c r="E16" i="3" s="1"/>
  <c r="BB156" i="4"/>
  <c r="F25" i="3" s="1"/>
  <c r="BD214" i="4"/>
  <c r="H30" i="3" s="1"/>
  <c r="I55" i="1"/>
  <c r="BA84" i="4"/>
  <c r="E13" i="3" s="1"/>
  <c r="BA104" i="4"/>
  <c r="E15" i="3" s="1"/>
  <c r="BA128" i="4"/>
  <c r="E19" i="3" s="1"/>
  <c r="BA133" i="4"/>
  <c r="E20" i="3" s="1"/>
  <c r="E102" i="1"/>
  <c r="E11" i="24" l="1"/>
  <c r="C15" i="23" s="1"/>
  <c r="E13" i="27"/>
  <c r="C15" i="26" s="1"/>
  <c r="H18" i="21"/>
  <c r="C17" i="20" s="1"/>
  <c r="G22" i="20"/>
  <c r="G13" i="27"/>
  <c r="C18" i="26" s="1"/>
  <c r="F14" i="15"/>
  <c r="C16" i="14" s="1"/>
  <c r="G15" i="12"/>
  <c r="C18" i="11" s="1"/>
  <c r="G32" i="3"/>
  <c r="C18" i="2" s="1"/>
  <c r="I32" i="3"/>
  <c r="C21" i="2" s="1"/>
  <c r="H32" i="3"/>
  <c r="C17" i="2" s="1"/>
  <c r="I18" i="21"/>
  <c r="C21" i="20" s="1"/>
  <c r="H13" i="27"/>
  <c r="C17" i="26" s="1"/>
  <c r="C19" i="26" s="1"/>
  <c r="C22" i="26" s="1"/>
  <c r="C23" i="26" s="1"/>
  <c r="F30" i="26" s="1"/>
  <c r="C19" i="23"/>
  <c r="C22" i="23" s="1"/>
  <c r="C23" i="23" s="1"/>
  <c r="F30" i="23" s="1"/>
  <c r="F31" i="23" s="1"/>
  <c r="F34" i="23" s="1"/>
  <c r="E18" i="21"/>
  <c r="C15" i="20" s="1"/>
  <c r="F18" i="21"/>
  <c r="C16" i="20" s="1"/>
  <c r="E16" i="18"/>
  <c r="C15" i="17" s="1"/>
  <c r="C19" i="17" s="1"/>
  <c r="C22" i="17" s="1"/>
  <c r="C23" i="17" s="1"/>
  <c r="F30" i="17" s="1"/>
  <c r="F31" i="17" s="1"/>
  <c r="F34" i="17" s="1"/>
  <c r="E14" i="15"/>
  <c r="C15" i="14" s="1"/>
  <c r="C19" i="14" s="1"/>
  <c r="C22" i="14" s="1"/>
  <c r="C23" i="14" s="1"/>
  <c r="F30" i="14" s="1"/>
  <c r="F31" i="14" s="1"/>
  <c r="F15" i="12"/>
  <c r="C16" i="11" s="1"/>
  <c r="E15" i="12"/>
  <c r="C15" i="11" s="1"/>
  <c r="E19" i="9"/>
  <c r="C15" i="8" s="1"/>
  <c r="F19" i="9"/>
  <c r="C16" i="8" s="1"/>
  <c r="F32" i="3"/>
  <c r="C16" i="2" s="1"/>
  <c r="E32" i="3"/>
  <c r="C15" i="2" s="1"/>
  <c r="J55" i="1"/>
  <c r="J51" i="1"/>
  <c r="J47" i="1"/>
  <c r="J39" i="1"/>
  <c r="J38" i="1"/>
  <c r="J34" i="1"/>
  <c r="J30" i="1"/>
  <c r="J54" i="1"/>
  <c r="J50" i="1"/>
  <c r="J46" i="1"/>
  <c r="J37" i="1"/>
  <c r="J33" i="1"/>
  <c r="J53" i="1"/>
  <c r="J49" i="1"/>
  <c r="J36" i="1"/>
  <c r="J32" i="1"/>
  <c r="J52" i="1"/>
  <c r="J48" i="1"/>
  <c r="J35" i="1"/>
  <c r="J31" i="1"/>
  <c r="F31" i="26" l="1"/>
  <c r="F34" i="26" s="1"/>
  <c r="C19" i="20"/>
  <c r="C22" i="20" s="1"/>
  <c r="C23" i="20" s="1"/>
  <c r="F30" i="20" s="1"/>
  <c r="F31" i="20" s="1"/>
  <c r="F34" i="20" s="1"/>
  <c r="F34" i="14"/>
  <c r="C19" i="11"/>
  <c r="C22" i="11" s="1"/>
  <c r="C23" i="11" s="1"/>
  <c r="F30" i="11" s="1"/>
  <c r="F31" i="11" s="1"/>
  <c r="F34" i="11" s="1"/>
  <c r="C19" i="8"/>
  <c r="C22" i="8" s="1"/>
  <c r="C23" i="8" s="1"/>
  <c r="F30" i="8" s="1"/>
  <c r="F31" i="8" s="1"/>
  <c r="C19" i="2"/>
  <c r="C22" i="2" s="1"/>
  <c r="C23" i="2" s="1"/>
  <c r="F30" i="2" s="1"/>
  <c r="F31" i="2" s="1"/>
  <c r="F34" i="2" s="1"/>
  <c r="F34" i="8" l="1"/>
</calcChain>
</file>

<file path=xl/sharedStrings.xml><?xml version="1.0" encoding="utf-8"?>
<sst xmlns="http://schemas.openxmlformats.org/spreadsheetml/2006/main" count="3238" uniqueCount="1042">
  <si>
    <t>Položkový rozpočet stavby</t>
  </si>
  <si>
    <t xml:space="preserve">Datum: </t>
  </si>
  <si>
    <t xml:space="preserve"> </t>
  </si>
  <si>
    <t>Stavba :</t>
  </si>
  <si>
    <t xml:space="preserve">Objednatel : </t>
  </si>
  <si>
    <t>IČO :</t>
  </si>
  <si>
    <t>DIČ :</t>
  </si>
  <si>
    <t xml:space="preserve">Zhotovitel : </t>
  </si>
  <si>
    <t>Za zhotovitele :</t>
  </si>
  <si>
    <t>Za objednatele :</t>
  </si>
  <si>
    <t>_______________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</si>
  <si>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</si>
  <si>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</si>
  <si>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</si>
  <si>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</si>
  <si>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</si>
  <si>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</si>
  <si>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</si>
  <si>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</si>
  <si>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</si>
  <si>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</si>
  <si>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</si>
  <si>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</si>
  <si>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</si>
  <si>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Rekapitulace stavebních dílů</t>
  </si>
  <si>
    <t>Číslo a název dílu</t>
  </si>
  <si>
    <t>HSV</t>
  </si>
  <si>
    <t>PSV</t>
  </si>
  <si>
    <t>Dodávka</t>
  </si>
  <si>
    <t>Montáž</t>
  </si>
  <si>
    <t>HZS</t>
  </si>
  <si>
    <t>Rekapitulace vedlejších rozpočtových nákladů</t>
  </si>
  <si>
    <t>Název vedlejšího nákladu</t>
  </si>
  <si>
    <t>POLOŽKOVÝ ROZPOČET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</si>
  <si>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</si>
  <si>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</si>
  <si>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</si>
  <si>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</si>
  <si>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</si>
  <si>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</si>
  <si>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</si>
  <si>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</si>
  <si>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</si>
  <si>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</si>
  <si>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</si>
  <si>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</si>
  <si>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</si>
  <si>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</si>
  <si>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</si>
  <si>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</si>
  <si>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</si>
  <si>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</si>
  <si>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</si>
  <si>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</si>
  <si>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</si>
  <si>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</si>
  <si>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</si>
  <si>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</si>
  <si>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</si>
  <si>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</si>
  <si>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</si>
  <si>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</si>
  <si>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</si>
  <si>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</si>
  <si>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</si>
  <si>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</si>
  <si>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</si>
  <si>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</si>
  <si>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</si>
  <si>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</si>
  <si>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</si>
  <si>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</si>
  <si>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</si>
  <si>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</si>
  <si>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</si>
  <si>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</si>
  <si>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</si>
  <si>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</si>
  <si>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</si>
  <si>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</si>
  <si>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</si>
  <si>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</si>
  <si>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</si>
  <si>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</si>
  <si>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</si>
  <si>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</si>
  <si>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</si>
  <si>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</si>
  <si>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</si>
  <si>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</si>
  <si>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</si>
  <si>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</si>
  <si>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</si>
  <si>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</si>
  <si>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</si>
  <si>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</si>
  <si>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</si>
  <si>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</si>
  <si>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</si>
  <si>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</si>
  <si>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</si>
  <si>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</si>
  <si>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</si>
  <si>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</si>
  <si>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Celkem za</t>
  </si>
  <si>
    <t>2016/019</t>
  </si>
  <si>
    <t>Veřejný prostor Blansko,parc.č.2840 k.ú.Blansko</t>
  </si>
  <si>
    <t>2016/019 Veřejný prostor Blansko,parc.č.2840 k.ú.Blansko</t>
  </si>
  <si>
    <t>SO01</t>
  </si>
  <si>
    <t>Souhrnná část</t>
  </si>
  <si>
    <t>SO01 Souhrnná část</t>
  </si>
  <si>
    <t>1 Zemní práce</t>
  </si>
  <si>
    <t>131201101R00</t>
  </si>
  <si>
    <t xml:space="preserve">Hloubení nezapažených jam v hor.3 do 100 m3 </t>
  </si>
  <si>
    <t>m3</t>
  </si>
  <si>
    <t>180</t>
  </si>
  <si>
    <t>131201109R00</t>
  </si>
  <si>
    <t xml:space="preserve">Příplatek za lepivost - hloubení nezap.jam v hor.3 </t>
  </si>
  <si>
    <t>162301101R00</t>
  </si>
  <si>
    <t xml:space="preserve">Vodorovné přemístění výkopku z hor.1-4 do 500 m </t>
  </si>
  <si>
    <t>167101102R00</t>
  </si>
  <si>
    <t xml:space="preserve">Nakládání výkopku z hor.1-4 v množství nad 100 m3 </t>
  </si>
  <si>
    <t>171101104R00</t>
  </si>
  <si>
    <t xml:space="preserve">Uložení sypaniny do násypů zhutněných na 102% PS </t>
  </si>
  <si>
    <t>181101133R00</t>
  </si>
  <si>
    <t xml:space="preserve">Úprava pozemku s rozpoj. a přehrn. hor. 3 do 60 m </t>
  </si>
  <si>
    <t>2</t>
  </si>
  <si>
    <t>Základy,zvláštní zakládání</t>
  </si>
  <si>
    <t>2 Základy,zvláštní zakládání</t>
  </si>
  <si>
    <t>274321321R00</t>
  </si>
  <si>
    <t xml:space="preserve">Železobeton základových pasů C 20/25 (B 25) </t>
  </si>
  <si>
    <t>0,30*0,40*(20,405+4,905+3,645+13,34+9,58+11,97+6,125+2,925+27,305+6,115*2)</t>
  </si>
  <si>
    <t>0,30*0,40*(5,625+10,925+13,165)</t>
  </si>
  <si>
    <t>274351215R00</t>
  </si>
  <si>
    <t xml:space="preserve">Bednění stěn základových pasů - zřízení </t>
  </si>
  <si>
    <t>m2</t>
  </si>
  <si>
    <t>2*0,40*(20,405+4,905+3,645+13,34+9,58+11,97+6,125+2,925+27,305+6,115*2)</t>
  </si>
  <si>
    <t>2*0,40*(5,625+10,925+13,165)</t>
  </si>
  <si>
    <t>274351216R00</t>
  </si>
  <si>
    <t xml:space="preserve">Bednění stěn základových pasů - odstranění </t>
  </si>
  <si>
    <t>274361211R00</t>
  </si>
  <si>
    <t xml:space="preserve">Výztuž základových pásů do 12 mm z oceli 10 216 </t>
  </si>
  <si>
    <t>t</t>
  </si>
  <si>
    <t>4*(20,405+4,905+3,645+13,34+9,58+11,97+6,125+2,925+27,305+6,115*2)*0,888/1000</t>
  </si>
  <si>
    <t>4*(5,625+10,925+13,165)*0,888/1000</t>
  </si>
  <si>
    <t>274361921RT3</t>
  </si>
  <si>
    <t>Výztuž základových pasů ze svařovaných sítí svařovanou sítí - drát 5,0  oka 150/150</t>
  </si>
  <si>
    <t>0,30*2*(20,405+4,905+3,645+13,34+9,58+11,97+6,125+2,925+27,305+6,115*2)*2,093/1000</t>
  </si>
  <si>
    <t>0,30*2*(5,625+10,925+13,165)*2,093/1000</t>
  </si>
  <si>
    <t>3</t>
  </si>
  <si>
    <t>Svislé a kompletní konstrukce</t>
  </si>
  <si>
    <t>3 Svislé a kompletní konstrukce</t>
  </si>
  <si>
    <t>311112125RT3</t>
  </si>
  <si>
    <t>Stěna z tvárnic ztraceného bednění, tl. 25 cm zalití tvárnic betonem C 20/25</t>
  </si>
  <si>
    <t>0,60*(20,405+4,905+3,645+13,34+9,58+11,97+6,125+2,925+27,305+6,12*2)</t>
  </si>
  <si>
    <t>0,60*(3,72+5,85+10,91+5,85)</t>
  </si>
  <si>
    <t>317168113R00</t>
  </si>
  <si>
    <t xml:space="preserve">Překlad POROTHERM plochý 11,5/7,1/150 cm </t>
  </si>
  <si>
    <t>kus</t>
  </si>
  <si>
    <t>342255048RT1</t>
  </si>
  <si>
    <t>Příčky z desek Hebel tl. 150 mm desky P 2 - 500, 499 x 249 x 150 mm</t>
  </si>
  <si>
    <t>3,00*(4,20+4,20)</t>
  </si>
  <si>
    <t>342266111RT2</t>
  </si>
  <si>
    <t>Obklad stěn sádrokartonem na ocelovou konstrukci desky protipožární tl. 12,5 mm, Orsil tl. 5 cm</t>
  </si>
  <si>
    <t>4</t>
  </si>
  <si>
    <t>Vodorovné konstrukce</t>
  </si>
  <si>
    <t>4 Vodorovné konstrukce</t>
  </si>
  <si>
    <t>457971111R00</t>
  </si>
  <si>
    <t xml:space="preserve">Zřízení vrstvy z geotextilie skl.do 1:5, š. do 3 m </t>
  </si>
  <si>
    <t>(9,27+9,02)*1,165</t>
  </si>
  <si>
    <t>67352174</t>
  </si>
  <si>
    <t>Geotextilie filtrační 500 g/m2</t>
  </si>
  <si>
    <t>(9,27+9,02)*1,165*1,10</t>
  </si>
  <si>
    <t>45</t>
  </si>
  <si>
    <t>Podkladní a vedlejší konstrukc</t>
  </si>
  <si>
    <t>45 Podkladní a vedlejší konstrukc</t>
  </si>
  <si>
    <t>564211111R00</t>
  </si>
  <si>
    <t>Podklad ze štěrkopísku po zhutnění tloušťky 5 cm 8-16mm</t>
  </si>
  <si>
    <t>254,50+38,00+38,00+96,00+206,00+29,00+9,60+9,60+9,00+12,00</t>
  </si>
  <si>
    <t>-195,00</t>
  </si>
  <si>
    <t>564531111R00</t>
  </si>
  <si>
    <t xml:space="preserve">Zřízení plochy mlat tl.100mm včetně úpravy </t>
  </si>
  <si>
    <t>564751111R00</t>
  </si>
  <si>
    <t xml:space="preserve">Podklad z kameniva drceného vel.32-63 mm,tl. 15 cm </t>
  </si>
  <si>
    <t>564761111R00</t>
  </si>
  <si>
    <t xml:space="preserve">Podklad z kameniva drceného vel.32-63 mm,tl. 20 cm </t>
  </si>
  <si>
    <t>136,00+17,00</t>
  </si>
  <si>
    <t>564851111R00</t>
  </si>
  <si>
    <t>Podklad ze štěrkodrti po zhutnění tloušťky 15 cm 16-32</t>
  </si>
  <si>
    <t>61</t>
  </si>
  <si>
    <t>Upravy povrchů vnitřní</t>
  </si>
  <si>
    <t>61 Upravy povrchů vnitřní</t>
  </si>
  <si>
    <t>612409991RT2</t>
  </si>
  <si>
    <t>Začištění omítek kolem oken,dveří apod. s použitím suché maltové směsi</t>
  </si>
  <si>
    <t>m</t>
  </si>
  <si>
    <t>(0,90*2+0,55*2)*6</t>
  </si>
  <si>
    <t>612421637R00</t>
  </si>
  <si>
    <t xml:space="preserve">Omítka vnitřní zdiva, MVC, štuková </t>
  </si>
  <si>
    <t>3,00*4,20*2</t>
  </si>
  <si>
    <t>612476211RT1</t>
  </si>
  <si>
    <t>Omítka vnitřních stěn Hebel sádrová jednovrstvá Glattputz, tloušťka vrstvy 4 mm</t>
  </si>
  <si>
    <t>3,00*(4,20+4,20)*2</t>
  </si>
  <si>
    <t>62</t>
  </si>
  <si>
    <t>Upravy povrchů vnější</t>
  </si>
  <si>
    <t>62 Upravy povrchů vnější</t>
  </si>
  <si>
    <t>602016112R00</t>
  </si>
  <si>
    <t xml:space="preserve">Omítka stěn jádrová PROFI Grundputz, ručně </t>
  </si>
  <si>
    <t>(8,30*2+1,50)*2,25</t>
  </si>
  <si>
    <t>0,60*2*(20,405+4,905+3,645+13,34+9,58+11,97+6,125+2,925+27,305+6,12*2)</t>
  </si>
  <si>
    <t>622411122R00</t>
  </si>
  <si>
    <t xml:space="preserve">Barvení vnější omítky stěn, 2 x, nad složitost 3 </t>
  </si>
  <si>
    <t>3,30*(13,90+4,30+1,50+4,20)</t>
  </si>
  <si>
    <t>622421132R00</t>
  </si>
  <si>
    <t xml:space="preserve">Omítka vnější stěn, MVC, hladká, složitost 3 </t>
  </si>
  <si>
    <t>2,50*(13,90+4,30+1,50+4,20)</t>
  </si>
  <si>
    <t>622422221R00</t>
  </si>
  <si>
    <t xml:space="preserve">Oprava vnějších omítek vápen. štuk. II, do 20 % </t>
  </si>
  <si>
    <t>622451101R00</t>
  </si>
  <si>
    <t xml:space="preserve">Vyspravení stěn betonových vnějších maltou cem. </t>
  </si>
  <si>
    <t>622459141R00</t>
  </si>
  <si>
    <t xml:space="preserve">Postřik vnější omítky cementovou maltou - lžící </t>
  </si>
  <si>
    <t>622481211RT2</t>
  </si>
  <si>
    <t>Montáž výztužné sítě do stěrkového tmelu včetně výztužné sítě a stěrkového tmelu Baumit</t>
  </si>
  <si>
    <t>63</t>
  </si>
  <si>
    <t>Podlahy a podlahové konstrukce</t>
  </si>
  <si>
    <t>63 Podlahy a podlahové konstrukce</t>
  </si>
  <si>
    <t>631343891R00</t>
  </si>
  <si>
    <t xml:space="preserve">Penetrace hloubková FERMACELL 0,20 l/m2 </t>
  </si>
  <si>
    <t>2*3,89+(1,50+2,10)*1,50</t>
  </si>
  <si>
    <t>632411104RT1</t>
  </si>
  <si>
    <t>Vyrovnávací stěrka Cemix 050, ruční zprac. tl.4 mm samonivelační anhydritová směs 30 Cemix 050 30 MP</t>
  </si>
  <si>
    <t>637121111U00</t>
  </si>
  <si>
    <t xml:space="preserve">Okapový chodník kačírek tl 10cm </t>
  </si>
  <si>
    <t>637121113U00</t>
  </si>
  <si>
    <t xml:space="preserve">plocha kačírek tl 20cm </t>
  </si>
  <si>
    <t>(13,90+4,30+1,50+4,20)*0,40</t>
  </si>
  <si>
    <t>64</t>
  </si>
  <si>
    <t>Výplně otvorů</t>
  </si>
  <si>
    <t>64 Výplně otvorů</t>
  </si>
  <si>
    <t>642942111RT7</t>
  </si>
  <si>
    <t>Osazení zárubní dveřních ocelových, pl. do 2,5 m2 včetně dodávky zárubně CgH 125 x 197 x 11 cm</t>
  </si>
  <si>
    <t>642942111RU6</t>
  </si>
  <si>
    <t>Osazení zárubní dveřních ocelových, pl. do 2,5 m2 včetně dodávky zárubně CgH 110 x 197 x 16 cm</t>
  </si>
  <si>
    <t>648991113RT2</t>
  </si>
  <si>
    <t>Osazení parapetních desek z plast. hmot š.nad 20cm včetně dodávky parapetní desky š. 250 mm</t>
  </si>
  <si>
    <t>0,90*6</t>
  </si>
  <si>
    <t>8</t>
  </si>
  <si>
    <t>Trubní vedení</t>
  </si>
  <si>
    <t>8 Trubní vedení</t>
  </si>
  <si>
    <t>831350012RA0</t>
  </si>
  <si>
    <t>Kanalizace dešťová z trub PVC hrdlových D 160 napojení,zkoušky prostupy</t>
  </si>
  <si>
    <t>831350012RAB</t>
  </si>
  <si>
    <t>Kanalizace splašková z trub PVC hrdlových D 110 hloubka 1,5 m,obsyp napojení,zkoušky,prostupy</t>
  </si>
  <si>
    <t>91</t>
  </si>
  <si>
    <t>Doplňující práce na komunikaci</t>
  </si>
  <si>
    <t>91 Doplňující práce na komunikaci</t>
  </si>
  <si>
    <t>916531111RT4</t>
  </si>
  <si>
    <t>Osazení záhon.obrubníků do lože z B 12,5 bez opěry včetně obrubníku ABO 4 - 5    50/5/25</t>
  </si>
  <si>
    <t>13,90+4,30+4,50+4,20</t>
  </si>
  <si>
    <t>918101111R00</t>
  </si>
  <si>
    <t xml:space="preserve">Lože pod obrubníky nebo obruby dlažeb z B 12,5 </t>
  </si>
  <si>
    <t>26,92*0,20*0,20</t>
  </si>
  <si>
    <t>94</t>
  </si>
  <si>
    <t>Lešení a stavební výtahy</t>
  </si>
  <si>
    <t>94 Lešení a stavební výtahy</t>
  </si>
  <si>
    <t>941955002R00</t>
  </si>
  <si>
    <t xml:space="preserve">Lešení lehké pomocné, výška podlahy do 1,9 m </t>
  </si>
  <si>
    <t>45,00*2,20</t>
  </si>
  <si>
    <t>95</t>
  </si>
  <si>
    <t>Dokončovací kce na pozem.stav.</t>
  </si>
  <si>
    <t>95 Dokončovací kce na pozem.stav.</t>
  </si>
  <si>
    <t xml:space="preserve">osazení a dodávka pítko </t>
  </si>
  <si>
    <t xml:space="preserve">provedení nový instalační otvor 450/800 +poklop </t>
  </si>
  <si>
    <t>kpl</t>
  </si>
  <si>
    <t xml:space="preserve">osazení a dodávka odpadkový koš </t>
  </si>
  <si>
    <t xml:space="preserve">dodávka a osazení žardiniery včetně sedátka </t>
  </si>
  <si>
    <t xml:space="preserve">předpokládaný úklid místností suterén </t>
  </si>
  <si>
    <t xml:space="preserve">provedení výdechů včet mřížek </t>
  </si>
  <si>
    <t>96</t>
  </si>
  <si>
    <t>Bourání konstrukcí</t>
  </si>
  <si>
    <t>96 Bourání konstrukcí</t>
  </si>
  <si>
    <t>963042819R00</t>
  </si>
  <si>
    <t xml:space="preserve">Bourání schodišťových stupňů betonových </t>
  </si>
  <si>
    <t>968072244R00</t>
  </si>
  <si>
    <t xml:space="preserve">Vybourání kovových rámů oken jednod. pl. 1 m2 </t>
  </si>
  <si>
    <t>0,90*0,55*6</t>
  </si>
  <si>
    <t>97</t>
  </si>
  <si>
    <t>Prorážení otvorů</t>
  </si>
  <si>
    <t>97 Prorážení otvorů</t>
  </si>
  <si>
    <t>971033641R00</t>
  </si>
  <si>
    <t xml:space="preserve">Vybourání otv. zeď cihel. pl.4 m2, tl.30 cm, MVC </t>
  </si>
  <si>
    <t>1,20*2,10*0,30</t>
  </si>
  <si>
    <t>978013191R00</t>
  </si>
  <si>
    <t xml:space="preserve">Otlučení omítek vnitřních stěn v rozsahu do 100 % </t>
  </si>
  <si>
    <t>99</t>
  </si>
  <si>
    <t>Přesun hmot</t>
  </si>
  <si>
    <t>99 Přesun hmot</t>
  </si>
  <si>
    <t>999281111R00</t>
  </si>
  <si>
    <t xml:space="preserve">Přesun hmot pro opravy a údržbu do výšky 25 m </t>
  </si>
  <si>
    <t>711</t>
  </si>
  <si>
    <t>Izolace proti vodě</t>
  </si>
  <si>
    <t>711 Izolace proti vodě</t>
  </si>
  <si>
    <t>711142559RY1</t>
  </si>
  <si>
    <t>Izolace proti vlhkosti svislá pásy přitavením 1 vrstva - včetně dod. Elastek 40 special mineral</t>
  </si>
  <si>
    <t>40,00</t>
  </si>
  <si>
    <t>713</t>
  </si>
  <si>
    <t>Izolace tepelné</t>
  </si>
  <si>
    <t>713 Izolace tepelné</t>
  </si>
  <si>
    <t>713191100RT9</t>
  </si>
  <si>
    <t xml:space="preserve">Položení izolační fólie včetně dodávky fólie PE </t>
  </si>
  <si>
    <t>722</t>
  </si>
  <si>
    <t>Vnitřní vodovod</t>
  </si>
  <si>
    <t>722 Vnitřní vodovod</t>
  </si>
  <si>
    <t>722100004RA0</t>
  </si>
  <si>
    <t>Vodovod, potrubí ocelové pozink. 1", ochrana zkoušky,kotvení,desinfekce</t>
  </si>
  <si>
    <t>722300022RA0</t>
  </si>
  <si>
    <t>Vodovod, potrubí PP - typ 3 Daplen PN 16, DN 32 izolace,zkoušky,kotvení,desinfekce</t>
  </si>
  <si>
    <t>armatury kul.kohout,zpětná klapka,vodoměr hydrant. systém</t>
  </si>
  <si>
    <t>725</t>
  </si>
  <si>
    <t>Zařizovací předměty</t>
  </si>
  <si>
    <t>725 Zařizovací předměty</t>
  </si>
  <si>
    <t xml:space="preserve">podlahová vpusť HL 310 </t>
  </si>
  <si>
    <t>766</t>
  </si>
  <si>
    <t>Konstrukce truhlářské</t>
  </si>
  <si>
    <t>766 Konstrukce truhlářské</t>
  </si>
  <si>
    <t>766621262R00</t>
  </si>
  <si>
    <t xml:space="preserve">Okna komplet. jednoduchá do rámů pl. do 0,81 m2 </t>
  </si>
  <si>
    <t>766661122R00</t>
  </si>
  <si>
    <t xml:space="preserve">Montáž dveří do zárubně,otevíravých 1kř.nad 0,8 m </t>
  </si>
  <si>
    <t>61143020</t>
  </si>
  <si>
    <t>Okno plastové jednodílné 90 x 60 cm P</t>
  </si>
  <si>
    <t>61165174</t>
  </si>
  <si>
    <t>Dveře protipožár fóliov.Alfa12 2kř.125x197cm vnitř</t>
  </si>
  <si>
    <t>767</t>
  </si>
  <si>
    <t>Konstrukce zámečnické</t>
  </si>
  <si>
    <t>767 Konstrukce zámečnické</t>
  </si>
  <si>
    <t>767161220R00</t>
  </si>
  <si>
    <t xml:space="preserve">Montáž zábradlí z nerez oddělovací </t>
  </si>
  <si>
    <t>kg</t>
  </si>
  <si>
    <t>767641110R00</t>
  </si>
  <si>
    <t xml:space="preserve">Dokončení okování dveří,oc.zárub.,otvíravých 1kříd </t>
  </si>
  <si>
    <t xml:space="preserve">výroba,dodávka a montáž ocel obrubník </t>
  </si>
  <si>
    <t>3,72+5,85+10,91+5,85</t>
  </si>
  <si>
    <t>55340776</t>
  </si>
  <si>
    <t>Dveře kovové se zámkem FAB 746576.1 125x197 L zateplené</t>
  </si>
  <si>
    <t>784</t>
  </si>
  <si>
    <t>Malby</t>
  </si>
  <si>
    <t>784 Malby</t>
  </si>
  <si>
    <t>784195222R00</t>
  </si>
  <si>
    <t xml:space="preserve">Malba tekutá Primalex Plus, barva, 2 x </t>
  </si>
  <si>
    <t>M21</t>
  </si>
  <si>
    <t>Elektromontáže</t>
  </si>
  <si>
    <t>M21 Elektromontáže</t>
  </si>
  <si>
    <t>210010105R00</t>
  </si>
  <si>
    <t xml:space="preserve">Lišta elektroinstalační PVC š.do 40 mm,šroubováním </t>
  </si>
  <si>
    <t>210010123R00</t>
  </si>
  <si>
    <t xml:space="preserve">Trubka ochranná z PE, uložená volně, DN do 47 mm </t>
  </si>
  <si>
    <t>210010351R00</t>
  </si>
  <si>
    <t xml:space="preserve">Rozvodka krabicová z lis. izol. 6455-11 do 4 mm2 </t>
  </si>
  <si>
    <t>210110001R00</t>
  </si>
  <si>
    <t xml:space="preserve">Spínač nástěnný jednopól.- řaz. 1, obyč.prostředí </t>
  </si>
  <si>
    <t>210111031R00</t>
  </si>
  <si>
    <t xml:space="preserve">Zásuvka domovní v krabici - 2P+PE, venkovní </t>
  </si>
  <si>
    <t>210200064R00</t>
  </si>
  <si>
    <t xml:space="preserve">Svítidlo žárovkové 3111103  60 W, prům. stropní </t>
  </si>
  <si>
    <t>210220022R00</t>
  </si>
  <si>
    <t xml:space="preserve">Vedení uzemňovací v zemi FeZn, D 8 - 10 mm </t>
  </si>
  <si>
    <t>210800528R00</t>
  </si>
  <si>
    <t xml:space="preserve">Vodič nn a vn CY 10 mm2 uložený volně </t>
  </si>
  <si>
    <t>210810013R00</t>
  </si>
  <si>
    <t xml:space="preserve">Kabel CYKY-m 750 V 4 x 10 mm2 volně uložený </t>
  </si>
  <si>
    <t>210810014R00</t>
  </si>
  <si>
    <t xml:space="preserve">Kabel CYKY-m 750 V 4 x 16 mm2 volně uložený </t>
  </si>
  <si>
    <t>210810045R00</t>
  </si>
  <si>
    <t xml:space="preserve">Kabel CYKY-m 750 V 3 x 1,5 mm2 pevně uložený </t>
  </si>
  <si>
    <t>210810046R00</t>
  </si>
  <si>
    <t xml:space="preserve">Kabel CYKY-m 750 V 3 x 2,5 mm2 pevně uložený </t>
  </si>
  <si>
    <t>34551476A</t>
  </si>
  <si>
    <t xml:space="preserve">Zásuvka domovní vodotěsná 5518-2929 </t>
  </si>
  <si>
    <t>345714250</t>
  </si>
  <si>
    <t xml:space="preserve">Krabice elektroinstalační plastová 8101 </t>
  </si>
  <si>
    <t>100200VD</t>
  </si>
  <si>
    <t>Revize elektrického zařízení</t>
  </si>
  <si>
    <t>hod</t>
  </si>
  <si>
    <t>156112270000</t>
  </si>
  <si>
    <t xml:space="preserve">Drát ocelový pozinkovaný 426406  D 10 mm </t>
  </si>
  <si>
    <t>34111030</t>
  </si>
  <si>
    <t>Kabel silový s Cu jádrem 750 V CYKY 3 x 1,5 mm2</t>
  </si>
  <si>
    <t>34111036</t>
  </si>
  <si>
    <t>Kabel silový s Cu jádrem 750 V CYKY 3 x 2,5 mm2</t>
  </si>
  <si>
    <t>34111076</t>
  </si>
  <si>
    <t>Kabel silový s Cu jádrem 750 V CYKY 4 x10 mm2</t>
  </si>
  <si>
    <t>34111080</t>
  </si>
  <si>
    <t>Kabel silový s Cu jádrem 750 V CYKY 4 x16 mm2</t>
  </si>
  <si>
    <t>34140827</t>
  </si>
  <si>
    <t>Vodič silový pevné uložení CY H07 V-U 10,00 mm2</t>
  </si>
  <si>
    <t>34535560</t>
  </si>
  <si>
    <t>Spínač do vlhka  3553-01929</t>
  </si>
  <si>
    <t>3457114700</t>
  </si>
  <si>
    <t xml:space="preserve">Trubka kabelová chránička KOPOFLEX KF 09040 </t>
  </si>
  <si>
    <t>34572172</t>
  </si>
  <si>
    <t>Lišta hranatá LHD 20x20, délka 3m</t>
  </si>
  <si>
    <t>34572174</t>
  </si>
  <si>
    <t>Lišta hranatá LHD 25x20, délka 3m</t>
  </si>
  <si>
    <t>34831151</t>
  </si>
  <si>
    <t>Svítidlo průmyslové žárovkové stropní 311 11 03</t>
  </si>
  <si>
    <t>36070100VD</t>
  </si>
  <si>
    <t xml:space="preserve">Rozvaděč E01 vč. náplně </t>
  </si>
  <si>
    <t>36070102VD</t>
  </si>
  <si>
    <t xml:space="preserve">Rozvaděč E03 vč. náplně </t>
  </si>
  <si>
    <t>36070103VD</t>
  </si>
  <si>
    <t xml:space="preserve">Rozvaděč E04 vč. náplně </t>
  </si>
  <si>
    <t>36070104VD</t>
  </si>
  <si>
    <t xml:space="preserve">Ochranná svorkovnice ve skříni </t>
  </si>
  <si>
    <t>600100VD</t>
  </si>
  <si>
    <t>Montáž rozvodnic do 24mod vč. náplně a oživení</t>
  </si>
  <si>
    <t>soubor</t>
  </si>
  <si>
    <t>600110VD</t>
  </si>
  <si>
    <t>Montáž zemního rozvaděče vč. náplně a oživení</t>
  </si>
  <si>
    <t>souobo</t>
  </si>
  <si>
    <t>600200VD</t>
  </si>
  <si>
    <t>Montáž ochranných svorkovnic ve skříni</t>
  </si>
  <si>
    <t>M46</t>
  </si>
  <si>
    <t>Zemní práce při montážích</t>
  </si>
  <si>
    <t>M46 Zemní práce při montážích</t>
  </si>
  <si>
    <t>460010023R00</t>
  </si>
  <si>
    <t xml:space="preserve">Vytýčení kabelové trasy ve volném terénu </t>
  </si>
  <si>
    <t>km</t>
  </si>
  <si>
    <t>460200153RT2</t>
  </si>
  <si>
    <t xml:space="preserve">Výkop kabelové rýhy 35/70 cm  hor.3 </t>
  </si>
  <si>
    <t>460560153RT1</t>
  </si>
  <si>
    <t xml:space="preserve">Zához rýhy 35/70 cm, hornina třídy 3 </t>
  </si>
  <si>
    <t>výškové zaměření stavby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</si>
  <si>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</si>
  <si>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</si>
  <si>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</si>
  <si>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</si>
  <si>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</si>
  <si>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</si>
  <si>
    <t>Dle výběrového řízení</t>
  </si>
  <si>
    <t>SO02</t>
  </si>
  <si>
    <t>Kavárna</t>
  </si>
  <si>
    <t>SO02 Kavárna</t>
  </si>
  <si>
    <t>67352170</t>
  </si>
  <si>
    <t>Geotextilie filtrační HD vodoakumulační</t>
  </si>
  <si>
    <t>5</t>
  </si>
  <si>
    <t>Komunikace</t>
  </si>
  <si>
    <t>5 Komunikace</t>
  </si>
  <si>
    <t>941955004R00</t>
  </si>
  <si>
    <t xml:space="preserve">Lešení lehké pomocné, výška podlahy do 3,5 m </t>
  </si>
  <si>
    <t>953961218U00</t>
  </si>
  <si>
    <t xml:space="preserve">Kotva chem patr M30 hl 27cm Žbvyvrt </t>
  </si>
  <si>
    <t>953965122U00</t>
  </si>
  <si>
    <t xml:space="preserve">Kotevní šroub chem kotv M12 hl 22cm </t>
  </si>
  <si>
    <t>953981106R00</t>
  </si>
  <si>
    <t xml:space="preserve">Chemické kotvy do betonu, hl. 210 mm, M 24, ampule </t>
  </si>
  <si>
    <t>711491172RZ1</t>
  </si>
  <si>
    <t>Izolace ochranná textilie, vodorovná včetně dodávky textilie Netex F - 300</t>
  </si>
  <si>
    <t>61189990</t>
  </si>
  <si>
    <t>Palubka podlahová  Sibiřský modřín dodávka</t>
  </si>
  <si>
    <t>998766101R00</t>
  </si>
  <si>
    <t xml:space="preserve">Přesun hmot pro truhlářské konstr., výšky do 6 m </t>
  </si>
  <si>
    <t>783</t>
  </si>
  <si>
    <t>Nátěry</t>
  </si>
  <si>
    <t>783 Nátěry</t>
  </si>
  <si>
    <t>783612200R00</t>
  </si>
  <si>
    <t>Nátěr olejový truhlářských výrobků 2x + 1x tmelení palubková podlaha</t>
  </si>
  <si>
    <t>M57</t>
  </si>
  <si>
    <t>Klimatizace</t>
  </si>
  <si>
    <t xml:space="preserve">Přesun hmot </t>
  </si>
  <si>
    <t>M24</t>
  </si>
  <si>
    <t>Montáže vzduchotechnických zařízení</t>
  </si>
  <si>
    <t>bm</t>
  </si>
  <si>
    <t>Ztížené výrobní podmínky</t>
  </si>
  <si>
    <t>Oborová přirážka</t>
  </si>
  <si>
    <t>SO03</t>
  </si>
  <si>
    <t>Pergola červená</t>
  </si>
  <si>
    <t>SO03 Pergola červená</t>
  </si>
  <si>
    <t>113107112R00</t>
  </si>
  <si>
    <t>Odstranění podkladu pl. 200 m2,kam.těžené tl.20 cm kačírek</t>
  </si>
  <si>
    <t>0,40*0,60*4,70*7</t>
  </si>
  <si>
    <t>0,40*0,30*(4,70+25,82)</t>
  </si>
  <si>
    <t>0,40*2*4,70*7</t>
  </si>
  <si>
    <t>0,40*2*(4,70+25,82)</t>
  </si>
  <si>
    <t>(4,70*7+4,70+25,82)*4*0,888/1000</t>
  </si>
  <si>
    <t>1,00*4*(4,70*7+4,70+25,82)*0,888/1000</t>
  </si>
  <si>
    <t>0,60*2*4,70*7*2,093/1000</t>
  </si>
  <si>
    <t>0,30*2*(4,70+25,82)*2,093/1000</t>
  </si>
  <si>
    <t>289970111R00</t>
  </si>
  <si>
    <t xml:space="preserve">Vrstva geotextilie Geofiltex 300g/m2 </t>
  </si>
  <si>
    <t>29,37*1,50*2</t>
  </si>
  <si>
    <t>29,37*1,50</t>
  </si>
  <si>
    <t>98,50</t>
  </si>
  <si>
    <t>25,50*4,20*2</t>
  </si>
  <si>
    <t xml:space="preserve">Dodývka a montáž vodopropustná plachta stínící </t>
  </si>
  <si>
    <t>98,50*1,10</t>
  </si>
  <si>
    <t>713121111RU1</t>
  </si>
  <si>
    <t xml:space="preserve">Izolace podlah na sucho, jednovrstvá nopová folie </t>
  </si>
  <si>
    <t>29,37*1,50*1,10</t>
  </si>
  <si>
    <t>766441111R00</t>
  </si>
  <si>
    <t xml:space="preserve">Položení dřevěné podlahy teras vč. podklad. roštu </t>
  </si>
  <si>
    <t>767161130R00</t>
  </si>
  <si>
    <t xml:space="preserve">Montáž nerez.sítě oko 75/75+dodávka oko DN 2mm </t>
  </si>
  <si>
    <t>30</t>
  </si>
  <si>
    <t>767995106R00</t>
  </si>
  <si>
    <t xml:space="preserve">Montáž kovových atypických konstrukcí do 250 kg </t>
  </si>
  <si>
    <t>76716225R00</t>
  </si>
  <si>
    <t xml:space="preserve">Demontáž zábradlí z profilů na konstrukci </t>
  </si>
  <si>
    <t>1,00*(25,50+5,00)</t>
  </si>
  <si>
    <t xml:space="preserve">zavětrování ocel.nerezov.táhly </t>
  </si>
  <si>
    <t>6*2*6</t>
  </si>
  <si>
    <t>15422843</t>
  </si>
  <si>
    <t>Profily ocelová konstrukce dodávka materiálu</t>
  </si>
  <si>
    <t>T</t>
  </si>
  <si>
    <t>7000/1000</t>
  </si>
  <si>
    <t>998767102R00</t>
  </si>
  <si>
    <t xml:space="preserve">Přesun hmot pro zámečnické konstr., výšky do 12 m </t>
  </si>
  <si>
    <t>783112510R00</t>
  </si>
  <si>
    <t>Nátěr olejový OK "A" 2x + 1x email pergola - červená</t>
  </si>
  <si>
    <t>D96</t>
  </si>
  <si>
    <t>Přesuny suti a vybouraných hmot</t>
  </si>
  <si>
    <t>D96 Přesuny suti a vybouraných hmot</t>
  </si>
  <si>
    <t>979081111R00</t>
  </si>
  <si>
    <t xml:space="preserve">Odvoz suti a vybour. hmot na skládku do 1 km </t>
  </si>
  <si>
    <t>979081121R00</t>
  </si>
  <si>
    <t xml:space="preserve">Příplatek k odvozu za každý další 1 km </t>
  </si>
  <si>
    <t>979082111R00</t>
  </si>
  <si>
    <t xml:space="preserve">Vnitrostaveništní doprava suti do 10 m </t>
  </si>
  <si>
    <t>979087112R00</t>
  </si>
  <si>
    <t xml:space="preserve">Nakládání suti na dopravní prostředky </t>
  </si>
  <si>
    <t>979093111R00</t>
  </si>
  <si>
    <t xml:space="preserve">Uložení suti na skládku bez zhutnění </t>
  </si>
  <si>
    <t>979999996R00</t>
  </si>
  <si>
    <t xml:space="preserve">Poplatek za skládku suti a vybouraných hmot </t>
  </si>
  <si>
    <t>SO04</t>
  </si>
  <si>
    <t>Pergola porostlá zelení</t>
  </si>
  <si>
    <t>SO04 Pergola porostlá zelení</t>
  </si>
  <si>
    <t>13,24*1,20*0,40</t>
  </si>
  <si>
    <t>0,40*2*13,24</t>
  </si>
  <si>
    <t>13,24*4*0,888/1000</t>
  </si>
  <si>
    <t>3,00*4*13,24*0,888/1000</t>
  </si>
  <si>
    <t>1,20*2*13,24*2,093/1000</t>
  </si>
  <si>
    <t>2,15*13,24*2</t>
  </si>
  <si>
    <t>2,15*13,24</t>
  </si>
  <si>
    <t>138,00*0,20*0,20</t>
  </si>
  <si>
    <t>13,24*1,50</t>
  </si>
  <si>
    <t>474,00/1000</t>
  </si>
  <si>
    <t>Nátěr olejový truhlářských výrobků 2x + 1x tmelení sedátko</t>
  </si>
  <si>
    <t>50,50*0,45</t>
  </si>
  <si>
    <t>SO05</t>
  </si>
  <si>
    <t>Vodní prvek</t>
  </si>
  <si>
    <t>SO05 Vodní prvek</t>
  </si>
  <si>
    <t>273316231R00</t>
  </si>
  <si>
    <t>Základ.desky z betonu prostého vodo. V4 T50 B 30 pohledový beton</t>
  </si>
  <si>
    <t>7,50*10,00*(0,25+0,35)/2</t>
  </si>
  <si>
    <t>273351215R00</t>
  </si>
  <si>
    <t xml:space="preserve">Bednění stěn základových desek - zřízení </t>
  </si>
  <si>
    <t>0,40*(10,00*2+7,50*2)</t>
  </si>
  <si>
    <t>0,30*(4,60+1,25+2,40+2,25+2,40+2,25+2,40*2+1,25+2,70+4,60+2,30)</t>
  </si>
  <si>
    <t>0,30*(4,10+1,25+4,10*2+2,30*2+4,10+1,30+4,60)</t>
  </si>
  <si>
    <t>273351216R00</t>
  </si>
  <si>
    <t xml:space="preserve">Bednění stěn základových desek - odstranění </t>
  </si>
  <si>
    <t>273361116U00</t>
  </si>
  <si>
    <t xml:space="preserve">Základ deska výztuž ocel 10505 </t>
  </si>
  <si>
    <t>7,50*10,00</t>
  </si>
  <si>
    <t>_1</t>
  </si>
  <si>
    <t>_1 Zemní práce</t>
  </si>
  <si>
    <t>Pol__1</t>
  </si>
  <si>
    <t>Rozváděč pro napojení technologie označený RM1, v omítku krytí IP55</t>
  </si>
  <si>
    <t>Pol__2</t>
  </si>
  <si>
    <t xml:space="preserve">Kabeláž ke světlům </t>
  </si>
  <si>
    <t>Pol__3</t>
  </si>
  <si>
    <t xml:space="preserve">Kabelové chráničky  Kopoflex 50 </t>
  </si>
  <si>
    <t>Pol__4</t>
  </si>
  <si>
    <t xml:space="preserve">Nerezový LED podvodní reflektor 27W, 24VDC, jednob </t>
  </si>
  <si>
    <t>Pol__5</t>
  </si>
  <si>
    <t xml:space="preserve">Elektroinstalační materiál </t>
  </si>
  <si>
    <t>kompl.</t>
  </si>
  <si>
    <t>Pol__6</t>
  </si>
  <si>
    <t xml:space="preserve">Nerezová kabelová průchodka jedno-vývodová </t>
  </si>
  <si>
    <t>Pol__7</t>
  </si>
  <si>
    <t xml:space="preserve">Elektroinstalační práce </t>
  </si>
  <si>
    <t>Pol__8</t>
  </si>
  <si>
    <t xml:space="preserve">Revizní zpráva </t>
  </si>
  <si>
    <t>_3</t>
  </si>
  <si>
    <t>_3 Zemní práce</t>
  </si>
  <si>
    <t>Pol__10</t>
  </si>
  <si>
    <t xml:space="preserve">Tlakové zkoušky </t>
  </si>
  <si>
    <t>Pol__11</t>
  </si>
  <si>
    <t xml:space="preserve">Uvedení do provozu </t>
  </si>
  <si>
    <t>Pol__12</t>
  </si>
  <si>
    <t xml:space="preserve">Zaškolení obsluhy </t>
  </si>
  <si>
    <t>Pol__9</t>
  </si>
  <si>
    <t xml:space="preserve">Montáž technologie </t>
  </si>
  <si>
    <t>_5</t>
  </si>
  <si>
    <t>_5 Zemní práce</t>
  </si>
  <si>
    <t>Pol__17</t>
  </si>
  <si>
    <t>Pol__36</t>
  </si>
  <si>
    <t xml:space="preserve">Ruční ovládací 6-ti cestný ventil s bočním připoje </t>
  </si>
  <si>
    <t>Pol__37</t>
  </si>
  <si>
    <t xml:space="preserve">Filtrační písek 0,6-1 mm </t>
  </si>
  <si>
    <t>Pol__13</t>
  </si>
  <si>
    <t xml:space="preserve">Návod na obsluhu a údržbu </t>
  </si>
  <si>
    <t>Pol__14</t>
  </si>
  <si>
    <t xml:space="preserve">Vedlejší náklady </t>
  </si>
  <si>
    <t>Pol__15</t>
  </si>
  <si>
    <t xml:space="preserve">PD ve stupni realizační, Dílenská dokumentace </t>
  </si>
  <si>
    <t>Pol__16</t>
  </si>
  <si>
    <t xml:space="preserve">Autorský dozor </t>
  </si>
  <si>
    <t>Pol__18</t>
  </si>
  <si>
    <t xml:space="preserve">Jádrvé vrtání Ř250mm ŽB stropem strojovny tl.600mm </t>
  </si>
  <si>
    <t>Pol__19</t>
  </si>
  <si>
    <t xml:space="preserve">Jádrvé vrtání Ř150mm ŽB stropem strojovny tl.600mm </t>
  </si>
  <si>
    <t>Pol__20</t>
  </si>
  <si>
    <t xml:space="preserve">Jádrvé vrtání Ř100mm ŽB stropem strojovny tl.600mm </t>
  </si>
  <si>
    <t>Pol__21</t>
  </si>
  <si>
    <t xml:space="preserve">Těsnící vodotěsná pryžová vložka pro potrubí D160 </t>
  </si>
  <si>
    <t>Pol__22</t>
  </si>
  <si>
    <t xml:space="preserve">Těsnící vodotěsná pryžová vložka pro potrubí D90 </t>
  </si>
  <si>
    <t>Pol__23</t>
  </si>
  <si>
    <t xml:space="preserve">Těsnící vodotěsná pryžová vložka pro potrubí D63 </t>
  </si>
  <si>
    <t>Pol__24</t>
  </si>
  <si>
    <t xml:space="preserve">Těsnící vodotěsná pryžová vložka pro potrubí D50 </t>
  </si>
  <si>
    <t>Pol__25</t>
  </si>
  <si>
    <t xml:space="preserve">Nerezový prostup trysky G1', vč. kotvení </t>
  </si>
  <si>
    <t>Pol__26</t>
  </si>
  <si>
    <t xml:space="preserve">Nerezová odtoková vpusť DN100, vč. kotvení </t>
  </si>
  <si>
    <t>Pol__27</t>
  </si>
  <si>
    <t xml:space="preserve">Nerezový krycí mřížka přelivného žlabu 4,6x0,15m, </t>
  </si>
  <si>
    <t>Pol__28</t>
  </si>
  <si>
    <t xml:space="preserve">Podstavec čerpadla plast PP </t>
  </si>
  <si>
    <t>Pol__29</t>
  </si>
  <si>
    <t xml:space="preserve">PP samonostná retenční nádrž, objem 2,88m3, rozměr </t>
  </si>
  <si>
    <t>Pol__30</t>
  </si>
  <si>
    <t xml:space="preserve">PP zachycovací koš s nerezovým sítem </t>
  </si>
  <si>
    <t>Pol__31</t>
  </si>
  <si>
    <t xml:space="preserve">Mosazná napěněná tryska typu Kaskáda, Ř ústí 50mm, </t>
  </si>
  <si>
    <t>Pol__32</t>
  </si>
  <si>
    <t xml:space="preserve">Mosazné šoupě G1" </t>
  </si>
  <si>
    <t>Pol__33</t>
  </si>
  <si>
    <t xml:space="preserve">Plastová recirkulační tryska, připojení G6/4', s p </t>
  </si>
  <si>
    <t>Pol__34</t>
  </si>
  <si>
    <t>Odstředivé plastové čerpadlo okruhu I s integrovan výkon 1,0kW; Q=20m3/h při 8mvs, 400V</t>
  </si>
  <si>
    <t>Pol__35</t>
  </si>
  <si>
    <t xml:space="preserve">Pískový plastový filtr s bočním připojením 11/2", </t>
  </si>
  <si>
    <t>Pol__38</t>
  </si>
  <si>
    <t>Plastové čerpadlo filtrace s integrovaným zachycov 45kW; Q=12m3/h při 8mvs, 230V</t>
  </si>
  <si>
    <t>Pol__39</t>
  </si>
  <si>
    <t xml:space="preserve">Jednoduchý změkčovací filtr s objemovým řízením s </t>
  </si>
  <si>
    <t>Pol__40</t>
  </si>
  <si>
    <t xml:space="preserve">Sestava dopouštění včetně By-passu - 1" </t>
  </si>
  <si>
    <t>Pol__41</t>
  </si>
  <si>
    <t xml:space="preserve">El.mag. Ventil 1", 230V </t>
  </si>
  <si>
    <t>Pol__42</t>
  </si>
  <si>
    <t xml:space="preserve">Kartušový filtr G 1 včetně filtrační vložky 50 mic </t>
  </si>
  <si>
    <t>Pol__43</t>
  </si>
  <si>
    <t xml:space="preserve">Koleno D 90 PVC 90° lep </t>
  </si>
  <si>
    <t>Pol__44</t>
  </si>
  <si>
    <t xml:space="preserve">Koleno D 90 PVC 45° lep </t>
  </si>
  <si>
    <t>Pol__45</t>
  </si>
  <si>
    <t xml:space="preserve">Koleno D 63/90° PN 16 PVC </t>
  </si>
  <si>
    <t>Pol__46</t>
  </si>
  <si>
    <t xml:space="preserve">Koleno D 63/45° PN16 PVC </t>
  </si>
  <si>
    <t>Pol__47</t>
  </si>
  <si>
    <t xml:space="preserve">Koleno D 50/90° PVC PN16 </t>
  </si>
  <si>
    <t>Pol__48</t>
  </si>
  <si>
    <t xml:space="preserve">Koleno D 50/45° PN 16, PVC </t>
  </si>
  <si>
    <t>Pol__49</t>
  </si>
  <si>
    <t xml:space="preserve">T-kus D 90 PVC lepení </t>
  </si>
  <si>
    <t>Pol__50</t>
  </si>
  <si>
    <t xml:space="preserve">T-kus D 63 PVC PN 16 </t>
  </si>
  <si>
    <t>Pol__51</t>
  </si>
  <si>
    <t xml:space="preserve">T-kus D 50 PVC PN 16 </t>
  </si>
  <si>
    <t>Pol__52</t>
  </si>
  <si>
    <t xml:space="preserve">Redukce kr.D 90x63 PVC </t>
  </si>
  <si>
    <t>Pol__53</t>
  </si>
  <si>
    <t xml:space="preserve">Redukce kr.D110x90 PVC </t>
  </si>
  <si>
    <t>Pol__54</t>
  </si>
  <si>
    <t xml:space="preserve">Redukce kr.63x50 PVC </t>
  </si>
  <si>
    <t>Pol__55</t>
  </si>
  <si>
    <t xml:space="preserve">Nátrubek D 32x1"int.kov </t>
  </si>
  <si>
    <t>Pol__56</t>
  </si>
  <si>
    <t xml:space="preserve">Nátrubek D 50x6/4"int. kov </t>
  </si>
  <si>
    <t>Pol__57</t>
  </si>
  <si>
    <t xml:space="preserve">Nátrubek D 63x2"int.kov </t>
  </si>
  <si>
    <t>Pol__58</t>
  </si>
  <si>
    <t xml:space="preserve">Redukce kr.D 50x32 PVC </t>
  </si>
  <si>
    <t>Pol__59</t>
  </si>
  <si>
    <t xml:space="preserve">Tr PVC D 90,dl.6m, PN 10 </t>
  </si>
  <si>
    <t>Pol__60</t>
  </si>
  <si>
    <t xml:space="preserve">Tr PVC D 63,dl.5m, PN 10 </t>
  </si>
  <si>
    <t>Pol__61</t>
  </si>
  <si>
    <t xml:space="preserve">Tr PVC D 50,dl.5m, PN 10 </t>
  </si>
  <si>
    <t>Pol__62</t>
  </si>
  <si>
    <t xml:space="preserve">Kanalizační trubky SN4 DN 100 1m </t>
  </si>
  <si>
    <t>Pol__63</t>
  </si>
  <si>
    <t xml:space="preserve">Kanalizační trubky SN4 DN 150 1m </t>
  </si>
  <si>
    <t>Pol__64</t>
  </si>
  <si>
    <t xml:space="preserve">Koleno DN 100 87° </t>
  </si>
  <si>
    <t>Pol__65</t>
  </si>
  <si>
    <t xml:space="preserve">Koleno DN 100 45° </t>
  </si>
  <si>
    <t>Pol__66</t>
  </si>
  <si>
    <t xml:space="preserve">Koleno DN 150 87° </t>
  </si>
  <si>
    <t>Pol__67</t>
  </si>
  <si>
    <t xml:space="preserve">Koleno DN 150 45° </t>
  </si>
  <si>
    <t>Pol__68</t>
  </si>
  <si>
    <t xml:space="preserve">Jednoduchá odbočka 45° DN 150 DN 100 </t>
  </si>
  <si>
    <t>Pol__69</t>
  </si>
  <si>
    <t xml:space="preserve">Redukce DN 150 DN 100 </t>
  </si>
  <si>
    <t>Pol__70</t>
  </si>
  <si>
    <t xml:space="preserve">Kohout kulový D 90 PVC </t>
  </si>
  <si>
    <t>Pol__71</t>
  </si>
  <si>
    <t xml:space="preserve">Kohout kulový D 63 PVC </t>
  </si>
  <si>
    <t>Pol__72</t>
  </si>
  <si>
    <t xml:space="preserve">Kohout kulový D 50 PVC </t>
  </si>
  <si>
    <t>Pol__73</t>
  </si>
  <si>
    <t xml:space="preserve">Ventil zpětný D 63 PVC </t>
  </si>
  <si>
    <t>Pol__74</t>
  </si>
  <si>
    <t xml:space="preserve">Ventil zpětný D 50 PVC </t>
  </si>
  <si>
    <t>Pol__75</t>
  </si>
  <si>
    <t xml:space="preserve">Čistič PVC </t>
  </si>
  <si>
    <t>litr</t>
  </si>
  <si>
    <t>Pol__76</t>
  </si>
  <si>
    <t xml:space="preserve">Teflonová páska </t>
  </si>
  <si>
    <t>Pol__77</t>
  </si>
  <si>
    <t xml:space="preserve">Lepidlo PVC-U </t>
  </si>
  <si>
    <t>Pol__78</t>
  </si>
  <si>
    <t xml:space="preserve">Kotvící materiál, úchyty </t>
  </si>
  <si>
    <t>711471051RZ5</t>
  </si>
  <si>
    <t>Izolace, tlak. voda, vodorovná fólií PVC, volně včetně dodávky fólie Fatrafol 803 tl. 1,5 mm</t>
  </si>
  <si>
    <t>7,50*10,00*1,15</t>
  </si>
  <si>
    <t>SO06</t>
  </si>
  <si>
    <t>Hřiště</t>
  </si>
  <si>
    <t>SO06 Hřiště</t>
  </si>
  <si>
    <t>275313711R00</t>
  </si>
  <si>
    <t xml:space="preserve">Beton základových patek prostý C 25/30 (B 30) </t>
  </si>
  <si>
    <t>0,50*0,50*0,20*3</t>
  </si>
  <si>
    <t>0,50*0,50*0,20*16</t>
  </si>
  <si>
    <t>275351215R00</t>
  </si>
  <si>
    <t xml:space="preserve">Bednění stěn základových patek - zřízení </t>
  </si>
  <si>
    <t>0,20*0,50*4*3</t>
  </si>
  <si>
    <t>0,20*0,50*4*16</t>
  </si>
  <si>
    <t>275351216R00</t>
  </si>
  <si>
    <t xml:space="preserve">Bednění stěn základových patek - odstranění </t>
  </si>
  <si>
    <t>275361211R00</t>
  </si>
  <si>
    <t xml:space="preserve">Výztuž základových patek do 12 mm z oceli 10 216 </t>
  </si>
  <si>
    <t>0,50*8*0,888/1000*19</t>
  </si>
  <si>
    <t>275361921RT5</t>
  </si>
  <si>
    <t>Výztuž základových patek ze svařovaných sítí svařovanou sítí - drát 6,0  oka 150/150</t>
  </si>
  <si>
    <t>0,50*2*19*2,093/1000</t>
  </si>
  <si>
    <t>10,00*3,50*2*1,10</t>
  </si>
  <si>
    <t>11,995*7,25</t>
  </si>
  <si>
    <t>Zřízení vrstvy z geotextilie skl.do 1:5, š. do 3 m dopadová plocha</t>
  </si>
  <si>
    <t>11,995*7,25*2</t>
  </si>
  <si>
    <t>11,995*7,25*1,10</t>
  </si>
  <si>
    <t>10,00*3,50</t>
  </si>
  <si>
    <t>564851114R00</t>
  </si>
  <si>
    <t>Podklad ze štěrkodrti po zhutnění tloušťky 18 cm 0-32mm</t>
  </si>
  <si>
    <t>46</t>
  </si>
  <si>
    <t>Zpevněné plochy</t>
  </si>
  <si>
    <t>46 Zpevněné plochy</t>
  </si>
  <si>
    <t>46-1</t>
  </si>
  <si>
    <t xml:space="preserve">podklad z granulátu z recyklované gumy tl25mm </t>
  </si>
  <si>
    <t>46-2</t>
  </si>
  <si>
    <t xml:space="preserve">gumový granulát EPDM tl.10mm </t>
  </si>
  <si>
    <t>564201111R00</t>
  </si>
  <si>
    <t>Podklad ze štěrkopísku po zhutnění tloušťky 4 cm 0-4mm</t>
  </si>
  <si>
    <t xml:space="preserve">plocha P3  kačírek tl 20cm </t>
  </si>
  <si>
    <t>10,00+10,00+3,50+3,50</t>
  </si>
  <si>
    <t>11,99*2+7,25*2</t>
  </si>
  <si>
    <t>65,48*0,20*0,20</t>
  </si>
  <si>
    <t>9+32</t>
  </si>
  <si>
    <t xml:space="preserve">dodávka a osazení PRECISION BEAM LAPPSET </t>
  </si>
  <si>
    <t xml:space="preserve">dodávka a osazení TIC TAC CUBE LAPPSET </t>
  </si>
  <si>
    <t xml:space="preserve">dodávka a osazení pružinové kolebačky </t>
  </si>
  <si>
    <t xml:space="preserve">dodávka a osazení dětská skluzavka </t>
  </si>
  <si>
    <t xml:space="preserve">dodávka a osazení SPIDER CEGE XS LAPPSET </t>
  </si>
  <si>
    <t>SO07</t>
  </si>
  <si>
    <t>Terenní vyrovnávací prvky a zpev.plochy</t>
  </si>
  <si>
    <t>SO07 Terenní vyrovnávací prvky a zpev.plochy</t>
  </si>
  <si>
    <t>základ:0,55*1,00/2*11,46*4</t>
  </si>
  <si>
    <t>bet.schody:2,105*0,15*0,30*3*8</t>
  </si>
  <si>
    <t>0,35*1,00*62,90</t>
  </si>
  <si>
    <t>45,53*0,30*0,80</t>
  </si>
  <si>
    <t>2,105*0,20*24</t>
  </si>
  <si>
    <t>0,55*2*11,64*4</t>
  </si>
  <si>
    <t>0,35*2*62,90</t>
  </si>
  <si>
    <t>45,53*0,30*2</t>
  </si>
  <si>
    <t>(2,105*4*24)*4*0,888/1000</t>
  </si>
  <si>
    <t>(11,46*4)*0,888/1000</t>
  </si>
  <si>
    <t>4*62,90*0,888/1000</t>
  </si>
  <si>
    <t>4*45,53*0,888/1000</t>
  </si>
  <si>
    <t>2,105*0,30*2*24*2,093/1000+1,00*2*62,90*2,093/1000</t>
  </si>
  <si>
    <t>11,46*1,00*2*2,093/1000*4</t>
  </si>
  <si>
    <t>45,53*0,80*2*2,093/1000</t>
  </si>
  <si>
    <t>311321814R00</t>
  </si>
  <si>
    <t>Železobeton nadzákladových zdí pohledový C 25/30 podstavce</t>
  </si>
  <si>
    <t>0,90*0,55*29,00</t>
  </si>
  <si>
    <t>0,45*0,45*62,90</t>
  </si>
  <si>
    <t>1,50*0,12*0,45*2*6</t>
  </si>
  <si>
    <t>4,40*0,12*0,45*2*3</t>
  </si>
  <si>
    <t>opěrná zeď:(8,30*2+1,50)*1,20*0,35</t>
  </si>
  <si>
    <t>(8,30*2+1,50)*0,60*2,25</t>
  </si>
  <si>
    <t>45,53*1,00*2*0,15</t>
  </si>
  <si>
    <t>311351101R00</t>
  </si>
  <si>
    <t xml:space="preserve">Bednění nadzákladových zdí jednostranné - zřízení </t>
  </si>
  <si>
    <t>0,55*2*29</t>
  </si>
  <si>
    <t>0,45*2*62,90</t>
  </si>
  <si>
    <t>1,50*0,15*2*6</t>
  </si>
  <si>
    <t>4,40*0,12*2*3</t>
  </si>
  <si>
    <t>opěrná zeď:0,35*2*(8,30*2+1,50)</t>
  </si>
  <si>
    <t>(8,30*2+1,50)*2,25*2</t>
  </si>
  <si>
    <t>45,53*1,00*2*2</t>
  </si>
  <si>
    <t>311351102R00</t>
  </si>
  <si>
    <t xml:space="preserve">Bednění nadzákladových zdí jednostranné-odstranění </t>
  </si>
  <si>
    <t>45,53*1*2*2</t>
  </si>
  <si>
    <t>311361221R00</t>
  </si>
  <si>
    <t xml:space="preserve">Výztuž nadzákladových zdí z betonářské ocelí 10216 </t>
  </si>
  <si>
    <t>29*6*0,888/1000</t>
  </si>
  <si>
    <t>1,50*2*12*0,888/1000</t>
  </si>
  <si>
    <t>4,40*2*6*0,888/1000</t>
  </si>
  <si>
    <t>(8,30*2+1,50)*4*0,888/1000</t>
  </si>
  <si>
    <t>(8,30*2+1,50)*8*0,888/1000</t>
  </si>
  <si>
    <t>2,30*8*(8,30*2+1,50)*0,888/1000</t>
  </si>
  <si>
    <t>45,53*8*0,888/1000</t>
  </si>
  <si>
    <t>311361921RT5</t>
  </si>
  <si>
    <t>Výztuž nadzákladových zdí ze svařovaných sítí svařovanou sítí - drát 6,0  oka 150/150</t>
  </si>
  <si>
    <t>0,55*2*2,093*29*2,093/1000+45,53*1*2*2*2,093/1000</t>
  </si>
  <si>
    <t>0,45*2*2,093*62,90/1000</t>
  </si>
  <si>
    <t>1,50*0,45*12*2,093/1000</t>
  </si>
  <si>
    <t>4,40*0,45*2,093/1000*6</t>
  </si>
  <si>
    <t>1,20*(8,30*2+1,50)*2*2,093/1000</t>
  </si>
  <si>
    <t>2,25*2*(8,30*2+1,50)*2,093/1000</t>
  </si>
  <si>
    <t>457531111R00</t>
  </si>
  <si>
    <t xml:space="preserve">Filtr.vrstvy z nezhut.kam. hrubého drcen. 22-32 mm </t>
  </si>
  <si>
    <t>45,53*1,80*0,80</t>
  </si>
  <si>
    <t>45,53*1,20*0,80</t>
  </si>
  <si>
    <t>0,84*11,46*3</t>
  </si>
  <si>
    <t>1,80*(1,50+10,00+4,44+5,71+1,50)*4</t>
  </si>
  <si>
    <t>631315711RT4</t>
  </si>
  <si>
    <t>Mazanina betonová tl. 12 - 24 cm C 25/30  (B 30) vyztužená ocelovými vlákny 30 kg/m3 FX2</t>
  </si>
  <si>
    <t>2,00*45,53*0,15</t>
  </si>
  <si>
    <t>631319165R00</t>
  </si>
  <si>
    <t>Příplatek za konečnou úpravu mazanin tl. 24 cm rýhování</t>
  </si>
  <si>
    <t>45,53*2,00*0,15</t>
  </si>
  <si>
    <t>631319185R00</t>
  </si>
  <si>
    <t xml:space="preserve">Příplatek za sklon mazaniny do 35 st. tl.12 - 24cm </t>
  </si>
  <si>
    <t>871218111R00</t>
  </si>
  <si>
    <t xml:space="preserve">Kladení dren. potrubí do rýhy, tvr. PVC, do 90 mm </t>
  </si>
  <si>
    <t>28611223</t>
  </si>
  <si>
    <t>Trubka PVC-U drenážní flexibilní DN 100 mm</t>
  </si>
  <si>
    <t>998012021R00</t>
  </si>
  <si>
    <t xml:space="preserve">Přesun hmot pro konstrukce monolitické  do 6 m </t>
  </si>
  <si>
    <t xml:space="preserve">dilatační spára polystyren XPS tl.20mm </t>
  </si>
  <si>
    <t>1,00*(8,30*2+1,50)*1,10</t>
  </si>
  <si>
    <t>766414112R00</t>
  </si>
  <si>
    <t xml:space="preserve">výroba,montáž dřevěný sedák </t>
  </si>
  <si>
    <t>29,00*0,60</t>
  </si>
  <si>
    <t>0,45*62,90</t>
  </si>
  <si>
    <t xml:space="preserve">výroba a montáž opěrák z dřevěn.hranolu 120/300 </t>
  </si>
  <si>
    <t>3,35*3</t>
  </si>
  <si>
    <t>7,70</t>
  </si>
  <si>
    <t>45,53*1,00-1,50-8,30-8,30-1,50</t>
  </si>
  <si>
    <t>767161140R00</t>
  </si>
  <si>
    <t>Montáž zábradlí rovného z trubek do zdiva nad 45kg včetně dodávky nerez</t>
  </si>
  <si>
    <t>7,70*1</t>
  </si>
  <si>
    <t>767251111R00</t>
  </si>
  <si>
    <t xml:space="preserve">Montáž ocelového rýhovaného plechu </t>
  </si>
  <si>
    <t>2,00*45,53</t>
  </si>
  <si>
    <t xml:space="preserve">dodávka a montáž pororoštů schodiště </t>
  </si>
  <si>
    <t>1,25*0,285*23</t>
  </si>
  <si>
    <t>1,25*0,13*23</t>
  </si>
  <si>
    <t>1,25*1,25</t>
  </si>
  <si>
    <t xml:space="preserve">lemování terénu plechem nerez </t>
  </si>
  <si>
    <t>15483254</t>
  </si>
  <si>
    <t>Profil trapézový pozinkovaný plech</t>
  </si>
  <si>
    <t>2,00*45,53*1,10</t>
  </si>
  <si>
    <t>SO08</t>
  </si>
  <si>
    <t>Sadové úpravy</t>
  </si>
  <si>
    <t>SO08 Sadové úpravy</t>
  </si>
  <si>
    <t>181111200U00</t>
  </si>
  <si>
    <t xml:space="preserve">Provizor úprava terénu se zhut tř.2 plošná úprava </t>
  </si>
  <si>
    <t>trávník:364</t>
  </si>
  <si>
    <t>181301105R00</t>
  </si>
  <si>
    <t xml:space="preserve">Rozprostření ornice, rovina, tl. 25-30 cm,do 500m2 </t>
  </si>
  <si>
    <t>181301107R00</t>
  </si>
  <si>
    <t xml:space="preserve">Rozprostření ornice, rovina, tl. 40-50 cm,do 500m2 </t>
  </si>
  <si>
    <t>182303111R00</t>
  </si>
  <si>
    <t xml:space="preserve">Doplnění ornice tl. do 5 cm v rovině </t>
  </si>
  <si>
    <t>trávník:364,00</t>
  </si>
  <si>
    <t>183101111R00</t>
  </si>
  <si>
    <t xml:space="preserve">Hloub. jamek bez výměny půdy do 0,01 m3, svah 1:5 </t>
  </si>
  <si>
    <t>trvalky:168</t>
  </si>
  <si>
    <t>183101113R00</t>
  </si>
  <si>
    <t xml:space="preserve">Hloub. jamek bez výměny půdy do 0,05 m3, svah 1:5 </t>
  </si>
  <si>
    <t>183101222R00</t>
  </si>
  <si>
    <t xml:space="preserve">Hloub. jamek s výměnou 50% půdy do 2 m3 sv.1:5 </t>
  </si>
  <si>
    <t>183403114R00</t>
  </si>
  <si>
    <t xml:space="preserve">Obdělání půdy kultivátorováním v rovině </t>
  </si>
  <si>
    <t>183403151R00</t>
  </si>
  <si>
    <t xml:space="preserve">Obdělání půdy smykováním, v rovině </t>
  </si>
  <si>
    <t>183403152R00</t>
  </si>
  <si>
    <t xml:space="preserve">Obdělání půdy vláčením, v rovině </t>
  </si>
  <si>
    <t>183403153R00</t>
  </si>
  <si>
    <t xml:space="preserve">Obdělání půdy hrabáním, v rovině </t>
  </si>
  <si>
    <t>183403161R00</t>
  </si>
  <si>
    <t xml:space="preserve">Obdělání půdy válením, v rovině </t>
  </si>
  <si>
    <t>184102111R00</t>
  </si>
  <si>
    <t xml:space="preserve">Výsadba dřevin s balem D do 20 cm, v rovině </t>
  </si>
  <si>
    <t>184102115R00</t>
  </si>
  <si>
    <t xml:space="preserve">Výsadba dřevin s balem D do 60 cm, v rovině </t>
  </si>
  <si>
    <t>184202132U00</t>
  </si>
  <si>
    <t xml:space="preserve">Ukotvení dřevin </t>
  </si>
  <si>
    <t>184802111R00</t>
  </si>
  <si>
    <t xml:space="preserve">Chem. odplevelení před založ. postřikem, v rovině </t>
  </si>
  <si>
    <t>184921093R00</t>
  </si>
  <si>
    <t xml:space="preserve">Mulčování rostlin tl. do 0,1 m rovina </t>
  </si>
  <si>
    <t>132101101R00</t>
  </si>
  <si>
    <t xml:space="preserve">Hloubení rýh šířky do 60 cm v hor.2 do 100 m3 </t>
  </si>
  <si>
    <t>181301106</t>
  </si>
  <si>
    <t xml:space="preserve">rozprostření ornice v rovině do 400mm </t>
  </si>
  <si>
    <t>keřové výsadby:109,00</t>
  </si>
  <si>
    <t>183106612</t>
  </si>
  <si>
    <t xml:space="preserve">instalace protikořenových bariér do 700mm </t>
  </si>
  <si>
    <t>183211312</t>
  </si>
  <si>
    <t xml:space="preserve">výsadba květin do připravené půdy </t>
  </si>
  <si>
    <t>183901118</t>
  </si>
  <si>
    <t xml:space="preserve">příprava nádob pro vysazování rostlin do 7m2 </t>
  </si>
  <si>
    <t>183911421</t>
  </si>
  <si>
    <t xml:space="preserve">mulčování vysazených rostlin do 100mm </t>
  </si>
  <si>
    <t>žardiniery:22,00</t>
  </si>
  <si>
    <t>veřové výsadby:109,00</t>
  </si>
  <si>
    <t>184215411</t>
  </si>
  <si>
    <t xml:space="preserve">zhotovení závlahové m,ísy u soliterních dřevin </t>
  </si>
  <si>
    <t>184411151</t>
  </si>
  <si>
    <t xml:space="preserve">založení trávníku travním kobercem </t>
  </si>
  <si>
    <t>184911311</t>
  </si>
  <si>
    <t xml:space="preserve">položení textilie v rovině </t>
  </si>
  <si>
    <t>keřové výsadby:43,00*2</t>
  </si>
  <si>
    <t>trávník:218,00*2</t>
  </si>
  <si>
    <t xml:space="preserve">Miscanthus sinensis </t>
  </si>
  <si>
    <t>trvalky:127</t>
  </si>
  <si>
    <t xml:space="preserve">Yucca filamentosa </t>
  </si>
  <si>
    <t>trvalky:41</t>
  </si>
  <si>
    <t xml:space="preserve">Parthenocissus quinquefolia 100-150 </t>
  </si>
  <si>
    <t xml:space="preserve">hedera helix 100-150 </t>
  </si>
  <si>
    <t xml:space="preserve">rákosová rohož </t>
  </si>
  <si>
    <t xml:space="preserve">Crateagus leavigata 16-18 bal 60cm </t>
  </si>
  <si>
    <t xml:space="preserve">kobercový trávník </t>
  </si>
  <si>
    <t xml:space="preserve">zhotovení obalu kmene z rohože rákos </t>
  </si>
  <si>
    <t xml:space="preserve">totální herbicid </t>
  </si>
  <si>
    <t>l</t>
  </si>
  <si>
    <t xml:space="preserve">doplnění základního pěstebního substrátu </t>
  </si>
  <si>
    <t xml:space="preserve">instalace flexibil hadice </t>
  </si>
  <si>
    <t xml:space="preserve">základní pěstební substrat </t>
  </si>
  <si>
    <t xml:space="preserve">geotextilie 300g/m2 </t>
  </si>
  <si>
    <t>žardiniery:364,00</t>
  </si>
  <si>
    <t xml:space="preserve">protikořenová bariera Root control </t>
  </si>
  <si>
    <t xml:space="preserve">zavíčkovaná flexibil hadice </t>
  </si>
  <si>
    <t xml:space="preserve">drenážní vrstva praný kačírek 32/64 </t>
  </si>
  <si>
    <t>žardiniery:1,54</t>
  </si>
  <si>
    <t xml:space="preserve">substrát pro intenzivní střešní zahrady </t>
  </si>
  <si>
    <t>žardiniery:8,36</t>
  </si>
  <si>
    <t>keřové výsadby:43,60</t>
  </si>
  <si>
    <t>trávník:36,40</t>
  </si>
  <si>
    <t xml:space="preserve">mulčovací kůry </t>
  </si>
  <si>
    <t>keřové výsadby:8,72</t>
  </si>
  <si>
    <t xml:space="preserve">doplnění keramzitu do 70mm rovina </t>
  </si>
  <si>
    <t>keřové výsadby:43,00</t>
  </si>
  <si>
    <t>trávník:218,00</t>
  </si>
  <si>
    <t xml:space="preserve">položení nopovy folie v rovině </t>
  </si>
  <si>
    <t xml:space="preserve">cotoneaster dammeri 30-40 </t>
  </si>
  <si>
    <t xml:space="preserve">pinus mugo 60-80 </t>
  </si>
  <si>
    <t xml:space="preserve">Wisteria sinensis 100/150 </t>
  </si>
  <si>
    <t xml:space="preserve">cotoneaster procumbens k9 </t>
  </si>
  <si>
    <t xml:space="preserve">podzemní kotvení KOTVOS </t>
  </si>
  <si>
    <t xml:space="preserve">základní pěstební substrát </t>
  </si>
  <si>
    <t>6,60</t>
  </si>
  <si>
    <t xml:space="preserve">keramzit fr 8/16 </t>
  </si>
  <si>
    <t>keřové výsadby:3,01</t>
  </si>
  <si>
    <t>trávník:15,26</t>
  </si>
  <si>
    <t xml:space="preserve">nopová perforovaná folie T20 </t>
  </si>
  <si>
    <t>10364200</t>
  </si>
  <si>
    <t>Ornice pro pozemkové úpravy</t>
  </si>
  <si>
    <t>Základy a zvláštní zakládání</t>
  </si>
  <si>
    <t>2 Základy a zvláštní zakládání</t>
  </si>
  <si>
    <t>215901101R00</t>
  </si>
  <si>
    <t xml:space="preserve">Zhutnění podloží z hornin nesoudržných do 92% PS </t>
  </si>
  <si>
    <t>Staveništní přesun hmot</t>
  </si>
  <si>
    <t>99 Staveništní přesun hmot</t>
  </si>
  <si>
    <t>998231311</t>
  </si>
  <si>
    <t xml:space="preserve">přesun hmot pro sadovnické úpravy do 5000m </t>
  </si>
  <si>
    <t>244,55+16,00+200,00+0,10+72,00</t>
  </si>
  <si>
    <t>720</t>
  </si>
  <si>
    <t>Zdravotechnická instalace</t>
  </si>
  <si>
    <t>720 Zdravotechnická instalace</t>
  </si>
  <si>
    <t xml:space="preserve">kompletní provedení závlahy </t>
  </si>
  <si>
    <t>SO09</t>
  </si>
  <si>
    <t>Veřejné osvětlení</t>
  </si>
  <si>
    <t>SO09 Veřejné osvětlení</t>
  </si>
  <si>
    <t>100VD</t>
  </si>
  <si>
    <t>100VD Zemní práce</t>
  </si>
  <si>
    <t>_6</t>
  </si>
  <si>
    <t>_6 Zemní práce</t>
  </si>
  <si>
    <t>34142187</t>
  </si>
  <si>
    <t>Vodič pro pevné uložení CYA 6,00 mm2 zelený</t>
  </si>
  <si>
    <t>95210010VD</t>
  </si>
  <si>
    <t xml:space="preserve">svítidlo JokerLine 4 260mm/26W </t>
  </si>
  <si>
    <t>95210011VD</t>
  </si>
  <si>
    <t xml:space="preserve">svítidlo JokerLine 4 659mm/26W </t>
  </si>
  <si>
    <t>95210012VD</t>
  </si>
  <si>
    <t xml:space="preserve">svítidlo JokerLine 4 1264mm/54W </t>
  </si>
  <si>
    <t>95210020VD</t>
  </si>
  <si>
    <t xml:space="preserve">sloupek JokerLine 4 930mm </t>
  </si>
  <si>
    <t>95210021VD</t>
  </si>
  <si>
    <t xml:space="preserve">sloupek JokerLine 4 2000mm </t>
  </si>
  <si>
    <t>95210022VD</t>
  </si>
  <si>
    <t xml:space="preserve">držák nástěnný JokerLine 4 519mm </t>
  </si>
  <si>
    <t>95210030VD</t>
  </si>
  <si>
    <t xml:space="preserve">svítidlo zemní d160mm, nerez, 8W </t>
  </si>
  <si>
    <t>95210031VD</t>
  </si>
  <si>
    <t xml:space="preserve">svítidlo záspustné do zdi 7W, nerez </t>
  </si>
  <si>
    <t>210800606R00</t>
  </si>
  <si>
    <t xml:space="preserve">Vodič nn a vn CYA 6 mm2 uložený v trubkách </t>
  </si>
  <si>
    <t>460050301R00</t>
  </si>
  <si>
    <t xml:space="preserve">Jáma stožáru J s patkou EZP, v rovně, hor.1 </t>
  </si>
  <si>
    <t>M600V</t>
  </si>
  <si>
    <t>M600V Zemní práce</t>
  </si>
  <si>
    <t>M900V</t>
  </si>
  <si>
    <t>M900V Zemní práce</t>
  </si>
  <si>
    <t>9001VD</t>
  </si>
  <si>
    <t xml:space="preserve">Montáž svítidel nástěnných venkovních </t>
  </si>
  <si>
    <t>9002VD</t>
  </si>
  <si>
    <t xml:space="preserve">Montáž svítidel zemních </t>
  </si>
  <si>
    <t>9003VD</t>
  </si>
  <si>
    <t xml:space="preserve">Montáž svítidel stěnových zápustných </t>
  </si>
  <si>
    <t>900VD</t>
  </si>
  <si>
    <t xml:space="preserve">Montáž svítidel sloupkových </t>
  </si>
  <si>
    <t>oplocení staveniště přenosné 230m</t>
  </si>
  <si>
    <t>1,5*0,285*23</t>
  </si>
  <si>
    <t>1,5*0,13*23</t>
  </si>
  <si>
    <t>1,5*1,25+2*2,42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</si>
</sst>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0.0"/>
    <numFmt numFmtId="166" formatCode="dd/mm/yy"/>
    <numFmt numFmtId="167" formatCode="#,##0\ &quot;Kč&quot;"/>
    <numFmt numFmtId="168" formatCode="0.00000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9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8"/>
      <name val="Arial CE"/>
      <family val="2"/>
      <charset val="238"/>
    </font>
    <font>
      <sz val="10"/>
      <name val="Arial CE"/>
    </font>
    <font>
      <b/>
      <u/>
      <sz val="12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0"/>
      <name val="Arial CE"/>
      <family val="2"/>
      <charset val="238"/>
    </font>
    <font>
      <sz val="9"/>
      <name val="Arial CE"/>
    </font>
    <font>
      <sz val="10"/>
      <color indexed="9"/>
      <name val="Arial CE"/>
      <family val="2"/>
      <charset val="238"/>
    </font>
    <font>
      <sz val="8"/>
      <name val="Arial CE"/>
    </font>
    <font>
      <sz val="10"/>
      <color indexed="9"/>
      <name val="Arial CE"/>
    </font>
    <font>
      <sz val="8"/>
      <color indexed="9"/>
      <name val="Arial CE"/>
    </font>
    <font>
      <sz val="8"/>
      <color indexed="12"/>
      <name val="Arial CE"/>
      <family val="2"/>
      <charset val="238"/>
    </font>
    <font>
      <sz val="10"/>
      <color indexed="12"/>
      <name val="Arial CE"/>
      <family val="2"/>
      <charset val="238"/>
    </font>
    <font>
      <b/>
      <i/>
      <sz val="10"/>
      <name val="Arial CE"/>
      <family val="2"/>
      <charset val="238"/>
    </font>
    <font>
      <i/>
      <sz val="8"/>
      <name val="Arial CE"/>
      <family val="2"/>
      <charset val="238"/>
    </font>
    <font>
      <i/>
      <sz val="9"/>
      <name val="Arial CE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0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340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righ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right" wrapText="1"/>
    </xf>
    <xf numFmtId="0" fontId="0" fillId="2" borderId="2" xfId="0" applyFill="1" applyBorder="1" applyAlignment="1"/>
    <xf numFmtId="0" fontId="4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right" wrapText="1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1" fontId="0" fillId="0" borderId="0" xfId="0" applyNumberFormat="1" applyBorder="1" applyAlignment="1">
      <alignment horizontal="right" vertical="center"/>
    </xf>
    <xf numFmtId="0" fontId="0" fillId="0" borderId="5" xfId="0" applyBorder="1" applyAlignment="1">
      <alignment vertical="center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horizontal="right" vertical="center"/>
    </xf>
    <xf numFmtId="4" fontId="8" fillId="3" borderId="0" xfId="0" applyNumberFormat="1" applyFont="1" applyFill="1" applyBorder="1" applyAlignment="1">
      <alignment vertical="center"/>
    </xf>
    <xf numFmtId="4" fontId="0" fillId="0" borderId="4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3" borderId="0" xfId="0" applyNumberFormat="1" applyFill="1" applyBorder="1" applyAlignment="1">
      <alignment vertical="center"/>
    </xf>
    <xf numFmtId="4" fontId="0" fillId="0" borderId="9" xfId="0" applyNumberFormat="1" applyBorder="1" applyAlignment="1">
      <alignment horizontal="right" vertical="center"/>
    </xf>
    <xf numFmtId="4" fontId="0" fillId="0" borderId="10" xfId="0" applyNumberForma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/>
    </xf>
    <xf numFmtId="4" fontId="6" fillId="4" borderId="12" xfId="0" applyNumberFormat="1" applyFont="1" applyFill="1" applyBorder="1" applyAlignment="1">
      <alignment horizontal="right" vertical="center"/>
    </xf>
    <xf numFmtId="4" fontId="6" fillId="4" borderId="13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4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/>
    <xf numFmtId="164" fontId="3" fillId="0" borderId="8" xfId="0" applyNumberFormat="1" applyFont="1" applyBorder="1"/>
    <xf numFmtId="3" fontId="4" fillId="0" borderId="16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9" fillId="0" borderId="16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165" fontId="0" fillId="0" borderId="17" xfId="0" applyNumberFormat="1" applyBorder="1"/>
    <xf numFmtId="49" fontId="3" fillId="0" borderId="4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164" fontId="3" fillId="0" borderId="5" xfId="0" applyNumberFormat="1" applyFont="1" applyBorder="1"/>
    <xf numFmtId="3" fontId="4" fillId="0" borderId="17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9" fillId="0" borderId="17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left"/>
    </xf>
    <xf numFmtId="0" fontId="4" fillId="4" borderId="1" xfId="0" applyFont="1" applyFill="1" applyBorder="1" applyAlignment="1">
      <alignment vertical="center"/>
    </xf>
    <xf numFmtId="49" fontId="4" fillId="4" borderId="2" xfId="0" applyNumberFormat="1" applyFont="1" applyFill="1" applyBorder="1" applyAlignment="1">
      <alignment horizontal="left" vertical="center"/>
    </xf>
    <xf numFmtId="0" fontId="4" fillId="4" borderId="2" xfId="0" applyFont="1" applyFill="1" applyBorder="1" applyAlignment="1">
      <alignment vertical="center"/>
    </xf>
    <xf numFmtId="164" fontId="3" fillId="4" borderId="3" xfId="0" applyNumberFormat="1" applyFont="1" applyFill="1" applyBorder="1"/>
    <xf numFmtId="3" fontId="4" fillId="4" borderId="15" xfId="0" applyNumberFormat="1" applyFont="1" applyFill="1" applyBorder="1" applyAlignment="1">
      <alignment horizontal="right" vertical="center"/>
    </xf>
    <xf numFmtId="165" fontId="4" fillId="4" borderId="15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4" fillId="2" borderId="1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3" fillId="0" borderId="1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9" fontId="3" fillId="0" borderId="17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3" fontId="4" fillId="4" borderId="3" xfId="0" applyNumberFormat="1" applyFont="1" applyFill="1" applyBorder="1" applyAlignment="1">
      <alignment horizontal="right" vertical="center"/>
    </xf>
    <xf numFmtId="4" fontId="10" fillId="2" borderId="15" xfId="0" applyNumberFormat="1" applyFont="1" applyFill="1" applyBorder="1" applyAlignment="1">
      <alignment horizontal="center" vertical="center"/>
    </xf>
    <xf numFmtId="165" fontId="3" fillId="0" borderId="16" xfId="0" applyNumberFormat="1" applyFont="1" applyBorder="1"/>
    <xf numFmtId="3" fontId="9" fillId="0" borderId="8" xfId="0" applyNumberFormat="1" applyFont="1" applyBorder="1" applyAlignment="1">
      <alignment horizontal="right"/>
    </xf>
    <xf numFmtId="165" fontId="3" fillId="0" borderId="17" xfId="0" applyNumberFormat="1" applyFont="1" applyBorder="1"/>
    <xf numFmtId="3" fontId="9" fillId="0" borderId="5" xfId="0" applyNumberFormat="1" applyFont="1" applyBorder="1" applyAlignment="1">
      <alignment horizontal="right"/>
    </xf>
    <xf numFmtId="165" fontId="3" fillId="4" borderId="15" xfId="0" applyNumberFormat="1" applyFont="1" applyFill="1" applyBorder="1"/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3" fillId="0" borderId="7" xfId="0" applyNumberFormat="1" applyFont="1" applyBorder="1"/>
    <xf numFmtId="3" fontId="4" fillId="0" borderId="7" xfId="0" applyNumberFormat="1" applyFont="1" applyBorder="1" applyAlignment="1">
      <alignment horizontal="right"/>
    </xf>
    <xf numFmtId="164" fontId="3" fillId="0" borderId="0" xfId="0" applyNumberFormat="1" applyFont="1" applyBorder="1"/>
    <xf numFmtId="3" fontId="4" fillId="0" borderId="0" xfId="0" applyNumberFormat="1" applyFont="1" applyBorder="1" applyAlignment="1">
      <alignment horizontal="right"/>
    </xf>
    <xf numFmtId="164" fontId="3" fillId="4" borderId="2" xfId="0" applyNumberFormat="1" applyFont="1" applyFill="1" applyBorder="1"/>
    <xf numFmtId="3" fontId="4" fillId="4" borderId="2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Continuous" vertical="top"/>
    </xf>
    <xf numFmtId="0" fontId="0" fillId="0" borderId="10" xfId="0" applyBorder="1" applyAlignment="1">
      <alignment horizontal="centerContinuous"/>
    </xf>
    <xf numFmtId="0" fontId="10" fillId="2" borderId="22" xfId="0" applyFont="1" applyFill="1" applyBorder="1" applyAlignment="1">
      <alignment horizontal="left"/>
    </xf>
    <xf numFmtId="0" fontId="9" fillId="2" borderId="23" xfId="0" applyFont="1" applyFill="1" applyBorder="1" applyAlignment="1">
      <alignment horizontal="centerContinuous"/>
    </xf>
    <xf numFmtId="0" fontId="11" fillId="2" borderId="24" xfId="0" applyFont="1" applyFill="1" applyBorder="1" applyAlignment="1">
      <alignment horizontal="left"/>
    </xf>
    <xf numFmtId="0" fontId="9" fillId="0" borderId="19" xfId="0" applyFont="1" applyBorder="1"/>
    <xf numFmtId="49" fontId="9" fillId="0" borderId="25" xfId="0" applyNumberFormat="1" applyFont="1" applyBorder="1" applyAlignment="1">
      <alignment horizontal="left"/>
    </xf>
    <xf numFmtId="0" fontId="1" fillId="0" borderId="26" xfId="0" applyFont="1" applyBorder="1"/>
    <xf numFmtId="0" fontId="9" fillId="0" borderId="3" xfId="0" applyFont="1" applyBorder="1"/>
    <xf numFmtId="0" fontId="9" fillId="0" borderId="2" xfId="0" applyFont="1" applyBorder="1"/>
    <xf numFmtId="0" fontId="9" fillId="0" borderId="15" xfId="0" applyFont="1" applyBorder="1"/>
    <xf numFmtId="0" fontId="9" fillId="0" borderId="27" xfId="0" applyFont="1" applyBorder="1" applyAlignment="1">
      <alignment horizontal="left"/>
    </xf>
    <xf numFmtId="0" fontId="10" fillId="0" borderId="26" xfId="0" applyFont="1" applyBorder="1"/>
    <xf numFmtId="49" fontId="9" fillId="0" borderId="27" xfId="0" applyNumberFormat="1" applyFont="1" applyBorder="1" applyAlignment="1">
      <alignment horizontal="left"/>
    </xf>
    <xf numFmtId="49" fontId="10" fillId="2" borderId="26" xfId="0" applyNumberFormat="1" applyFont="1" applyFill="1" applyBorder="1"/>
    <xf numFmtId="49" fontId="1" fillId="2" borderId="3" xfId="0" applyNumberFormat="1" applyFont="1" applyFill="1" applyBorder="1"/>
    <xf numFmtId="0" fontId="10" fillId="2" borderId="2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9" fillId="0" borderId="15" xfId="0" applyFont="1" applyFill="1" applyBorder="1"/>
    <xf numFmtId="3" fontId="9" fillId="0" borderId="27" xfId="0" applyNumberFormat="1" applyFont="1" applyBorder="1" applyAlignment="1">
      <alignment horizontal="left"/>
    </xf>
    <xf numFmtId="0" fontId="0" fillId="0" borderId="0" xfId="0" applyFill="1"/>
    <xf numFmtId="49" fontId="10" fillId="2" borderId="28" xfId="0" applyNumberFormat="1" applyFont="1" applyFill="1" applyBorder="1"/>
    <xf numFmtId="49" fontId="1" fillId="2" borderId="5" xfId="0" applyNumberFormat="1" applyFont="1" applyFill="1" applyBorder="1"/>
    <xf numFmtId="0" fontId="10" fillId="2" borderId="0" xfId="0" applyFont="1" applyFill="1" applyBorder="1"/>
    <xf numFmtId="0" fontId="1" fillId="2" borderId="0" xfId="0" applyFont="1" applyFill="1" applyBorder="1"/>
    <xf numFmtId="49" fontId="9" fillId="0" borderId="15" xfId="0" applyNumberFormat="1" applyFont="1" applyBorder="1" applyAlignment="1">
      <alignment horizontal="left"/>
    </xf>
    <xf numFmtId="0" fontId="9" fillId="0" borderId="29" xfId="0" applyFont="1" applyBorder="1"/>
    <xf numFmtId="0" fontId="9" fillId="0" borderId="15" xfId="0" applyNumberFormat="1" applyFont="1" applyBorder="1"/>
    <xf numFmtId="0" fontId="9" fillId="0" borderId="30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9" fillId="0" borderId="30" xfId="0" applyFont="1" applyBorder="1" applyAlignment="1">
      <alignment horizontal="left"/>
    </xf>
    <xf numFmtId="0" fontId="0" fillId="0" borderId="0" xfId="0" applyBorder="1"/>
    <xf numFmtId="0" fontId="9" fillId="0" borderId="15" xfId="0" applyFont="1" applyFill="1" applyBorder="1" applyAlignment="1"/>
    <xf numFmtId="0" fontId="9" fillId="0" borderId="30" xfId="0" applyFont="1" applyFill="1" applyBorder="1" applyAlignment="1"/>
    <xf numFmtId="0" fontId="1" fillId="0" borderId="0" xfId="0" applyFont="1" applyFill="1" applyBorder="1" applyAlignment="1"/>
    <xf numFmtId="0" fontId="9" fillId="0" borderId="15" xfId="0" applyFont="1" applyBorder="1" applyAlignment="1"/>
    <xf numFmtId="0" fontId="9" fillId="0" borderId="30" xfId="0" applyFont="1" applyBorder="1" applyAlignment="1"/>
    <xf numFmtId="3" fontId="0" fillId="0" borderId="0" xfId="0" applyNumberFormat="1"/>
    <xf numFmtId="0" fontId="9" fillId="0" borderId="26" xfId="0" applyFont="1" applyBorder="1"/>
    <xf numFmtId="0" fontId="9" fillId="0" borderId="19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0" fontId="2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0" fillId="0" borderId="33" xfId="0" applyBorder="1" applyAlignment="1">
      <alignment horizontal="centerContinuous" vertical="center"/>
    </xf>
    <xf numFmtId="0" fontId="0" fillId="0" borderId="34" xfId="0" applyBorder="1" applyAlignment="1">
      <alignment horizontal="centerContinuous" vertical="center"/>
    </xf>
    <xf numFmtId="0" fontId="7" fillId="2" borderId="12" xfId="0" applyFont="1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35" xfId="0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0" fillId="2" borderId="13" xfId="0" applyFill="1" applyBorder="1" applyAlignment="1">
      <alignment horizontal="centerContinuous"/>
    </xf>
    <xf numFmtId="0" fontId="0" fillId="0" borderId="36" xfId="0" applyBorder="1"/>
    <xf numFmtId="0" fontId="0" fillId="0" borderId="21" xfId="0" applyBorder="1"/>
    <xf numFmtId="3" fontId="0" fillId="0" borderId="25" xfId="0" applyNumberFormat="1" applyBorder="1"/>
    <xf numFmtId="0" fontId="0" fillId="0" borderId="22" xfId="0" applyBorder="1"/>
    <xf numFmtId="3" fontId="0" fillId="0" borderId="24" xfId="0" applyNumberFormat="1" applyBorder="1"/>
    <xf numFmtId="0" fontId="0" fillId="0" borderId="23" xfId="0" applyBorder="1"/>
    <xf numFmtId="0" fontId="0" fillId="0" borderId="26" xfId="0" applyBorder="1"/>
    <xf numFmtId="3" fontId="0" fillId="0" borderId="2" xfId="0" applyNumberFormat="1" applyBorder="1"/>
    <xf numFmtId="0" fontId="0" fillId="0" borderId="3" xfId="0" applyBorder="1"/>
    <xf numFmtId="0" fontId="0" fillId="0" borderId="37" xfId="0" applyBorder="1"/>
    <xf numFmtId="0" fontId="0" fillId="0" borderId="21" xfId="0" applyBorder="1" applyAlignment="1">
      <alignment shrinkToFit="1"/>
    </xf>
    <xf numFmtId="0" fontId="0" fillId="0" borderId="38" xfId="0" applyBorder="1"/>
    <xf numFmtId="0" fontId="8" fillId="0" borderId="26" xfId="0" applyFont="1" applyBorder="1"/>
    <xf numFmtId="0" fontId="0" fillId="0" borderId="28" xfId="0" applyBorder="1"/>
    <xf numFmtId="3" fontId="0" fillId="0" borderId="41" xfId="0" applyNumberFormat="1" applyBorder="1"/>
    <xf numFmtId="0" fontId="0" fillId="0" borderId="39" xfId="0" applyBorder="1"/>
    <xf numFmtId="3" fontId="0" fillId="0" borderId="42" xfId="0" applyNumberFormat="1" applyBorder="1"/>
    <xf numFmtId="0" fontId="0" fillId="0" borderId="40" xfId="0" applyBorder="1"/>
    <xf numFmtId="0" fontId="10" fillId="2" borderId="22" xfId="0" applyFont="1" applyFill="1" applyBorder="1"/>
    <xf numFmtId="0" fontId="10" fillId="2" borderId="24" xfId="0" applyFont="1" applyFill="1" applyBorder="1"/>
    <xf numFmtId="0" fontId="10" fillId="2" borderId="23" xfId="0" applyFont="1" applyFill="1" applyBorder="1"/>
    <xf numFmtId="0" fontId="10" fillId="2" borderId="43" xfId="0" applyFont="1" applyFill="1" applyBorder="1"/>
    <xf numFmtId="0" fontId="10" fillId="2" borderId="44" xfId="0" applyFont="1" applyFill="1" applyBorder="1"/>
    <xf numFmtId="0" fontId="0" fillId="0" borderId="5" xfId="0" applyBorder="1"/>
    <xf numFmtId="0" fontId="0" fillId="0" borderId="4" xfId="0" applyBorder="1"/>
    <xf numFmtId="0" fontId="0" fillId="0" borderId="45" xfId="0" applyBorder="1"/>
    <xf numFmtId="0" fontId="0" fillId="0" borderId="0" xfId="0" applyBorder="1" applyAlignment="1">
      <alignment horizontal="right"/>
    </xf>
    <xf numFmtId="166" fontId="0" fillId="0" borderId="0" xfId="0" applyNumberFormat="1" applyBorder="1"/>
    <xf numFmtId="0" fontId="0" fillId="0" borderId="0" xfId="0" applyFill="1" applyBorder="1"/>
    <xf numFmtId="0" fontId="0" fillId="0" borderId="18" xfId="0" applyBorder="1"/>
    <xf numFmtId="0" fontId="0" fillId="0" borderId="20" xfId="0" applyBorder="1"/>
    <xf numFmtId="0" fontId="0" fillId="0" borderId="46" xfId="0" applyBorder="1"/>
    <xf numFmtId="0" fontId="0" fillId="0" borderId="7" xfId="0" applyBorder="1"/>
    <xf numFmtId="165" fontId="0" fillId="0" borderId="8" xfId="0" applyNumberFormat="1" applyBorder="1" applyAlignment="1">
      <alignment horizontal="right"/>
    </xf>
    <xf numFmtId="0" fontId="0" fillId="0" borderId="8" xfId="0" applyBorder="1"/>
    <xf numFmtId="0" fontId="0" fillId="0" borderId="2" xfId="0" applyBorder="1"/>
    <xf numFmtId="165" fontId="0" fillId="0" borderId="3" xfId="0" applyNumberFormat="1" applyBorder="1" applyAlignment="1">
      <alignment horizontal="right"/>
    </xf>
    <xf numFmtId="0" fontId="6" fillId="2" borderId="39" xfId="0" applyFont="1" applyFill="1" applyBorder="1"/>
    <xf numFmtId="0" fontId="6" fillId="2" borderId="42" xfId="0" applyFont="1" applyFill="1" applyBorder="1"/>
    <xf numFmtId="0" fontId="6" fillId="2" borderId="40" xfId="0" applyFont="1" applyFill="1" applyBorder="1"/>
    <xf numFmtId="0" fontId="6" fillId="0" borderId="0" xfId="0" applyFont="1"/>
    <xf numFmtId="0" fontId="0" fillId="0" borderId="0" xfId="0" applyAlignment="1">
      <alignment vertical="justify"/>
    </xf>
    <xf numFmtId="0" fontId="10" fillId="0" borderId="51" xfId="1" applyFont="1" applyBorder="1"/>
    <xf numFmtId="0" fontId="13" fillId="0" borderId="51" xfId="1" applyBorder="1"/>
    <xf numFmtId="0" fontId="13" fillId="0" borderId="51" xfId="1" applyBorder="1" applyAlignment="1">
      <alignment horizontal="right"/>
    </xf>
    <xf numFmtId="0" fontId="13" fillId="0" borderId="52" xfId="1" applyFont="1" applyBorder="1"/>
    <xf numFmtId="0" fontId="0" fillId="0" borderId="51" xfId="0" applyNumberFormat="1" applyBorder="1" applyAlignment="1">
      <alignment horizontal="left"/>
    </xf>
    <xf numFmtId="0" fontId="0" fillId="0" borderId="53" xfId="0" applyNumberFormat="1" applyBorder="1"/>
    <xf numFmtId="0" fontId="10" fillId="0" borderId="56" xfId="1" applyFont="1" applyBorder="1"/>
    <xf numFmtId="0" fontId="13" fillId="0" borderId="56" xfId="1" applyBorder="1"/>
    <xf numFmtId="0" fontId="13" fillId="0" borderId="56" xfId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7" fillId="2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3" fontId="8" fillId="0" borderId="45" xfId="0" applyNumberFormat="1" applyFont="1" applyBorder="1"/>
    <xf numFmtId="0" fontId="7" fillId="2" borderId="12" xfId="0" applyFont="1" applyFill="1" applyBorder="1"/>
    <xf numFmtId="0" fontId="7" fillId="2" borderId="13" xfId="0" applyFont="1" applyFill="1" applyBorder="1"/>
    <xf numFmtId="3" fontId="7" fillId="2" borderId="35" xfId="0" applyNumberFormat="1" applyFont="1" applyFill="1" applyBorder="1"/>
    <xf numFmtId="3" fontId="7" fillId="2" borderId="14" xfId="0" applyNumberFormat="1" applyFont="1" applyFill="1" applyBorder="1"/>
    <xf numFmtId="3" fontId="7" fillId="2" borderId="59" xfId="0" applyNumberFormat="1" applyFont="1" applyFill="1" applyBorder="1"/>
    <xf numFmtId="3" fontId="7" fillId="2" borderId="60" xfId="0" applyNumberFormat="1" applyFont="1" applyFill="1" applyBorder="1"/>
    <xf numFmtId="3" fontId="2" fillId="0" borderId="0" xfId="0" applyNumberFormat="1" applyFont="1" applyAlignment="1">
      <alignment horizontal="centerContinuous"/>
    </xf>
    <xf numFmtId="0" fontId="0" fillId="2" borderId="44" xfId="0" applyFill="1" applyBorder="1"/>
    <xf numFmtId="0" fontId="10" fillId="2" borderId="62" xfId="0" applyFont="1" applyFill="1" applyBorder="1" applyAlignment="1">
      <alignment horizontal="right"/>
    </xf>
    <xf numFmtId="0" fontId="10" fillId="2" borderId="24" xfId="0" applyFont="1" applyFill="1" applyBorder="1" applyAlignment="1">
      <alignment horizontal="right"/>
    </xf>
    <xf numFmtId="0" fontId="10" fillId="2" borderId="23" xfId="0" applyFont="1" applyFill="1" applyBorder="1" applyAlignment="1">
      <alignment horizontal="center"/>
    </xf>
    <xf numFmtId="4" fontId="11" fillId="2" borderId="24" xfId="0" applyNumberFormat="1" applyFont="1" applyFill="1" applyBorder="1" applyAlignment="1">
      <alignment horizontal="right"/>
    </xf>
    <xf numFmtId="4" fontId="11" fillId="2" borderId="44" xfId="0" applyNumberFormat="1" applyFont="1" applyFill="1" applyBorder="1" applyAlignment="1">
      <alignment horizontal="right"/>
    </xf>
    <xf numFmtId="0" fontId="8" fillId="0" borderId="38" xfId="0" applyFont="1" applyBorder="1"/>
    <xf numFmtId="0" fontId="8" fillId="0" borderId="21" xfId="0" applyFont="1" applyBorder="1"/>
    <xf numFmtId="0" fontId="8" fillId="0" borderId="31" xfId="0" applyFont="1" applyBorder="1"/>
    <xf numFmtId="3" fontId="8" fillId="0" borderId="37" xfId="0" applyNumberFormat="1" applyFont="1" applyBorder="1" applyAlignment="1">
      <alignment horizontal="right"/>
    </xf>
    <xf numFmtId="165" fontId="8" fillId="0" borderId="15" xfId="0" applyNumberFormat="1" applyFont="1" applyBorder="1" applyAlignment="1">
      <alignment horizontal="right"/>
    </xf>
    <xf numFmtId="3" fontId="8" fillId="0" borderId="18" xfId="0" applyNumberFormat="1" applyFont="1" applyBorder="1" applyAlignment="1">
      <alignment horizontal="right"/>
    </xf>
    <xf numFmtId="4" fontId="8" fillId="0" borderId="21" xfId="0" applyNumberFormat="1" applyFont="1" applyBorder="1" applyAlignment="1">
      <alignment horizontal="right"/>
    </xf>
    <xf numFmtId="3" fontId="8" fillId="0" borderId="31" xfId="0" applyNumberFormat="1" applyFont="1" applyBorder="1" applyAlignment="1">
      <alignment horizontal="right"/>
    </xf>
    <xf numFmtId="0" fontId="0" fillId="2" borderId="39" xfId="0" applyFill="1" applyBorder="1"/>
    <xf numFmtId="0" fontId="7" fillId="2" borderId="42" xfId="0" applyFont="1" applyFill="1" applyBorder="1"/>
    <xf numFmtId="0" fontId="0" fillId="2" borderId="42" xfId="0" applyFill="1" applyBorder="1"/>
    <xf numFmtId="4" fontId="0" fillId="2" borderId="48" xfId="0" applyNumberFormat="1" applyFill="1" applyBorder="1"/>
    <xf numFmtId="4" fontId="0" fillId="2" borderId="39" xfId="0" applyNumberFormat="1" applyFill="1" applyBorder="1"/>
    <xf numFmtId="4" fontId="0" fillId="2" borderId="42" xfId="0" applyNumberFormat="1" applyFill="1" applyBorder="1"/>
    <xf numFmtId="3" fontId="3" fillId="0" borderId="0" xfId="0" applyNumberFormat="1" applyFont="1"/>
    <xf numFmtId="4" fontId="3" fillId="0" borderId="0" xfId="0" applyNumberFormat="1" applyFont="1"/>
    <xf numFmtId="0" fontId="13" fillId="0" borderId="0" xfId="1"/>
    <xf numFmtId="0" fontId="15" fillId="0" borderId="0" xfId="1" applyFont="1" applyAlignment="1">
      <alignment horizontal="centerContinuous"/>
    </xf>
    <xf numFmtId="0" fontId="16" fillId="0" borderId="0" xfId="1" applyFont="1" applyAlignment="1">
      <alignment horizontal="centerContinuous"/>
    </xf>
    <xf numFmtId="0" fontId="16" fillId="0" borderId="0" xfId="1" applyFont="1" applyAlignment="1">
      <alignment horizontal="right"/>
    </xf>
    <xf numFmtId="0" fontId="3" fillId="0" borderId="52" xfId="1" applyFont="1" applyBorder="1" applyAlignment="1">
      <alignment horizontal="right"/>
    </xf>
    <xf numFmtId="0" fontId="13" fillId="0" borderId="51" xfId="1" applyBorder="1" applyAlignment="1">
      <alignment horizontal="left"/>
    </xf>
    <xf numFmtId="0" fontId="13" fillId="0" borderId="53" xfId="1" applyBorder="1"/>
    <xf numFmtId="0" fontId="3" fillId="0" borderId="0" xfId="1" applyFont="1"/>
    <xf numFmtId="0" fontId="13" fillId="0" borderId="0" xfId="1" applyFont="1"/>
    <xf numFmtId="0" fontId="13" fillId="0" borderId="0" xfId="1" applyAlignment="1">
      <alignment horizontal="right"/>
    </xf>
    <xf numFmtId="0" fontId="13" fillId="0" borderId="0" xfId="1" applyAlignment="1"/>
    <xf numFmtId="49" fontId="17" fillId="2" borderId="15" xfId="1" applyNumberFormat="1" applyFont="1" applyFill="1" applyBorder="1"/>
    <xf numFmtId="0" fontId="17" fillId="2" borderId="3" xfId="1" applyFont="1" applyFill="1" applyBorder="1" applyAlignment="1">
      <alignment horizontal="center"/>
    </xf>
    <xf numFmtId="0" fontId="17" fillId="2" borderId="3" xfId="1" applyNumberFormat="1" applyFont="1" applyFill="1" applyBorder="1" applyAlignment="1">
      <alignment horizontal="center"/>
    </xf>
    <xf numFmtId="0" fontId="17" fillId="2" borderId="15" xfId="1" applyFont="1" applyFill="1" applyBorder="1" applyAlignment="1">
      <alignment horizontal="center"/>
    </xf>
    <xf numFmtId="0" fontId="17" fillId="2" borderId="15" xfId="1" applyFont="1" applyFill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" xfId="1" applyFont="1" applyBorder="1"/>
    <xf numFmtId="0" fontId="13" fillId="0" borderId="2" xfId="1" applyBorder="1" applyAlignment="1">
      <alignment horizontal="center"/>
    </xf>
    <xf numFmtId="0" fontId="13" fillId="0" borderId="2" xfId="1" applyNumberFormat="1" applyBorder="1" applyAlignment="1">
      <alignment horizontal="right"/>
    </xf>
    <xf numFmtId="0" fontId="13" fillId="0" borderId="3" xfId="1" applyNumberFormat="1" applyBorder="1"/>
    <xf numFmtId="0" fontId="13" fillId="0" borderId="6" xfId="1" applyNumberFormat="1" applyFill="1" applyBorder="1"/>
    <xf numFmtId="0" fontId="13" fillId="0" borderId="8" xfId="1" applyNumberFormat="1" applyFill="1" applyBorder="1"/>
    <xf numFmtId="0" fontId="13" fillId="0" borderId="6" xfId="1" applyFill="1" applyBorder="1"/>
    <xf numFmtId="0" fontId="13" fillId="0" borderId="8" xfId="1" applyFill="1" applyBorder="1"/>
    <xf numFmtId="0" fontId="18" fillId="0" borderId="0" xfId="1" applyFont="1"/>
    <xf numFmtId="0" fontId="12" fillId="0" borderId="16" xfId="1" applyFont="1" applyBorder="1" applyAlignment="1">
      <alignment horizontal="center" vertical="top"/>
    </xf>
    <xf numFmtId="49" fontId="12" fillId="0" borderId="16" xfId="1" applyNumberFormat="1" applyFont="1" applyBorder="1" applyAlignment="1">
      <alignment horizontal="left" vertical="top"/>
    </xf>
    <xf numFmtId="0" fontId="12" fillId="0" borderId="16" xfId="1" applyFont="1" applyBorder="1" applyAlignment="1">
      <alignment vertical="top" wrapText="1"/>
    </xf>
    <xf numFmtId="49" fontId="19" fillId="0" borderId="16" xfId="1" applyNumberFormat="1" applyFont="1" applyBorder="1" applyAlignment="1">
      <alignment horizontal="center" shrinkToFit="1"/>
    </xf>
    <xf numFmtId="4" fontId="19" fillId="0" borderId="16" xfId="1" applyNumberFormat="1" applyFont="1" applyBorder="1" applyAlignment="1">
      <alignment horizontal="right"/>
    </xf>
    <xf numFmtId="4" fontId="19" fillId="0" borderId="16" xfId="1" applyNumberFormat="1" applyFont="1" applyBorder="1"/>
    <xf numFmtId="168" fontId="12" fillId="0" borderId="16" xfId="1" applyNumberFormat="1" applyFont="1" applyBorder="1"/>
    <xf numFmtId="4" fontId="12" fillId="0" borderId="8" xfId="1" applyNumberFormat="1" applyFont="1" applyBorder="1"/>
    <xf numFmtId="0" fontId="20" fillId="0" borderId="0" xfId="1" applyFont="1"/>
    <xf numFmtId="0" fontId="3" fillId="0" borderId="17" xfId="1" applyFont="1" applyBorder="1" applyAlignment="1">
      <alignment horizontal="center"/>
    </xf>
    <xf numFmtId="4" fontId="13" fillId="0" borderId="5" xfId="1" applyNumberFormat="1" applyBorder="1"/>
    <xf numFmtId="0" fontId="21" fillId="0" borderId="0" xfId="1" applyFont="1" applyAlignment="1">
      <alignment wrapText="1"/>
    </xf>
    <xf numFmtId="49" fontId="3" fillId="0" borderId="17" xfId="1" applyNumberFormat="1" applyFont="1" applyBorder="1" applyAlignment="1">
      <alignment horizontal="right"/>
    </xf>
    <xf numFmtId="4" fontId="22" fillId="6" borderId="65" xfId="1" applyNumberFormat="1" applyFont="1" applyFill="1" applyBorder="1" applyAlignment="1">
      <alignment horizontal="right" wrapText="1"/>
    </xf>
    <xf numFmtId="0" fontId="22" fillId="6" borderId="4" xfId="1" applyFont="1" applyFill="1" applyBorder="1" applyAlignment="1">
      <alignment horizontal="left" wrapText="1"/>
    </xf>
    <xf numFmtId="0" fontId="22" fillId="0" borderId="5" xfId="0" applyFont="1" applyBorder="1" applyAlignment="1">
      <alignment horizontal="right"/>
    </xf>
    <xf numFmtId="0" fontId="13" fillId="0" borderId="4" xfId="1" applyBorder="1"/>
    <xf numFmtId="0" fontId="13" fillId="0" borderId="0" xfId="1" applyBorder="1"/>
    <xf numFmtId="0" fontId="13" fillId="2" borderId="15" xfId="1" applyFill="1" applyBorder="1" applyAlignment="1">
      <alignment horizontal="center"/>
    </xf>
    <xf numFmtId="49" fontId="24" fillId="2" borderId="15" xfId="1" applyNumberFormat="1" applyFont="1" applyFill="1" applyBorder="1" applyAlignment="1">
      <alignment horizontal="left"/>
    </xf>
    <xf numFmtId="0" fontId="24" fillId="2" borderId="1" xfId="1" applyFont="1" applyFill="1" applyBorder="1"/>
    <xf numFmtId="0" fontId="13" fillId="2" borderId="2" xfId="1" applyFill="1" applyBorder="1" applyAlignment="1">
      <alignment horizontal="center"/>
    </xf>
    <xf numFmtId="4" fontId="13" fillId="2" borderId="2" xfId="1" applyNumberFormat="1" applyFill="1" applyBorder="1" applyAlignment="1">
      <alignment horizontal="right"/>
    </xf>
    <xf numFmtId="4" fontId="13" fillId="2" borderId="3" xfId="1" applyNumberFormat="1" applyFill="1" applyBorder="1" applyAlignment="1">
      <alignment horizontal="right"/>
    </xf>
    <xf numFmtId="4" fontId="7" fillId="2" borderId="15" xfId="1" applyNumberFormat="1" applyFont="1" applyFill="1" applyBorder="1"/>
    <xf numFmtId="0" fontId="13" fillId="2" borderId="2" xfId="1" applyFill="1" applyBorder="1"/>
    <xf numFmtId="4" fontId="7" fillId="2" borderId="3" xfId="1" applyNumberFormat="1" applyFont="1" applyFill="1" applyBorder="1"/>
    <xf numFmtId="3" fontId="13" fillId="0" borderId="0" xfId="1" applyNumberFormat="1"/>
    <xf numFmtId="0" fontId="25" fillId="0" borderId="0" xfId="1" applyFont="1" applyAlignment="1"/>
    <xf numFmtId="0" fontId="26" fillId="0" borderId="0" xfId="1" applyFont="1" applyBorder="1"/>
    <xf numFmtId="3" fontId="26" fillId="0" borderId="0" xfId="1" applyNumberFormat="1" applyFont="1" applyBorder="1" applyAlignment="1">
      <alignment horizontal="right"/>
    </xf>
    <xf numFmtId="4" fontId="26" fillId="0" borderId="0" xfId="1" applyNumberFormat="1" applyFont="1" applyBorder="1"/>
    <xf numFmtId="0" fontId="25" fillId="0" borderId="0" xfId="1" applyFont="1" applyBorder="1" applyAlignment="1"/>
    <xf numFmtId="0" fontId="13" fillId="0" borderId="0" xfId="1" applyBorder="1" applyAlignment="1">
      <alignment horizontal="right"/>
    </xf>
    <xf numFmtId="49" fontId="3" fillId="0" borderId="28" xfId="0" applyNumberFormat="1" applyFont="1" applyBorder="1"/>
    <xf numFmtId="3" fontId="8" fillId="0" borderId="5" xfId="0" applyNumberFormat="1" applyFont="1" applyBorder="1"/>
    <xf numFmtId="3" fontId="8" fillId="0" borderId="17" xfId="0" applyNumberFormat="1" applyFont="1" applyBorder="1"/>
    <xf numFmtId="3" fontId="8" fillId="0" borderId="61" xfId="0" applyNumberFormat="1" applyFont="1" applyBorder="1"/>
    <xf numFmtId="4" fontId="0" fillId="0" borderId="7" xfId="0" applyNumberFormat="1" applyBorder="1" applyAlignment="1">
      <alignment horizontal="right" vertical="center"/>
    </xf>
    <xf numFmtId="4" fontId="0" fillId="0" borderId="8" xfId="0" applyNumberForma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right" vertical="center"/>
    </xf>
    <xf numFmtId="4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3" fontId="6" fillId="5" borderId="13" xfId="0" applyNumberFormat="1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top" wrapText="1"/>
    </xf>
    <xf numFmtId="0" fontId="9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0" fontId="0" fillId="0" borderId="39" xfId="0" applyBorder="1" applyAlignment="1">
      <alignment horizontal="center" shrinkToFit="1"/>
    </xf>
    <xf numFmtId="0" fontId="0" fillId="0" borderId="40" xfId="0" applyBorder="1" applyAlignment="1">
      <alignment horizontal="center" shrinkToFit="1"/>
    </xf>
    <xf numFmtId="167" fontId="0" fillId="0" borderId="1" xfId="0" applyNumberFormat="1" applyBorder="1" applyAlignment="1">
      <alignment horizontal="right" indent="2"/>
    </xf>
    <xf numFmtId="167" fontId="0" fillId="0" borderId="30" xfId="0" applyNumberFormat="1" applyBorder="1" applyAlignment="1">
      <alignment horizontal="right" indent="2"/>
    </xf>
    <xf numFmtId="167" fontId="6" fillId="2" borderId="47" xfId="0" applyNumberFormat="1" applyFont="1" applyFill="1" applyBorder="1" applyAlignment="1">
      <alignment horizontal="right" indent="2"/>
    </xf>
    <xf numFmtId="167" fontId="6" fillId="2" borderId="48" xfId="0" applyNumberFormat="1" applyFont="1" applyFill="1" applyBorder="1" applyAlignment="1">
      <alignment horizontal="right" indent="2"/>
    </xf>
    <xf numFmtId="0" fontId="0" fillId="0" borderId="0" xfId="0" applyAlignment="1">
      <alignment horizontal="left" wrapText="1"/>
    </xf>
    <xf numFmtId="0" fontId="13" fillId="0" borderId="49" xfId="1" applyFont="1" applyBorder="1" applyAlignment="1">
      <alignment horizontal="center"/>
    </xf>
    <xf numFmtId="0" fontId="13" fillId="0" borderId="50" xfId="1" applyFont="1" applyBorder="1" applyAlignment="1">
      <alignment horizontal="center"/>
    </xf>
    <xf numFmtId="0" fontId="13" fillId="0" borderId="54" xfId="1" applyFont="1" applyBorder="1" applyAlignment="1">
      <alignment horizontal="center"/>
    </xf>
    <xf numFmtId="0" fontId="13" fillId="0" borderId="55" xfId="1" applyFont="1" applyBorder="1" applyAlignment="1">
      <alignment horizontal="center"/>
    </xf>
    <xf numFmtId="0" fontId="13" fillId="0" borderId="57" xfId="1" applyFont="1" applyBorder="1" applyAlignment="1">
      <alignment horizontal="left"/>
    </xf>
    <xf numFmtId="0" fontId="13" fillId="0" borderId="56" xfId="1" applyFont="1" applyBorder="1" applyAlignment="1">
      <alignment horizontal="left"/>
    </xf>
    <xf numFmtId="0" fontId="13" fillId="0" borderId="58" xfId="1" applyFont="1" applyBorder="1" applyAlignment="1">
      <alignment horizontal="left"/>
    </xf>
    <xf numFmtId="3" fontId="7" fillId="2" borderId="42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0" fontId="14" fillId="0" borderId="0" xfId="1" applyFont="1" applyAlignment="1">
      <alignment horizontal="center"/>
    </xf>
    <xf numFmtId="49" fontId="13" fillId="0" borderId="54" xfId="1" applyNumberFormat="1" applyFont="1" applyBorder="1" applyAlignment="1">
      <alignment horizontal="center"/>
    </xf>
    <xf numFmtId="0" fontId="13" fillId="0" borderId="57" xfId="1" applyBorder="1" applyAlignment="1">
      <alignment horizontal="center" shrinkToFit="1"/>
    </xf>
    <xf numFmtId="0" fontId="13" fillId="0" borderId="56" xfId="1" applyBorder="1" applyAlignment="1">
      <alignment horizontal="center" shrinkToFit="1"/>
    </xf>
    <xf numFmtId="0" fontId="13" fillId="0" borderId="58" xfId="1" applyBorder="1" applyAlignment="1">
      <alignment horizontal="center" shrinkToFit="1"/>
    </xf>
    <xf numFmtId="49" fontId="22" fillId="6" borderId="63" xfId="1" applyNumberFormat="1" applyFont="1" applyFill="1" applyBorder="1" applyAlignment="1">
      <alignment horizontal="left" wrapText="1"/>
    </xf>
    <xf numFmtId="49" fontId="23" fillId="0" borderId="64" xfId="0" applyNumberFormat="1" applyFont="1" applyBorder="1" applyAlignment="1">
      <alignment horizontal="left" wrapText="1"/>
    </xf>
  </cellXfs>
  <cellStyles count="2">
    <cellStyle name="Normální" xfId="0" builtinId="0"/>
    <cellStyle name="normální_POL.XLS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pageSetUpPr fitToPage="1"/>
  </sheetPr>
  <dimension ref="A1:O123"/>
  <sheetViews>
    <sheetView showGridLines="0" topLeftCell="B1" zoomScaleNormal="100" zoomScaleSheetLayoutView="75" workbookViewId="0">
      <selection activeCell="B113" sqref="B113"/>
    </sheetView>
  </sheetViews>
  <sheetFormatPr defaultRowHeight="12.75" x14ac:dyDescent="0.2"/>
  <cols>
    <col min="1" max="1" width="0.5703125" hidden="1" customWidth="1"/>
    <col min="2" max="2" width="7.140625" customWidth="1"/>
    <col min="4" max="4" width="19.7109375" customWidth="1"/>
    <col min="5" max="5" width="6.85546875" customWidth="1"/>
    <col min="6" max="6" width="13.140625" customWidth="1"/>
    <col min="7" max="7" width="12.42578125" style="1" customWidth="1"/>
    <col min="8" max="8" width="13.5703125" customWidth="1"/>
    <col min="9" max="9" width="11.42578125" style="1" customWidth="1"/>
    <col min="10" max="10" width="7" style="1" customWidth="1"/>
    <col min="11" max="15" width="10.7109375" customWidth="1"/>
  </cols>
  <sheetData>
    <row r="1" spans="2:15" ht="12" customHeight="1" x14ac:dyDescent="0.2"/>
    <row r="2" spans="2:15" ht="17.25" customHeight="1" x14ac:dyDescent="0.25">
      <c r="B2" s="2"/>
      <c r="C2" s="3" t="s">
        <v>0</v>
      </c>
      <c r="E2" s="4"/>
      <c r="F2" s="3"/>
      <c r="G2" s="5"/>
      <c r="H2" s="6" t="s">
        <v>1</v>
      </c>
      <c r="I2" s="7">
        <v>42516</v>
      </c>
      <c r="K2" s="2"/>
    </row>
    <row r="3" spans="2:15" ht="6" customHeight="1" x14ac:dyDescent="0.2">
      <c r="C3" s="8"/>
      <c r="D3" s="9" t="s">
        <v>2</v>
      </c>
    </row>
    <row r="4" spans="2:15" ht="4.5" customHeight="1" x14ac:dyDescent="0.2"/>
    <row r="5" spans="2:15" ht="13.5" customHeight="1" x14ac:dyDescent="0.25">
      <c r="C5" s="10" t="s">
        <v>3</v>
      </c>
      <c r="D5" s="11" t="s">
        <v>105</v>
      </c>
      <c r="E5" s="12" t="s">
        <v>106</v>
      </c>
      <c r="F5" s="13"/>
      <c r="G5" s="14"/>
      <c r="H5" s="13"/>
      <c r="I5" s="14"/>
      <c r="O5" s="7"/>
    </row>
    <row r="7" spans="2:15" x14ac:dyDescent="0.2">
      <c r="C7" s="15" t="s">
        <v>4</v>
      </c>
      <c r="D7" s="16"/>
      <c r="H7" s="17" t="s">
        <v>5</v>
      </c>
      <c r="J7" s="16"/>
      <c r="K7" s="16"/>
    </row>
    <row r="8" spans="2:15" x14ac:dyDescent="0.2">
      <c r="D8" s="16"/>
      <c r="H8" s="17" t="s">
        <v>6</v>
      </c>
      <c r="J8" s="16"/>
      <c r="K8" s="16"/>
    </row>
    <row r="9" spans="2:15" x14ac:dyDescent="0.2">
      <c r="C9" s="17"/>
      <c r="D9" s="16"/>
      <c r="H9" s="17"/>
      <c r="J9" s="16"/>
    </row>
    <row r="10" spans="2:15" x14ac:dyDescent="0.2">
      <c r="H10" s="17"/>
      <c r="J10" s="16"/>
    </row>
    <row r="11" spans="2:15" x14ac:dyDescent="0.2">
      <c r="C11" s="15" t="s">
        <v>7</v>
      </c>
      <c r="D11" s="16" t="s">
        <v>439</v>
      </c>
      <c r="H11" s="17" t="s">
        <v>5</v>
      </c>
      <c r="J11" s="16"/>
      <c r="K11" s="16"/>
    </row>
    <row r="12" spans="2:15" x14ac:dyDescent="0.2">
      <c r="D12" s="16"/>
      <c r="H12" s="17" t="s">
        <v>6</v>
      </c>
      <c r="J12" s="16"/>
      <c r="K12" s="16"/>
    </row>
    <row r="13" spans="2:15" ht="12" customHeight="1" x14ac:dyDescent="0.2">
      <c r="C13" s="17"/>
      <c r="D13" s="16"/>
      <c r="J13" s="17"/>
    </row>
    <row r="14" spans="2:15" ht="24.75" customHeight="1" x14ac:dyDescent="0.2">
      <c r="C14" s="18" t="s">
        <v>8</v>
      </c>
      <c r="H14" s="18" t="s">
        <v>9</v>
      </c>
      <c r="J14" s="17"/>
    </row>
    <row r="15" spans="2:15" ht="12.75" customHeight="1" x14ac:dyDescent="0.2">
      <c r="J15" s="17"/>
    </row>
    <row r="16" spans="2:15" ht="28.5" customHeight="1" x14ac:dyDescent="0.2">
      <c r="C16" s="18" t="s">
        <v>10</v>
      </c>
      <c r="H16" s="18" t="s">
        <v>10</v>
      </c>
    </row>
    <row r="17" spans="2:12" ht="25.5" customHeight="1" x14ac:dyDescent="0.2"/>
    <row r="18" spans="2:12" ht="13.5" customHeight="1" x14ac:dyDescent="0.2">
      <c r="B18" s="19"/>
      <c r="C18" s="20"/>
      <c r="D18" s="20"/>
      <c r="E18" s="21"/>
      <c r="F18" s="22"/>
      <c r="G18" s="23"/>
      <c r="H18" s="24"/>
      <c r="I18" s="23"/>
      <c r="J18" s="25" t="s">
        <v>11</v>
      </c>
      <c r="K18" s="26"/>
    </row>
    <row r="19" spans="2:12" ht="15" customHeight="1" x14ac:dyDescent="0.2">
      <c r="B19" s="27" t="s">
        <v>12</v>
      </c>
      <c r="C19" s="28"/>
      <c r="D19" s="29">
        <v>15</v>
      </c>
      <c r="E19" s="30" t="s">
        <v>13</v>
      </c>
      <c r="F19" s="31"/>
      <c r="G19" s="32"/>
      <c r="H19" s="32"/>
      <c r="I19" s="305">
        <f>ROUND(G39,0)</f>
        <v>0</v>
      </c>
      <c r="J19" s="306"/>
      <c r="K19" s="33"/>
    </row>
    <row r="20" spans="2:12" x14ac:dyDescent="0.2">
      <c r="B20" s="27" t="s">
        <v>14</v>
      </c>
      <c r="C20" s="28"/>
      <c r="D20" s="29">
        <f>SazbaDPH1</f>
        <v>15</v>
      </c>
      <c r="E20" s="30" t="s">
        <v>13</v>
      </c>
      <c r="F20" s="34"/>
      <c r="G20" s="35"/>
      <c r="H20" s="35"/>
      <c r="I20" s="307">
        <f>ROUND(I19*D20/100,0)</f>
        <v>0</v>
      </c>
      <c r="J20" s="308"/>
      <c r="K20" s="36"/>
    </row>
    <row r="21" spans="2:12" x14ac:dyDescent="0.2">
      <c r="B21" s="27" t="s">
        <v>12</v>
      </c>
      <c r="C21" s="28"/>
      <c r="D21" s="29">
        <v>21</v>
      </c>
      <c r="E21" s="30" t="s">
        <v>13</v>
      </c>
      <c r="F21" s="34"/>
      <c r="G21" s="35"/>
      <c r="H21" s="35"/>
      <c r="I21" s="307">
        <f>ROUND(H39,0)</f>
        <v>0</v>
      </c>
      <c r="J21" s="308"/>
      <c r="K21" s="36"/>
    </row>
    <row r="22" spans="2:12" ht="13.5" thickBot="1" x14ac:dyDescent="0.25">
      <c r="B22" s="27" t="s">
        <v>14</v>
      </c>
      <c r="C22" s="28"/>
      <c r="D22" s="29">
        <f>SazbaDPH2</f>
        <v>21</v>
      </c>
      <c r="E22" s="30" t="s">
        <v>13</v>
      </c>
      <c r="F22" s="37"/>
      <c r="G22" s="38"/>
      <c r="H22" s="38"/>
      <c r="I22" s="309">
        <f>ROUND(I21*D21/100,0)</f>
        <v>0</v>
      </c>
      <c r="J22" s="310"/>
      <c r="K22" s="36"/>
    </row>
    <row r="23" spans="2:12" ht="16.5" thickBot="1" x14ac:dyDescent="0.25">
      <c r="B23" s="39" t="s">
        <v>15</v>
      </c>
      <c r="C23" s="40"/>
      <c r="D23" s="40"/>
      <c r="E23" s="41"/>
      <c r="F23" s="42"/>
      <c r="G23" s="43"/>
      <c r="H23" s="43"/>
      <c r="I23" s="311">
        <f>SUM(I19:I22)</f>
        <v>0</v>
      </c>
      <c r="J23" s="312"/>
      <c r="K23" s="44"/>
    </row>
    <row r="26" spans="2:12" ht="1.5" customHeight="1" x14ac:dyDescent="0.2"/>
    <row r="27" spans="2:12" ht="15.75" customHeight="1" x14ac:dyDescent="0.25">
      <c r="B27" s="12" t="s">
        <v>16</v>
      </c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2:12" ht="5.25" customHeight="1" x14ac:dyDescent="0.2">
      <c r="L28" s="46"/>
    </row>
    <row r="29" spans="2:12" ht="24" customHeight="1" x14ac:dyDescent="0.2">
      <c r="B29" s="47" t="s">
        <v>17</v>
      </c>
      <c r="C29" s="48"/>
      <c r="D29" s="48"/>
      <c r="E29" s="49"/>
      <c r="F29" s="50" t="s">
        <v>18</v>
      </c>
      <c r="G29" s="51" t="str">
        <f>CONCATENATE("Základ DPH ",SazbaDPH1," %")</f>
        <v>Základ DPH 15 %</v>
      </c>
      <c r="H29" s="50" t="str">
        <f>CONCATENATE("Základ DPH ",SazbaDPH2," %")</f>
        <v>Základ DPH 21 %</v>
      </c>
      <c r="I29" s="50" t="s">
        <v>19</v>
      </c>
      <c r="J29" s="50" t="s">
        <v>13</v>
      </c>
    </row>
    <row r="30" spans="2:12" x14ac:dyDescent="0.2">
      <c r="B30" s="52" t="s">
        <v>108</v>
      </c>
      <c r="C30" s="53" t="s">
        <v>109</v>
      </c>
      <c r="D30" s="54"/>
      <c r="E30" s="55"/>
      <c r="F30" s="56">
        <f>G30+H30+I30</f>
        <v>0</v>
      </c>
      <c r="G30" s="57">
        <v>0</v>
      </c>
      <c r="H30" s="58">
        <v>0</v>
      </c>
      <c r="I30" s="59">
        <f t="shared" ref="I30:I38" si="0">(G30*SazbaDPH1)/100+(H30*SazbaDPH2)/100</f>
        <v>0</v>
      </c>
      <c r="J30" s="60" t="str">
        <f t="shared" ref="J30:J38" si="1">IF(CelkemObjekty=0,"",F30/CelkemObjekty*100)</f>
        <v/>
      </c>
    </row>
    <row r="31" spans="2:12" x14ac:dyDescent="0.2">
      <c r="B31" s="61" t="s">
        <v>440</v>
      </c>
      <c r="C31" s="62" t="s">
        <v>441</v>
      </c>
      <c r="D31" s="63"/>
      <c r="E31" s="64"/>
      <c r="F31" s="65">
        <f t="shared" ref="F31:F38" si="2">G31+H31+I31</f>
        <v>0</v>
      </c>
      <c r="G31" s="66">
        <v>0</v>
      </c>
      <c r="H31" s="67">
        <v>0</v>
      </c>
      <c r="I31" s="68">
        <f t="shared" si="0"/>
        <v>0</v>
      </c>
      <c r="J31" s="60" t="str">
        <f t="shared" si="1"/>
        <v/>
      </c>
    </row>
    <row r="32" spans="2:12" x14ac:dyDescent="0.2">
      <c r="B32" s="61" t="s">
        <v>475</v>
      </c>
      <c r="C32" s="62" t="s">
        <v>476</v>
      </c>
      <c r="D32" s="63"/>
      <c r="E32" s="64"/>
      <c r="F32" s="65">
        <f t="shared" si="2"/>
        <v>0</v>
      </c>
      <c r="G32" s="66">
        <v>0</v>
      </c>
      <c r="H32" s="67">
        <v>0</v>
      </c>
      <c r="I32" s="68">
        <f t="shared" si="0"/>
        <v>0</v>
      </c>
      <c r="J32" s="60" t="str">
        <f t="shared" si="1"/>
        <v/>
      </c>
    </row>
    <row r="33" spans="2:11" x14ac:dyDescent="0.2">
      <c r="B33" s="61" t="s">
        <v>534</v>
      </c>
      <c r="C33" s="62" t="s">
        <v>535</v>
      </c>
      <c r="D33" s="63"/>
      <c r="E33" s="64"/>
      <c r="F33" s="65">
        <f t="shared" si="2"/>
        <v>0</v>
      </c>
      <c r="G33" s="66">
        <v>0</v>
      </c>
      <c r="H33" s="67">
        <v>0</v>
      </c>
      <c r="I33" s="68">
        <f t="shared" si="0"/>
        <v>0</v>
      </c>
      <c r="J33" s="60" t="str">
        <f t="shared" si="1"/>
        <v/>
      </c>
    </row>
    <row r="34" spans="2:11" x14ac:dyDescent="0.2">
      <c r="B34" s="61" t="s">
        <v>549</v>
      </c>
      <c r="C34" s="62" t="s">
        <v>550</v>
      </c>
      <c r="D34" s="63"/>
      <c r="E34" s="64"/>
      <c r="F34" s="65">
        <f t="shared" si="2"/>
        <v>0</v>
      </c>
      <c r="G34" s="66">
        <v>0</v>
      </c>
      <c r="H34" s="67">
        <v>0</v>
      </c>
      <c r="I34" s="68">
        <f t="shared" si="0"/>
        <v>0</v>
      </c>
      <c r="J34" s="60" t="str">
        <f t="shared" si="1"/>
        <v/>
      </c>
    </row>
    <row r="35" spans="2:11" x14ac:dyDescent="0.2">
      <c r="B35" s="61" t="s">
        <v>731</v>
      </c>
      <c r="C35" s="62" t="s">
        <v>732</v>
      </c>
      <c r="D35" s="63"/>
      <c r="E35" s="64"/>
      <c r="F35" s="65">
        <f t="shared" si="2"/>
        <v>0</v>
      </c>
      <c r="G35" s="66">
        <v>0</v>
      </c>
      <c r="H35" s="67">
        <v>0</v>
      </c>
      <c r="I35" s="68">
        <f t="shared" si="0"/>
        <v>0</v>
      </c>
      <c r="J35" s="60" t="str">
        <f t="shared" si="1"/>
        <v/>
      </c>
    </row>
    <row r="36" spans="2:11" x14ac:dyDescent="0.2">
      <c r="B36" s="61" t="s">
        <v>777</v>
      </c>
      <c r="C36" s="62" t="s">
        <v>778</v>
      </c>
      <c r="D36" s="63"/>
      <c r="E36" s="64"/>
      <c r="F36" s="65">
        <f t="shared" si="2"/>
        <v>0</v>
      </c>
      <c r="G36" s="66">
        <v>0</v>
      </c>
      <c r="H36" s="67">
        <v>0</v>
      </c>
      <c r="I36" s="68">
        <f t="shared" si="0"/>
        <v>0</v>
      </c>
      <c r="J36" s="60" t="str">
        <f t="shared" si="1"/>
        <v/>
      </c>
    </row>
    <row r="37" spans="2:11" x14ac:dyDescent="0.2">
      <c r="B37" s="61" t="s">
        <v>877</v>
      </c>
      <c r="C37" s="62" t="s">
        <v>878</v>
      </c>
      <c r="D37" s="63"/>
      <c r="E37" s="64"/>
      <c r="F37" s="65">
        <f t="shared" si="2"/>
        <v>0</v>
      </c>
      <c r="G37" s="66">
        <v>0</v>
      </c>
      <c r="H37" s="67">
        <v>0</v>
      </c>
      <c r="I37" s="68">
        <f t="shared" si="0"/>
        <v>0</v>
      </c>
      <c r="J37" s="60" t="str">
        <f t="shared" si="1"/>
        <v/>
      </c>
    </row>
    <row r="38" spans="2:11" x14ac:dyDescent="0.2">
      <c r="B38" s="61" t="s">
        <v>997</v>
      </c>
      <c r="C38" s="62" t="s">
        <v>998</v>
      </c>
      <c r="D38" s="63"/>
      <c r="E38" s="64"/>
      <c r="F38" s="65">
        <f t="shared" si="2"/>
        <v>0</v>
      </c>
      <c r="G38" s="66">
        <v>0</v>
      </c>
      <c r="H38" s="67">
        <v>0</v>
      </c>
      <c r="I38" s="68">
        <f t="shared" si="0"/>
        <v>0</v>
      </c>
      <c r="J38" s="60" t="str">
        <f t="shared" si="1"/>
        <v/>
      </c>
    </row>
    <row r="39" spans="2:11" ht="17.25" customHeight="1" x14ac:dyDescent="0.2">
      <c r="B39" s="70" t="s">
        <v>20</v>
      </c>
      <c r="C39" s="71"/>
      <c r="D39" s="72"/>
      <c r="E39" s="73"/>
      <c r="F39" s="74">
        <f>SUM(F30:F38)</f>
        <v>0</v>
      </c>
      <c r="G39" s="74">
        <f>SUM(G30:G38)</f>
        <v>0</v>
      </c>
      <c r="H39" s="74">
        <f>SUM(H30:H38)</f>
        <v>0</v>
      </c>
      <c r="I39" s="74">
        <f>SUM(I30:I38)</f>
        <v>0</v>
      </c>
      <c r="J39" s="75" t="str">
        <f t="shared" ref="J39" si="3">IF(CelkemObjekty=0,"",F39/CelkemObjekty*100)</f>
        <v/>
      </c>
    </row>
    <row r="40" spans="2:11" x14ac:dyDescent="0.2">
      <c r="B40" s="76"/>
      <c r="C40" s="76"/>
      <c r="D40" s="76"/>
      <c r="E40" s="76"/>
      <c r="F40" s="76"/>
      <c r="G40" s="76"/>
      <c r="H40" s="76"/>
      <c r="I40" s="76"/>
      <c r="J40" s="76"/>
      <c r="K40" s="76"/>
    </row>
    <row r="41" spans="2:11" ht="9.75" customHeight="1" x14ac:dyDescent="0.2">
      <c r="B41" s="76"/>
      <c r="C41" s="76"/>
      <c r="D41" s="76"/>
      <c r="E41" s="76"/>
      <c r="F41" s="76"/>
      <c r="G41" s="76"/>
      <c r="H41" s="76"/>
      <c r="I41" s="76"/>
      <c r="J41" s="76"/>
      <c r="K41" s="76"/>
    </row>
    <row r="42" spans="2:11" ht="7.5" customHeight="1" x14ac:dyDescent="0.2">
      <c r="B42" s="76"/>
      <c r="C42" s="76"/>
      <c r="D42" s="76"/>
      <c r="E42" s="76"/>
      <c r="F42" s="76"/>
      <c r="G42" s="76"/>
      <c r="H42" s="76"/>
      <c r="I42" s="76"/>
      <c r="J42" s="76"/>
      <c r="K42" s="76"/>
    </row>
    <row r="43" spans="2:11" ht="18" x14ac:dyDescent="0.25">
      <c r="B43" s="12" t="s">
        <v>21</v>
      </c>
      <c r="C43" s="45"/>
      <c r="D43" s="45"/>
      <c r="E43" s="45"/>
      <c r="F43" s="45"/>
      <c r="G43" s="45"/>
      <c r="H43" s="45"/>
      <c r="I43" s="45"/>
      <c r="J43" s="45"/>
      <c r="K43" s="76"/>
    </row>
    <row r="44" spans="2:11" x14ac:dyDescent="0.2">
      <c r="K44" s="76"/>
    </row>
    <row r="45" spans="2:11" ht="25.5" x14ac:dyDescent="0.2">
      <c r="B45" s="77" t="s">
        <v>22</v>
      </c>
      <c r="C45" s="78" t="s">
        <v>23</v>
      </c>
      <c r="D45" s="48"/>
      <c r="E45" s="49"/>
      <c r="F45" s="50" t="s">
        <v>18</v>
      </c>
      <c r="G45" s="51" t="str">
        <f>CONCATENATE("Základ DPH ",SazbaDPH1," %")</f>
        <v>Základ DPH 15 %</v>
      </c>
      <c r="H45" s="50" t="str">
        <f>CONCATENATE("Základ DPH ",SazbaDPH2," %")</f>
        <v>Základ DPH 21 %</v>
      </c>
      <c r="I45" s="51" t="s">
        <v>19</v>
      </c>
      <c r="J45" s="50" t="s">
        <v>13</v>
      </c>
    </row>
    <row r="46" spans="2:11" x14ac:dyDescent="0.2">
      <c r="B46" s="79" t="s">
        <v>108</v>
      </c>
      <c r="C46" s="80" t="s">
        <v>110</v>
      </c>
      <c r="D46" s="54"/>
      <c r="E46" s="55"/>
      <c r="F46" s="56">
        <f>G46+H46+I46</f>
        <v>0</v>
      </c>
      <c r="G46" s="57">
        <v>0</v>
      </c>
      <c r="H46" s="58">
        <v>0</v>
      </c>
      <c r="I46" s="66">
        <f t="shared" ref="I46:I54" si="4">(G46*SazbaDPH1)/100+(H46*SazbaDPH2)/100</f>
        <v>0</v>
      </c>
      <c r="J46" s="60" t="str">
        <f t="shared" ref="J46:J54" si="5">IF(CelkemObjekty=0,"",F46/CelkemObjekty*100)</f>
        <v/>
      </c>
    </row>
    <row r="47" spans="2:11" x14ac:dyDescent="0.2">
      <c r="B47" s="81" t="s">
        <v>440</v>
      </c>
      <c r="C47" s="82" t="s">
        <v>442</v>
      </c>
      <c r="D47" s="63"/>
      <c r="E47" s="64"/>
      <c r="F47" s="65">
        <f t="shared" ref="F47:F54" si="6">G47+H47+I47</f>
        <v>0</v>
      </c>
      <c r="G47" s="66">
        <v>0</v>
      </c>
      <c r="H47" s="67">
        <v>0</v>
      </c>
      <c r="I47" s="66">
        <f t="shared" si="4"/>
        <v>0</v>
      </c>
      <c r="J47" s="60" t="str">
        <f t="shared" si="5"/>
        <v/>
      </c>
    </row>
    <row r="48" spans="2:11" x14ac:dyDescent="0.2">
      <c r="B48" s="81" t="s">
        <v>475</v>
      </c>
      <c r="C48" s="82" t="s">
        <v>477</v>
      </c>
      <c r="D48" s="63"/>
      <c r="E48" s="64"/>
      <c r="F48" s="65">
        <f t="shared" si="6"/>
        <v>0</v>
      </c>
      <c r="G48" s="66">
        <v>0</v>
      </c>
      <c r="H48" s="67">
        <v>0</v>
      </c>
      <c r="I48" s="66">
        <f t="shared" si="4"/>
        <v>0</v>
      </c>
      <c r="J48" s="60" t="str">
        <f t="shared" si="5"/>
        <v/>
      </c>
    </row>
    <row r="49" spans="2:10" x14ac:dyDescent="0.2">
      <c r="B49" s="81" t="s">
        <v>534</v>
      </c>
      <c r="C49" s="82" t="s">
        <v>536</v>
      </c>
      <c r="D49" s="63"/>
      <c r="E49" s="64"/>
      <c r="F49" s="65">
        <f t="shared" si="6"/>
        <v>0</v>
      </c>
      <c r="G49" s="66">
        <v>0</v>
      </c>
      <c r="H49" s="67">
        <v>0</v>
      </c>
      <c r="I49" s="66">
        <f t="shared" si="4"/>
        <v>0</v>
      </c>
      <c r="J49" s="60" t="str">
        <f t="shared" si="5"/>
        <v/>
      </c>
    </row>
    <row r="50" spans="2:10" x14ac:dyDescent="0.2">
      <c r="B50" s="81" t="s">
        <v>549</v>
      </c>
      <c r="C50" s="82" t="s">
        <v>551</v>
      </c>
      <c r="D50" s="63"/>
      <c r="E50" s="64"/>
      <c r="F50" s="65">
        <f t="shared" si="6"/>
        <v>0</v>
      </c>
      <c r="G50" s="66">
        <v>0</v>
      </c>
      <c r="H50" s="67">
        <v>0</v>
      </c>
      <c r="I50" s="66">
        <f t="shared" si="4"/>
        <v>0</v>
      </c>
      <c r="J50" s="60" t="str">
        <f t="shared" si="5"/>
        <v/>
      </c>
    </row>
    <row r="51" spans="2:10" x14ac:dyDescent="0.2">
      <c r="B51" s="81" t="s">
        <v>731</v>
      </c>
      <c r="C51" s="82" t="s">
        <v>733</v>
      </c>
      <c r="D51" s="63"/>
      <c r="E51" s="64"/>
      <c r="F51" s="65">
        <f t="shared" si="6"/>
        <v>0</v>
      </c>
      <c r="G51" s="66">
        <v>0</v>
      </c>
      <c r="H51" s="67">
        <v>0</v>
      </c>
      <c r="I51" s="66">
        <f t="shared" si="4"/>
        <v>0</v>
      </c>
      <c r="J51" s="60" t="str">
        <f t="shared" si="5"/>
        <v/>
      </c>
    </row>
    <row r="52" spans="2:10" x14ac:dyDescent="0.2">
      <c r="B52" s="81" t="s">
        <v>777</v>
      </c>
      <c r="C52" s="82" t="s">
        <v>779</v>
      </c>
      <c r="D52" s="63"/>
      <c r="E52" s="64"/>
      <c r="F52" s="65">
        <f t="shared" si="6"/>
        <v>0</v>
      </c>
      <c r="G52" s="66">
        <v>0</v>
      </c>
      <c r="H52" s="67">
        <v>0</v>
      </c>
      <c r="I52" s="66">
        <f t="shared" si="4"/>
        <v>0</v>
      </c>
      <c r="J52" s="60" t="str">
        <f t="shared" si="5"/>
        <v/>
      </c>
    </row>
    <row r="53" spans="2:10" x14ac:dyDescent="0.2">
      <c r="B53" s="81" t="s">
        <v>877</v>
      </c>
      <c r="C53" s="82" t="s">
        <v>879</v>
      </c>
      <c r="D53" s="63"/>
      <c r="E53" s="64"/>
      <c r="F53" s="65">
        <f t="shared" si="6"/>
        <v>0</v>
      </c>
      <c r="G53" s="66">
        <v>0</v>
      </c>
      <c r="H53" s="67">
        <v>0</v>
      </c>
      <c r="I53" s="66">
        <f t="shared" si="4"/>
        <v>0</v>
      </c>
      <c r="J53" s="60" t="str">
        <f t="shared" si="5"/>
        <v/>
      </c>
    </row>
    <row r="54" spans="2:10" x14ac:dyDescent="0.2">
      <c r="B54" s="81" t="s">
        <v>997</v>
      </c>
      <c r="C54" s="82" t="s">
        <v>999</v>
      </c>
      <c r="D54" s="63"/>
      <c r="E54" s="64"/>
      <c r="F54" s="65">
        <f t="shared" si="6"/>
        <v>0</v>
      </c>
      <c r="G54" s="66">
        <v>0</v>
      </c>
      <c r="H54" s="67">
        <v>0</v>
      </c>
      <c r="I54" s="66">
        <f t="shared" si="4"/>
        <v>0</v>
      </c>
      <c r="J54" s="60" t="str">
        <f t="shared" si="5"/>
        <v/>
      </c>
    </row>
    <row r="55" spans="2:10" x14ac:dyDescent="0.2">
      <c r="B55" s="70" t="s">
        <v>20</v>
      </c>
      <c r="C55" s="71"/>
      <c r="D55" s="72"/>
      <c r="E55" s="73"/>
      <c r="F55" s="74">
        <f>SUM(F46:F54)</f>
        <v>0</v>
      </c>
      <c r="G55" s="83">
        <f>SUM(G46:G54)</f>
        <v>0</v>
      </c>
      <c r="H55" s="74">
        <f>SUM(H46:H54)</f>
        <v>0</v>
      </c>
      <c r="I55" s="83">
        <f>SUM(I46:I54)</f>
        <v>0</v>
      </c>
      <c r="J55" s="75" t="str">
        <f t="shared" ref="J55" si="7">IF(CelkemObjekty=0,"",F55/CelkemObjekty*100)</f>
        <v/>
      </c>
    </row>
    <row r="56" spans="2:10" ht="9" customHeight="1" x14ac:dyDescent="0.2"/>
    <row r="57" spans="2:10" ht="6" customHeight="1" x14ac:dyDescent="0.2"/>
    <row r="58" spans="2:10" ht="3" customHeight="1" x14ac:dyDescent="0.2"/>
    <row r="59" spans="2:10" ht="6.75" customHeight="1" x14ac:dyDescent="0.2"/>
    <row r="60" spans="2:10" ht="20.25" customHeight="1" x14ac:dyDescent="0.25">
      <c r="B60" s="12" t="s">
        <v>24</v>
      </c>
      <c r="C60" s="45"/>
      <c r="D60" s="45"/>
      <c r="E60" s="45"/>
      <c r="F60" s="45"/>
      <c r="G60" s="45"/>
      <c r="H60" s="45"/>
      <c r="I60" s="45"/>
      <c r="J60" s="45"/>
    </row>
    <row r="61" spans="2:10" ht="9" customHeight="1" x14ac:dyDescent="0.2"/>
    <row r="62" spans="2:10" x14ac:dyDescent="0.2">
      <c r="B62" s="47" t="s">
        <v>25</v>
      </c>
      <c r="C62" s="48"/>
      <c r="D62" s="48"/>
      <c r="E62" s="50" t="s">
        <v>13</v>
      </c>
      <c r="F62" s="50" t="s">
        <v>26</v>
      </c>
      <c r="G62" s="51" t="s">
        <v>27</v>
      </c>
      <c r="H62" s="50" t="s">
        <v>28</v>
      </c>
      <c r="I62" s="51" t="s">
        <v>29</v>
      </c>
      <c r="J62" s="84" t="s">
        <v>30</v>
      </c>
    </row>
    <row r="63" spans="2:10" x14ac:dyDescent="0.2">
      <c r="B63" s="52" t="s">
        <v>565</v>
      </c>
      <c r="C63" s="53" t="s">
        <v>102</v>
      </c>
      <c r="D63" s="54"/>
      <c r="E63" s="85" t="str">
        <f t="shared" ref="E63:E101" si="8">IF(SUM(SoucetDilu)=0,"",SUM(F63:J63)/SUM(SoucetDilu)*100)</f>
        <v/>
      </c>
      <c r="F63" s="58">
        <v>0</v>
      </c>
      <c r="G63" s="58">
        <v>0</v>
      </c>
      <c r="H63" s="58">
        <v>0</v>
      </c>
      <c r="I63" s="86">
        <v>0</v>
      </c>
      <c r="J63" s="58">
        <v>0</v>
      </c>
    </row>
    <row r="64" spans="2:10" x14ac:dyDescent="0.2">
      <c r="B64" s="61" t="s">
        <v>584</v>
      </c>
      <c r="C64" s="62" t="s">
        <v>102</v>
      </c>
      <c r="D64" s="63"/>
      <c r="E64" s="87" t="str">
        <f t="shared" si="8"/>
        <v/>
      </c>
      <c r="F64" s="67">
        <v>0</v>
      </c>
      <c r="G64" s="67">
        <v>0</v>
      </c>
      <c r="H64" s="67">
        <v>0</v>
      </c>
      <c r="I64" s="88">
        <v>0</v>
      </c>
      <c r="J64" s="67">
        <v>0</v>
      </c>
    </row>
    <row r="65" spans="2:10" x14ac:dyDescent="0.2">
      <c r="B65" s="61" t="s">
        <v>594</v>
      </c>
      <c r="C65" s="62" t="s">
        <v>102</v>
      </c>
      <c r="D65" s="63"/>
      <c r="E65" s="87" t="str">
        <f t="shared" si="8"/>
        <v/>
      </c>
      <c r="F65" s="67">
        <v>0</v>
      </c>
      <c r="G65" s="67">
        <v>0</v>
      </c>
      <c r="H65" s="67">
        <v>0</v>
      </c>
      <c r="I65" s="88">
        <v>0</v>
      </c>
      <c r="J65" s="67">
        <v>0</v>
      </c>
    </row>
    <row r="66" spans="2:10" x14ac:dyDescent="0.2">
      <c r="B66" s="61" t="s">
        <v>1002</v>
      </c>
      <c r="C66" s="69" t="s">
        <v>102</v>
      </c>
      <c r="D66" s="63"/>
      <c r="E66" s="87" t="str">
        <f t="shared" si="8"/>
        <v/>
      </c>
      <c r="F66" s="67">
        <v>0</v>
      </c>
      <c r="G66" s="67">
        <v>0</v>
      </c>
      <c r="H66" s="67">
        <v>0</v>
      </c>
      <c r="I66" s="88">
        <v>0</v>
      </c>
      <c r="J66" s="67">
        <v>0</v>
      </c>
    </row>
    <row r="67" spans="2:10" x14ac:dyDescent="0.2">
      <c r="B67" s="61" t="s">
        <v>101</v>
      </c>
      <c r="C67" s="62" t="s">
        <v>102</v>
      </c>
      <c r="D67" s="63"/>
      <c r="E67" s="87" t="str">
        <f t="shared" si="8"/>
        <v/>
      </c>
      <c r="F67" s="67">
        <v>0</v>
      </c>
      <c r="G67" s="67">
        <v>0</v>
      </c>
      <c r="H67" s="67">
        <v>0</v>
      </c>
      <c r="I67" s="88">
        <v>0</v>
      </c>
      <c r="J67" s="67">
        <v>0</v>
      </c>
    </row>
    <row r="68" spans="2:10" x14ac:dyDescent="0.2">
      <c r="B68" s="61" t="s">
        <v>1000</v>
      </c>
      <c r="C68" s="69" t="s">
        <v>102</v>
      </c>
      <c r="D68" s="63"/>
      <c r="E68" s="87" t="str">
        <f t="shared" si="8"/>
        <v/>
      </c>
      <c r="F68" s="67">
        <v>0</v>
      </c>
      <c r="G68" s="67">
        <v>0</v>
      </c>
      <c r="H68" s="67">
        <v>0</v>
      </c>
      <c r="I68" s="88">
        <v>0</v>
      </c>
      <c r="J68" s="67">
        <v>0</v>
      </c>
    </row>
    <row r="69" spans="2:10" x14ac:dyDescent="0.2">
      <c r="B69" s="61" t="s">
        <v>126</v>
      </c>
      <c r="C69" s="62" t="s">
        <v>984</v>
      </c>
      <c r="D69" s="63"/>
      <c r="E69" s="87" t="str">
        <f t="shared" si="8"/>
        <v/>
      </c>
      <c r="F69" s="67">
        <v>0</v>
      </c>
      <c r="G69" s="67">
        <v>0</v>
      </c>
      <c r="H69" s="67">
        <v>0</v>
      </c>
      <c r="I69" s="88">
        <v>0</v>
      </c>
      <c r="J69" s="67">
        <v>0</v>
      </c>
    </row>
    <row r="70" spans="2:10" x14ac:dyDescent="0.2">
      <c r="B70" s="61" t="s">
        <v>149</v>
      </c>
      <c r="C70" s="62" t="s">
        <v>150</v>
      </c>
      <c r="D70" s="63"/>
      <c r="E70" s="87" t="str">
        <f t="shared" si="8"/>
        <v/>
      </c>
      <c r="F70" s="67">
        <v>0</v>
      </c>
      <c r="G70" s="67">
        <v>0</v>
      </c>
      <c r="H70" s="67">
        <v>0</v>
      </c>
      <c r="I70" s="88">
        <v>0</v>
      </c>
      <c r="J70" s="67">
        <v>0</v>
      </c>
    </row>
    <row r="71" spans="2:10" x14ac:dyDescent="0.2">
      <c r="B71" s="61" t="s">
        <v>164</v>
      </c>
      <c r="C71" s="62" t="s">
        <v>165</v>
      </c>
      <c r="D71" s="63"/>
      <c r="E71" s="87" t="str">
        <f t="shared" si="8"/>
        <v/>
      </c>
      <c r="F71" s="67">
        <v>0</v>
      </c>
      <c r="G71" s="67">
        <v>0</v>
      </c>
      <c r="H71" s="67">
        <v>0</v>
      </c>
      <c r="I71" s="88">
        <v>0</v>
      </c>
      <c r="J71" s="67">
        <v>0</v>
      </c>
    </row>
    <row r="72" spans="2:10" x14ac:dyDescent="0.2">
      <c r="B72" s="61" t="s">
        <v>173</v>
      </c>
      <c r="C72" s="62" t="s">
        <v>174</v>
      </c>
      <c r="D72" s="63"/>
      <c r="E72" s="87" t="str">
        <f t="shared" si="8"/>
        <v/>
      </c>
      <c r="F72" s="67">
        <v>0</v>
      </c>
      <c r="G72" s="67">
        <v>0</v>
      </c>
      <c r="H72" s="67">
        <v>0</v>
      </c>
      <c r="I72" s="88">
        <v>0</v>
      </c>
      <c r="J72" s="67">
        <v>0</v>
      </c>
    </row>
    <row r="73" spans="2:10" x14ac:dyDescent="0.2">
      <c r="B73" s="61" t="s">
        <v>758</v>
      </c>
      <c r="C73" s="69" t="s">
        <v>759</v>
      </c>
      <c r="D73" s="63"/>
      <c r="E73" s="87" t="str">
        <f t="shared" si="8"/>
        <v/>
      </c>
      <c r="F73" s="67">
        <v>0</v>
      </c>
      <c r="G73" s="67">
        <v>0</v>
      </c>
      <c r="H73" s="67">
        <v>0</v>
      </c>
      <c r="I73" s="88">
        <v>0</v>
      </c>
      <c r="J73" s="67">
        <v>0</v>
      </c>
    </row>
    <row r="74" spans="2:10" x14ac:dyDescent="0.2">
      <c r="B74" s="61" t="s">
        <v>445</v>
      </c>
      <c r="C74" s="62" t="s">
        <v>446</v>
      </c>
      <c r="D74" s="63"/>
      <c r="E74" s="87" t="str">
        <f t="shared" si="8"/>
        <v/>
      </c>
      <c r="F74" s="67">
        <v>0</v>
      </c>
      <c r="G74" s="67">
        <v>0</v>
      </c>
      <c r="H74" s="67">
        <v>0</v>
      </c>
      <c r="I74" s="88">
        <v>0</v>
      </c>
      <c r="J74" s="67">
        <v>0</v>
      </c>
    </row>
    <row r="75" spans="2:10" x14ac:dyDescent="0.2">
      <c r="B75" s="61" t="s">
        <v>189</v>
      </c>
      <c r="C75" s="62" t="s">
        <v>190</v>
      </c>
      <c r="D75" s="63"/>
      <c r="E75" s="87" t="str">
        <f t="shared" si="8"/>
        <v/>
      </c>
      <c r="F75" s="67">
        <v>0</v>
      </c>
      <c r="G75" s="67">
        <v>0</v>
      </c>
      <c r="H75" s="67">
        <v>0</v>
      </c>
      <c r="I75" s="88">
        <v>0</v>
      </c>
      <c r="J75" s="67">
        <v>0</v>
      </c>
    </row>
    <row r="76" spans="2:10" x14ac:dyDescent="0.2">
      <c r="B76" s="61" t="s">
        <v>202</v>
      </c>
      <c r="C76" s="62" t="s">
        <v>203</v>
      </c>
      <c r="D76" s="63"/>
      <c r="E76" s="87" t="str">
        <f t="shared" si="8"/>
        <v/>
      </c>
      <c r="F76" s="67">
        <v>0</v>
      </c>
      <c r="G76" s="67">
        <v>0</v>
      </c>
      <c r="H76" s="67">
        <v>0</v>
      </c>
      <c r="I76" s="88">
        <v>0</v>
      </c>
      <c r="J76" s="67">
        <v>0</v>
      </c>
    </row>
    <row r="77" spans="2:10" x14ac:dyDescent="0.2">
      <c r="B77" s="61" t="s">
        <v>223</v>
      </c>
      <c r="C77" s="62" t="s">
        <v>224</v>
      </c>
      <c r="D77" s="63"/>
      <c r="E77" s="87" t="str">
        <f t="shared" si="8"/>
        <v/>
      </c>
      <c r="F77" s="67">
        <v>0</v>
      </c>
      <c r="G77" s="67">
        <v>0</v>
      </c>
      <c r="H77" s="67">
        <v>0</v>
      </c>
      <c r="I77" s="88">
        <v>0</v>
      </c>
      <c r="J77" s="67">
        <v>0</v>
      </c>
    </row>
    <row r="78" spans="2:10" x14ac:dyDescent="0.2">
      <c r="B78" s="61" t="s">
        <v>236</v>
      </c>
      <c r="C78" s="62" t="s">
        <v>237</v>
      </c>
      <c r="D78" s="63"/>
      <c r="E78" s="87" t="str">
        <f t="shared" si="8"/>
        <v/>
      </c>
      <c r="F78" s="67">
        <v>0</v>
      </c>
      <c r="G78" s="67">
        <v>0</v>
      </c>
      <c r="H78" s="67">
        <v>0</v>
      </c>
      <c r="I78" s="88">
        <v>0</v>
      </c>
      <c r="J78" s="67">
        <v>0</v>
      </c>
    </row>
    <row r="79" spans="2:10" x14ac:dyDescent="0.2">
      <c r="B79" s="61" t="s">
        <v>299</v>
      </c>
      <c r="C79" s="62" t="s">
        <v>300</v>
      </c>
      <c r="D79" s="63"/>
      <c r="E79" s="87" t="str">
        <f t="shared" si="8"/>
        <v/>
      </c>
      <c r="F79" s="67">
        <v>0</v>
      </c>
      <c r="G79" s="67">
        <v>0</v>
      </c>
      <c r="H79" s="67">
        <v>0</v>
      </c>
      <c r="I79" s="88">
        <v>0</v>
      </c>
      <c r="J79" s="67">
        <v>0</v>
      </c>
    </row>
    <row r="80" spans="2:10" x14ac:dyDescent="0.2">
      <c r="B80" s="61" t="s">
        <v>305</v>
      </c>
      <c r="C80" s="62" t="s">
        <v>306</v>
      </c>
      <c r="D80" s="63"/>
      <c r="E80" s="87" t="str">
        <f t="shared" si="8"/>
        <v/>
      </c>
      <c r="F80" s="67">
        <v>0</v>
      </c>
      <c r="G80" s="67">
        <v>0</v>
      </c>
      <c r="H80" s="67">
        <v>0</v>
      </c>
      <c r="I80" s="88">
        <v>0</v>
      </c>
      <c r="J80" s="67">
        <v>0</v>
      </c>
    </row>
    <row r="81" spans="2:10" x14ac:dyDescent="0.2">
      <c r="B81" s="61" t="s">
        <v>993</v>
      </c>
      <c r="C81" s="69" t="s">
        <v>994</v>
      </c>
      <c r="D81" s="63"/>
      <c r="E81" s="87" t="str">
        <f t="shared" si="8"/>
        <v/>
      </c>
      <c r="F81" s="67">
        <v>0</v>
      </c>
      <c r="G81" s="67">
        <v>0</v>
      </c>
      <c r="H81" s="67">
        <v>0</v>
      </c>
      <c r="I81" s="88">
        <v>0</v>
      </c>
      <c r="J81" s="67">
        <v>0</v>
      </c>
    </row>
    <row r="82" spans="2:10" x14ac:dyDescent="0.2">
      <c r="B82" s="61" t="s">
        <v>310</v>
      </c>
      <c r="C82" s="62" t="s">
        <v>311</v>
      </c>
      <c r="D82" s="63"/>
      <c r="E82" s="87" t="str">
        <f t="shared" si="8"/>
        <v/>
      </c>
      <c r="F82" s="67">
        <v>0</v>
      </c>
      <c r="G82" s="67">
        <v>0</v>
      </c>
      <c r="H82" s="67">
        <v>0</v>
      </c>
      <c r="I82" s="88">
        <v>0</v>
      </c>
      <c r="J82" s="67">
        <v>0</v>
      </c>
    </row>
    <row r="83" spans="2:10" x14ac:dyDescent="0.2">
      <c r="B83" s="61" t="s">
        <v>318</v>
      </c>
      <c r="C83" s="62" t="s">
        <v>319</v>
      </c>
      <c r="D83" s="63"/>
      <c r="E83" s="87" t="str">
        <f t="shared" si="8"/>
        <v/>
      </c>
      <c r="F83" s="67">
        <v>0</v>
      </c>
      <c r="G83" s="67">
        <v>0</v>
      </c>
      <c r="H83" s="67">
        <v>0</v>
      </c>
      <c r="I83" s="88">
        <v>0</v>
      </c>
      <c r="J83" s="67">
        <v>0</v>
      </c>
    </row>
    <row r="84" spans="2:10" x14ac:dyDescent="0.2">
      <c r="B84" s="61" t="s">
        <v>322</v>
      </c>
      <c r="C84" s="62" t="s">
        <v>323</v>
      </c>
      <c r="D84" s="63"/>
      <c r="E84" s="87" t="str">
        <f t="shared" si="8"/>
        <v/>
      </c>
      <c r="F84" s="67">
        <v>0</v>
      </c>
      <c r="G84" s="67">
        <v>0</v>
      </c>
      <c r="H84" s="67">
        <v>0</v>
      </c>
      <c r="I84" s="88">
        <v>0</v>
      </c>
      <c r="J84" s="67">
        <v>0</v>
      </c>
    </row>
    <row r="85" spans="2:10" x14ac:dyDescent="0.2">
      <c r="B85" s="61" t="s">
        <v>333</v>
      </c>
      <c r="C85" s="62" t="s">
        <v>334</v>
      </c>
      <c r="D85" s="63"/>
      <c r="E85" s="87" t="str">
        <f t="shared" si="8"/>
        <v/>
      </c>
      <c r="F85" s="67">
        <v>0</v>
      </c>
      <c r="G85" s="67">
        <v>0</v>
      </c>
      <c r="H85" s="67">
        <v>0</v>
      </c>
      <c r="I85" s="88">
        <v>0</v>
      </c>
      <c r="J85" s="67">
        <v>0</v>
      </c>
    </row>
    <row r="86" spans="2:10" x14ac:dyDescent="0.2">
      <c r="B86" s="61" t="s">
        <v>462</v>
      </c>
      <c r="C86" s="62" t="s">
        <v>463</v>
      </c>
      <c r="D86" s="63"/>
      <c r="E86" s="87" t="str">
        <f t="shared" si="8"/>
        <v/>
      </c>
      <c r="F86" s="67">
        <v>0</v>
      </c>
      <c r="G86" s="67">
        <v>0</v>
      </c>
      <c r="H86" s="67">
        <v>0</v>
      </c>
      <c r="I86" s="88">
        <v>0</v>
      </c>
      <c r="J86" s="67">
        <v>0</v>
      </c>
    </row>
    <row r="87" spans="2:10" x14ac:dyDescent="0.2">
      <c r="B87" s="61" t="s">
        <v>345</v>
      </c>
      <c r="C87" s="62" t="s">
        <v>346</v>
      </c>
      <c r="D87" s="63"/>
      <c r="E87" s="87" t="str">
        <f t="shared" si="8"/>
        <v/>
      </c>
      <c r="F87" s="67">
        <v>0</v>
      </c>
      <c r="G87" s="67">
        <v>0</v>
      </c>
      <c r="H87" s="67">
        <v>0</v>
      </c>
      <c r="I87" s="88">
        <v>0</v>
      </c>
      <c r="J87" s="67">
        <v>0</v>
      </c>
    </row>
    <row r="88" spans="2:10" x14ac:dyDescent="0.2">
      <c r="B88" s="61" t="s">
        <v>246</v>
      </c>
      <c r="C88" s="62" t="s">
        <v>247</v>
      </c>
      <c r="D88" s="63"/>
      <c r="E88" s="87" t="str">
        <f t="shared" si="8"/>
        <v/>
      </c>
      <c r="F88" s="67">
        <v>0</v>
      </c>
      <c r="G88" s="67">
        <v>0</v>
      </c>
      <c r="H88" s="67">
        <v>0</v>
      </c>
      <c r="I88" s="88">
        <v>0</v>
      </c>
      <c r="J88" s="67">
        <v>0</v>
      </c>
    </row>
    <row r="89" spans="2:10" x14ac:dyDescent="0.2">
      <c r="B89" s="61" t="s">
        <v>253</v>
      </c>
      <c r="C89" s="62" t="s">
        <v>254</v>
      </c>
      <c r="D89" s="63"/>
      <c r="E89" s="87" t="str">
        <f t="shared" si="8"/>
        <v/>
      </c>
      <c r="F89" s="67">
        <v>0</v>
      </c>
      <c r="G89" s="67">
        <v>0</v>
      </c>
      <c r="H89" s="67">
        <v>0</v>
      </c>
      <c r="I89" s="88">
        <v>0</v>
      </c>
      <c r="J89" s="67">
        <v>0</v>
      </c>
    </row>
    <row r="90" spans="2:10" x14ac:dyDescent="0.2">
      <c r="B90" s="61" t="s">
        <v>262</v>
      </c>
      <c r="C90" s="62" t="s">
        <v>263</v>
      </c>
      <c r="D90" s="63"/>
      <c r="E90" s="87" t="str">
        <f t="shared" si="8"/>
        <v/>
      </c>
      <c r="F90" s="67">
        <v>0</v>
      </c>
      <c r="G90" s="67">
        <v>0</v>
      </c>
      <c r="H90" s="67">
        <v>0</v>
      </c>
      <c r="I90" s="88">
        <v>0</v>
      </c>
      <c r="J90" s="67">
        <v>0</v>
      </c>
    </row>
    <row r="91" spans="2:10" x14ac:dyDescent="0.2">
      <c r="B91" s="61" t="s">
        <v>268</v>
      </c>
      <c r="C91" s="62" t="s">
        <v>269</v>
      </c>
      <c r="D91" s="63"/>
      <c r="E91" s="87" t="str">
        <f t="shared" si="8"/>
        <v/>
      </c>
      <c r="F91" s="67">
        <v>0</v>
      </c>
      <c r="G91" s="67">
        <v>0</v>
      </c>
      <c r="H91" s="67">
        <v>0</v>
      </c>
      <c r="I91" s="88">
        <v>0</v>
      </c>
      <c r="J91" s="67">
        <v>0</v>
      </c>
    </row>
    <row r="92" spans="2:10" x14ac:dyDescent="0.2">
      <c r="B92" s="61" t="s">
        <v>278</v>
      </c>
      <c r="C92" s="62" t="s">
        <v>279</v>
      </c>
      <c r="D92" s="63"/>
      <c r="E92" s="87" t="str">
        <f t="shared" si="8"/>
        <v/>
      </c>
      <c r="F92" s="67">
        <v>0</v>
      </c>
      <c r="G92" s="67">
        <v>0</v>
      </c>
      <c r="H92" s="67">
        <v>0</v>
      </c>
      <c r="I92" s="88">
        <v>0</v>
      </c>
      <c r="J92" s="67">
        <v>0</v>
      </c>
    </row>
    <row r="93" spans="2:10" x14ac:dyDescent="0.2">
      <c r="B93" s="61" t="s">
        <v>286</v>
      </c>
      <c r="C93" s="62" t="s">
        <v>287</v>
      </c>
      <c r="D93" s="63"/>
      <c r="E93" s="87" t="str">
        <f t="shared" si="8"/>
        <v/>
      </c>
      <c r="F93" s="67">
        <v>0</v>
      </c>
      <c r="G93" s="67">
        <v>0</v>
      </c>
      <c r="H93" s="67">
        <v>0</v>
      </c>
      <c r="I93" s="88">
        <v>0</v>
      </c>
      <c r="J93" s="67">
        <v>0</v>
      </c>
    </row>
    <row r="94" spans="2:10" x14ac:dyDescent="0.2">
      <c r="B94" s="61" t="s">
        <v>294</v>
      </c>
      <c r="C94" s="62" t="s">
        <v>988</v>
      </c>
      <c r="D94" s="63"/>
      <c r="E94" s="87" t="str">
        <f t="shared" si="8"/>
        <v/>
      </c>
      <c r="F94" s="67">
        <v>0</v>
      </c>
      <c r="G94" s="67">
        <v>0</v>
      </c>
      <c r="H94" s="67">
        <v>0</v>
      </c>
      <c r="I94" s="88">
        <v>0</v>
      </c>
      <c r="J94" s="67">
        <v>0</v>
      </c>
    </row>
    <row r="95" spans="2:10" x14ac:dyDescent="0.2">
      <c r="B95" s="61" t="s">
        <v>519</v>
      </c>
      <c r="C95" s="62" t="s">
        <v>520</v>
      </c>
      <c r="D95" s="63"/>
      <c r="E95" s="87" t="str">
        <f t="shared" si="8"/>
        <v/>
      </c>
      <c r="F95" s="67">
        <v>0</v>
      </c>
      <c r="G95" s="67">
        <v>0</v>
      </c>
      <c r="H95" s="67">
        <v>0</v>
      </c>
      <c r="I95" s="88">
        <v>0</v>
      </c>
      <c r="J95" s="67">
        <v>0</v>
      </c>
    </row>
    <row r="96" spans="2:10" x14ac:dyDescent="0.2">
      <c r="B96" s="61" t="s">
        <v>350</v>
      </c>
      <c r="C96" s="62" t="s">
        <v>351</v>
      </c>
      <c r="D96" s="63"/>
      <c r="E96" s="87" t="str">
        <f t="shared" si="8"/>
        <v/>
      </c>
      <c r="F96" s="67">
        <v>0</v>
      </c>
      <c r="G96" s="88">
        <v>0</v>
      </c>
      <c r="H96" s="88">
        <v>0</v>
      </c>
      <c r="I96" s="88">
        <v>0</v>
      </c>
      <c r="J96" s="67">
        <v>0</v>
      </c>
    </row>
    <row r="97" spans="2:10" x14ac:dyDescent="0.2">
      <c r="B97" s="61" t="s">
        <v>470</v>
      </c>
      <c r="C97" s="62" t="s">
        <v>471</v>
      </c>
      <c r="D97" s="63"/>
      <c r="E97" s="87" t="str">
        <f t="shared" si="8"/>
        <v/>
      </c>
      <c r="F97" s="67">
        <v>0</v>
      </c>
      <c r="G97" s="88">
        <v>0</v>
      </c>
      <c r="H97" s="88">
        <v>0</v>
      </c>
      <c r="I97" s="88">
        <v>0</v>
      </c>
      <c r="J97" s="67">
        <v>0</v>
      </c>
    </row>
    <row r="98" spans="2:10" x14ac:dyDescent="0.2">
      <c r="B98" s="61" t="s">
        <v>422</v>
      </c>
      <c r="C98" s="62" t="s">
        <v>423</v>
      </c>
      <c r="D98" s="63"/>
      <c r="E98" s="87" t="str">
        <f t="shared" si="8"/>
        <v/>
      </c>
      <c r="F98" s="67">
        <v>0</v>
      </c>
      <c r="G98" s="88">
        <v>0</v>
      </c>
      <c r="H98" s="88">
        <v>0</v>
      </c>
      <c r="I98" s="88">
        <v>0</v>
      </c>
      <c r="J98" s="67">
        <v>0</v>
      </c>
    </row>
    <row r="99" spans="2:10" x14ac:dyDescent="0.2">
      <c r="B99" s="61" t="s">
        <v>467</v>
      </c>
      <c r="C99" s="62" t="s">
        <v>468</v>
      </c>
      <c r="D99" s="63"/>
      <c r="E99" s="87" t="str">
        <f t="shared" si="8"/>
        <v/>
      </c>
      <c r="F99" s="67">
        <v>0</v>
      </c>
      <c r="G99" s="88">
        <v>0</v>
      </c>
      <c r="H99" s="88">
        <v>0</v>
      </c>
      <c r="I99" s="88">
        <v>0</v>
      </c>
      <c r="J99" s="67">
        <v>0</v>
      </c>
    </row>
    <row r="100" spans="2:10" x14ac:dyDescent="0.2">
      <c r="B100" s="61" t="s">
        <v>1026</v>
      </c>
      <c r="C100" s="69" t="s">
        <v>102</v>
      </c>
      <c r="D100" s="63"/>
      <c r="E100" s="87" t="str">
        <f t="shared" si="8"/>
        <v/>
      </c>
      <c r="F100" s="67">
        <v>0</v>
      </c>
      <c r="G100" s="88">
        <v>0</v>
      </c>
      <c r="H100" s="88">
        <v>0</v>
      </c>
      <c r="I100" s="88">
        <v>0</v>
      </c>
      <c r="J100" s="67">
        <v>0</v>
      </c>
    </row>
    <row r="101" spans="2:10" x14ac:dyDescent="0.2">
      <c r="B101" s="61" t="s">
        <v>1028</v>
      </c>
      <c r="C101" s="69" t="s">
        <v>102</v>
      </c>
      <c r="D101" s="63"/>
      <c r="E101" s="87" t="str">
        <f t="shared" si="8"/>
        <v/>
      </c>
      <c r="F101" s="67">
        <v>0</v>
      </c>
      <c r="G101" s="88">
        <v>0</v>
      </c>
      <c r="H101" s="88">
        <v>0</v>
      </c>
      <c r="I101" s="88">
        <v>0</v>
      </c>
      <c r="J101" s="67">
        <v>0</v>
      </c>
    </row>
    <row r="102" spans="2:10" x14ac:dyDescent="0.2">
      <c r="B102" s="70" t="s">
        <v>20</v>
      </c>
      <c r="C102" s="71"/>
      <c r="D102" s="72"/>
      <c r="E102" s="89" t="str">
        <f t="shared" ref="E102" si="9">IF(SUM(SoucetDilu)=0,"",SUM(F102:J102)/SUM(SoucetDilu)*100)</f>
        <v/>
      </c>
      <c r="F102" s="74">
        <f>SUM(F63:F101)</f>
        <v>0</v>
      </c>
      <c r="G102" s="83">
        <f>SUM(G63:G101)</f>
        <v>0</v>
      </c>
      <c r="H102" s="74">
        <f>SUM(H63:H101)</f>
        <v>0</v>
      </c>
      <c r="I102" s="83">
        <f>SUM(I63:I101)</f>
        <v>0</v>
      </c>
      <c r="J102" s="74">
        <f>SUM(J63:J101)</f>
        <v>0</v>
      </c>
    </row>
    <row r="104" spans="2:10" ht="2.25" customHeight="1" x14ac:dyDescent="0.2"/>
    <row r="105" spans="2:10" ht="1.5" customHeight="1" x14ac:dyDescent="0.2"/>
    <row r="106" spans="2:10" ht="0.75" customHeight="1" x14ac:dyDescent="0.2"/>
    <row r="107" spans="2:10" ht="0.75" customHeight="1" x14ac:dyDescent="0.2"/>
    <row r="108" spans="2:10" ht="0.75" customHeight="1" x14ac:dyDescent="0.2"/>
    <row r="109" spans="2:10" ht="18" x14ac:dyDescent="0.25">
      <c r="B109" s="12" t="s">
        <v>31</v>
      </c>
      <c r="C109" s="45"/>
      <c r="D109" s="45"/>
      <c r="E109" s="45"/>
      <c r="F109" s="45"/>
      <c r="G109" s="45"/>
      <c r="H109" s="45"/>
      <c r="I109" s="45"/>
      <c r="J109" s="45"/>
    </row>
    <row r="111" spans="2:10" x14ac:dyDescent="0.2">
      <c r="B111" s="47" t="s">
        <v>32</v>
      </c>
      <c r="C111" s="48"/>
      <c r="D111" s="48"/>
      <c r="E111" s="90"/>
      <c r="F111" s="91"/>
      <c r="G111" s="51"/>
      <c r="H111" s="50" t="s">
        <v>18</v>
      </c>
      <c r="I111"/>
      <c r="J111"/>
    </row>
    <row r="112" spans="2:10" x14ac:dyDescent="0.2">
      <c r="B112" s="52" t="s">
        <v>432</v>
      </c>
      <c r="C112" s="53"/>
      <c r="D112" s="54"/>
      <c r="E112" s="92"/>
      <c r="F112" s="93"/>
      <c r="G112" s="57"/>
      <c r="H112" s="58">
        <v>0</v>
      </c>
      <c r="I112"/>
      <c r="J112"/>
    </row>
    <row r="113" spans="2:10" x14ac:dyDescent="0.2">
      <c r="B113" s="61" t="s">
        <v>1038</v>
      </c>
      <c r="C113" s="62"/>
      <c r="D113" s="63"/>
      <c r="E113" s="94"/>
      <c r="F113" s="95"/>
      <c r="G113" s="66"/>
      <c r="H113" s="67">
        <v>0</v>
      </c>
      <c r="I113"/>
      <c r="J113"/>
    </row>
    <row r="114" spans="2:10" x14ac:dyDescent="0.2">
      <c r="B114" s="61" t="s">
        <v>433</v>
      </c>
      <c r="C114" s="62"/>
      <c r="D114" s="63"/>
      <c r="E114" s="94"/>
      <c r="F114" s="95"/>
      <c r="G114" s="66"/>
      <c r="H114" s="67">
        <v>0</v>
      </c>
      <c r="I114"/>
      <c r="J114"/>
    </row>
    <row r="115" spans="2:10" x14ac:dyDescent="0.2">
      <c r="B115" s="61" t="s">
        <v>434</v>
      </c>
      <c r="C115" s="62"/>
      <c r="D115" s="63"/>
      <c r="E115" s="94"/>
      <c r="F115" s="95"/>
      <c r="G115" s="66"/>
      <c r="H115" s="67">
        <v>0</v>
      </c>
      <c r="I115"/>
      <c r="J115"/>
    </row>
    <row r="116" spans="2:10" x14ac:dyDescent="0.2">
      <c r="B116" s="61" t="s">
        <v>435</v>
      </c>
      <c r="C116" s="62"/>
      <c r="D116" s="63"/>
      <c r="E116" s="94"/>
      <c r="F116" s="95"/>
      <c r="G116" s="66"/>
      <c r="H116" s="67">
        <v>0</v>
      </c>
      <c r="I116"/>
      <c r="J116"/>
    </row>
    <row r="117" spans="2:10" x14ac:dyDescent="0.2">
      <c r="B117" s="61" t="s">
        <v>436</v>
      </c>
      <c r="C117" s="62"/>
      <c r="D117" s="63"/>
      <c r="E117" s="94"/>
      <c r="F117" s="95"/>
      <c r="G117" s="66"/>
      <c r="H117" s="67">
        <v>0</v>
      </c>
      <c r="I117"/>
      <c r="J117"/>
    </row>
    <row r="118" spans="2:10" x14ac:dyDescent="0.2">
      <c r="B118" s="61" t="s">
        <v>437</v>
      </c>
      <c r="C118" s="62"/>
      <c r="D118" s="63"/>
      <c r="E118" s="94"/>
      <c r="F118" s="95"/>
      <c r="G118" s="66"/>
      <c r="H118" s="67">
        <v>0</v>
      </c>
      <c r="I118"/>
      <c r="J118"/>
    </row>
    <row r="119" spans="2:10" x14ac:dyDescent="0.2">
      <c r="B119" s="61" t="s">
        <v>438</v>
      </c>
      <c r="C119" s="62"/>
      <c r="D119" s="63"/>
      <c r="E119" s="94"/>
      <c r="F119" s="95"/>
      <c r="G119" s="66"/>
      <c r="H119" s="67">
        <v>0</v>
      </c>
      <c r="I119"/>
      <c r="J119"/>
    </row>
    <row r="120" spans="2:10" x14ac:dyDescent="0.2">
      <c r="B120" s="61" t="s">
        <v>473</v>
      </c>
      <c r="C120" s="62"/>
      <c r="D120" s="63"/>
      <c r="E120" s="94"/>
      <c r="F120" s="95"/>
      <c r="G120" s="66"/>
      <c r="H120" s="67">
        <v>0</v>
      </c>
      <c r="I120"/>
      <c r="J120"/>
    </row>
    <row r="121" spans="2:10" x14ac:dyDescent="0.2">
      <c r="B121" s="61" t="s">
        <v>474</v>
      </c>
      <c r="C121" s="62"/>
      <c r="D121" s="63"/>
      <c r="E121" s="94"/>
      <c r="F121" s="95"/>
      <c r="G121" s="66"/>
      <c r="H121" s="67">
        <v>0</v>
      </c>
      <c r="I121"/>
      <c r="J121"/>
    </row>
    <row r="122" spans="2:10" x14ac:dyDescent="0.2">
      <c r="B122" s="70" t="s">
        <v>20</v>
      </c>
      <c r="C122" s="71"/>
      <c r="D122" s="72"/>
      <c r="E122" s="96"/>
      <c r="F122" s="97"/>
      <c r="G122" s="83"/>
      <c r="H122" s="74">
        <f>SUM(H112:H121)</f>
        <v>0</v>
      </c>
      <c r="I122"/>
      <c r="J122"/>
    </row>
    <row r="123" spans="2:10" x14ac:dyDescent="0.2">
      <c r="I123"/>
      <c r="J123"/>
    </row>
  </sheetData>
  <sortState ref="B831:K869">
    <sortCondition ref="B831"/>
  </sortState>
  <mergeCells count="5">
    <mergeCell ref="I19:J19"/>
    <mergeCell ref="I20:J20"/>
    <mergeCell ref="I21:J21"/>
    <mergeCell ref="I22:J22"/>
    <mergeCell ref="I23:J23"/>
  </mergeCells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B129"/>
  <sheetViews>
    <sheetView showGridLines="0" showZeros="0" zoomScaleNormal="100" zoomScaleSheetLayoutView="100" workbookViewId="0">
      <selection activeCell="F8" sqref="F8:F55"/>
    </sheetView>
  </sheetViews>
  <sheetFormatPr defaultRowHeight="12.75" x14ac:dyDescent="0.2"/>
  <cols>
    <col min="1" max="1" width="4.42578125" style="240" customWidth="1"/>
    <col min="2" max="2" width="11.5703125" style="240" customWidth="1"/>
    <col min="3" max="3" width="40.42578125" style="240" customWidth="1"/>
    <col min="4" max="4" width="5.5703125" style="240" customWidth="1"/>
    <col min="5" max="5" width="8.5703125" style="249" customWidth="1"/>
    <col min="6" max="6" width="9.85546875" style="240" customWidth="1"/>
    <col min="7" max="7" width="13.85546875" style="240" customWidth="1"/>
    <col min="8" max="8" width="11.7109375" style="240" hidden="1" customWidth="1"/>
    <col min="9" max="9" width="11.5703125" style="240" hidden="1" customWidth="1"/>
    <col min="10" max="10" width="11" style="240" hidden="1" customWidth="1"/>
    <col min="11" max="11" width="10.42578125" style="240" hidden="1" customWidth="1"/>
    <col min="12" max="12" width="75.42578125" style="240" customWidth="1"/>
    <col min="13" max="13" width="45.28515625" style="240" customWidth="1"/>
    <col min="14" max="16384" width="9.140625" style="240"/>
  </cols>
  <sheetData>
    <row r="1" spans="1:80" ht="15.75" x14ac:dyDescent="0.25">
      <c r="A1" s="333" t="s">
        <v>87</v>
      </c>
      <c r="B1" s="333"/>
      <c r="C1" s="333"/>
      <c r="D1" s="333"/>
      <c r="E1" s="333"/>
      <c r="F1" s="333"/>
      <c r="G1" s="333"/>
    </row>
    <row r="2" spans="1:80" ht="14.25" customHeight="1" thickBot="1" x14ac:dyDescent="0.25">
      <c r="B2" s="241"/>
      <c r="C2" s="242"/>
      <c r="D2" s="242"/>
      <c r="E2" s="243"/>
      <c r="F2" s="242"/>
      <c r="G2" s="242"/>
    </row>
    <row r="3" spans="1:80" ht="13.5" thickTop="1" x14ac:dyDescent="0.2">
      <c r="A3" s="324" t="s">
        <v>3</v>
      </c>
      <c r="B3" s="325"/>
      <c r="C3" s="192" t="s">
        <v>107</v>
      </c>
      <c r="D3" s="193"/>
      <c r="E3" s="244" t="s">
        <v>88</v>
      </c>
      <c r="F3" s="245" t="str">
        <f>'SO04 SO04 Rek'!H1</f>
        <v>SO04</v>
      </c>
      <c r="G3" s="246"/>
    </row>
    <row r="4" spans="1:80" ht="13.5" thickBot="1" x14ac:dyDescent="0.25">
      <c r="A4" s="334" t="s">
        <v>78</v>
      </c>
      <c r="B4" s="327"/>
      <c r="C4" s="198" t="s">
        <v>536</v>
      </c>
      <c r="D4" s="199"/>
      <c r="E4" s="335" t="str">
        <f>'SO04 SO04 Rek'!G2</f>
        <v>Pergola porostlá zelení</v>
      </c>
      <c r="F4" s="336"/>
      <c r="G4" s="337"/>
    </row>
    <row r="5" spans="1:80" ht="13.5" thickTop="1" x14ac:dyDescent="0.2">
      <c r="A5" s="247"/>
      <c r="B5" s="248"/>
      <c r="C5" s="248"/>
      <c r="G5" s="250"/>
    </row>
    <row r="6" spans="1:80" ht="27" customHeight="1" x14ac:dyDescent="0.2">
      <c r="A6" s="251" t="s">
        <v>89</v>
      </c>
      <c r="B6" s="252" t="s">
        <v>90</v>
      </c>
      <c r="C6" s="252" t="s">
        <v>91</v>
      </c>
      <c r="D6" s="252" t="s">
        <v>92</v>
      </c>
      <c r="E6" s="253" t="s">
        <v>93</v>
      </c>
      <c r="F6" s="252" t="s">
        <v>94</v>
      </c>
      <c r="G6" s="254" t="s">
        <v>95</v>
      </c>
      <c r="H6" s="255" t="s">
        <v>96</v>
      </c>
      <c r="I6" s="255" t="s">
        <v>97</v>
      </c>
      <c r="J6" s="255" t="s">
        <v>98</v>
      </c>
      <c r="K6" s="255" t="s">
        <v>99</v>
      </c>
    </row>
    <row r="7" spans="1:80" x14ac:dyDescent="0.2">
      <c r="A7" s="256" t="s">
        <v>100</v>
      </c>
      <c r="B7" s="257" t="s">
        <v>126</v>
      </c>
      <c r="C7" s="258" t="s">
        <v>127</v>
      </c>
      <c r="D7" s="259"/>
      <c r="E7" s="260"/>
      <c r="F7" s="260"/>
      <c r="G7" s="261"/>
      <c r="H7" s="262"/>
      <c r="I7" s="263"/>
      <c r="J7" s="264"/>
      <c r="K7" s="265"/>
      <c r="O7" s="266">
        <v>1</v>
      </c>
    </row>
    <row r="8" spans="1:80" x14ac:dyDescent="0.2">
      <c r="A8" s="267">
        <v>1</v>
      </c>
      <c r="B8" s="268" t="s">
        <v>129</v>
      </c>
      <c r="C8" s="269" t="s">
        <v>130</v>
      </c>
      <c r="D8" s="270" t="s">
        <v>114</v>
      </c>
      <c r="E8" s="271">
        <v>6.3552</v>
      </c>
      <c r="F8" s="271"/>
      <c r="G8" s="272">
        <f>E8*F8</f>
        <v>0</v>
      </c>
      <c r="H8" s="273">
        <v>2.45329000000129</v>
      </c>
      <c r="I8" s="274">
        <f>E8*H8</f>
        <v>15.591148608008199</v>
      </c>
      <c r="J8" s="273">
        <v>0</v>
      </c>
      <c r="K8" s="274">
        <f>E8*J8</f>
        <v>0</v>
      </c>
      <c r="O8" s="266">
        <v>2</v>
      </c>
      <c r="AA8" s="240">
        <v>1</v>
      </c>
      <c r="AB8" s="240">
        <v>1</v>
      </c>
      <c r="AC8" s="240">
        <v>1</v>
      </c>
      <c r="AZ8" s="240">
        <v>1</v>
      </c>
      <c r="BA8" s="240">
        <f>IF(AZ8=1,G8,0)</f>
        <v>0</v>
      </c>
      <c r="BB8" s="240">
        <f>IF(AZ8=2,G8,0)</f>
        <v>0</v>
      </c>
      <c r="BC8" s="240">
        <f>IF(AZ8=3,G8,0)</f>
        <v>0</v>
      </c>
      <c r="BD8" s="240">
        <f>IF(AZ8=4,G8,0)</f>
        <v>0</v>
      </c>
      <c r="BE8" s="240">
        <f>IF(AZ8=5,G8,0)</f>
        <v>0</v>
      </c>
      <c r="CA8" s="275">
        <v>1</v>
      </c>
      <c r="CB8" s="275">
        <v>1</v>
      </c>
    </row>
    <row r="9" spans="1:80" x14ac:dyDescent="0.2">
      <c r="A9" s="276"/>
      <c r="B9" s="279"/>
      <c r="C9" s="338" t="s">
        <v>537</v>
      </c>
      <c r="D9" s="339"/>
      <c r="E9" s="280">
        <v>6.3552</v>
      </c>
      <c r="F9" s="281"/>
      <c r="G9" s="282"/>
      <c r="H9" s="283"/>
      <c r="I9" s="277"/>
      <c r="J9" s="284"/>
      <c r="K9" s="277"/>
      <c r="M9" s="278" t="s">
        <v>537</v>
      </c>
      <c r="O9" s="266"/>
    </row>
    <row r="10" spans="1:80" x14ac:dyDescent="0.2">
      <c r="A10" s="267">
        <v>2</v>
      </c>
      <c r="B10" s="268" t="s">
        <v>133</v>
      </c>
      <c r="C10" s="269" t="s">
        <v>134</v>
      </c>
      <c r="D10" s="270" t="s">
        <v>135</v>
      </c>
      <c r="E10" s="271">
        <v>10.592000000000001</v>
      </c>
      <c r="F10" s="271"/>
      <c r="G10" s="272">
        <f>E10*F10</f>
        <v>0</v>
      </c>
      <c r="H10" s="273">
        <v>3.9210000000025502E-2</v>
      </c>
      <c r="I10" s="274">
        <f>E10*H10</f>
        <v>0.41531232000027013</v>
      </c>
      <c r="J10" s="273">
        <v>0</v>
      </c>
      <c r="K10" s="274">
        <f>E10*J10</f>
        <v>0</v>
      </c>
      <c r="O10" s="266">
        <v>2</v>
      </c>
      <c r="AA10" s="240">
        <v>1</v>
      </c>
      <c r="AB10" s="240">
        <v>1</v>
      </c>
      <c r="AC10" s="240">
        <v>1</v>
      </c>
      <c r="AZ10" s="240">
        <v>1</v>
      </c>
      <c r="BA10" s="240">
        <f>IF(AZ10=1,G10,0)</f>
        <v>0</v>
      </c>
      <c r="BB10" s="240">
        <f>IF(AZ10=2,G10,0)</f>
        <v>0</v>
      </c>
      <c r="BC10" s="240">
        <f>IF(AZ10=3,G10,0)</f>
        <v>0</v>
      </c>
      <c r="BD10" s="240">
        <f>IF(AZ10=4,G10,0)</f>
        <v>0</v>
      </c>
      <c r="BE10" s="240">
        <f>IF(AZ10=5,G10,0)</f>
        <v>0</v>
      </c>
      <c r="CA10" s="275">
        <v>1</v>
      </c>
      <c r="CB10" s="275">
        <v>1</v>
      </c>
    </row>
    <row r="11" spans="1:80" x14ac:dyDescent="0.2">
      <c r="A11" s="276"/>
      <c r="B11" s="279"/>
      <c r="C11" s="338" t="s">
        <v>538</v>
      </c>
      <c r="D11" s="339"/>
      <c r="E11" s="280">
        <v>10.592000000000001</v>
      </c>
      <c r="F11" s="281"/>
      <c r="G11" s="282"/>
      <c r="H11" s="283"/>
      <c r="I11" s="277"/>
      <c r="J11" s="284"/>
      <c r="K11" s="277"/>
      <c r="M11" s="278" t="s">
        <v>538</v>
      </c>
      <c r="O11" s="266"/>
    </row>
    <row r="12" spans="1:80" x14ac:dyDescent="0.2">
      <c r="A12" s="267">
        <v>3</v>
      </c>
      <c r="B12" s="268" t="s">
        <v>138</v>
      </c>
      <c r="C12" s="269" t="s">
        <v>139</v>
      </c>
      <c r="D12" s="270" t="s">
        <v>135</v>
      </c>
      <c r="E12" s="271">
        <v>10.592000000000001</v>
      </c>
      <c r="F12" s="271"/>
      <c r="G12" s="272">
        <f>E12*F12</f>
        <v>0</v>
      </c>
      <c r="H12" s="273">
        <v>0</v>
      </c>
      <c r="I12" s="274">
        <f>E12*H12</f>
        <v>0</v>
      </c>
      <c r="J12" s="273">
        <v>0</v>
      </c>
      <c r="K12" s="274">
        <f>E12*J12</f>
        <v>0</v>
      </c>
      <c r="O12" s="266">
        <v>2</v>
      </c>
      <c r="AA12" s="240">
        <v>1</v>
      </c>
      <c r="AB12" s="240">
        <v>1</v>
      </c>
      <c r="AC12" s="240">
        <v>1</v>
      </c>
      <c r="AZ12" s="240">
        <v>1</v>
      </c>
      <c r="BA12" s="240">
        <f>IF(AZ12=1,G12,0)</f>
        <v>0</v>
      </c>
      <c r="BB12" s="240">
        <f>IF(AZ12=2,G12,0)</f>
        <v>0</v>
      </c>
      <c r="BC12" s="240">
        <f>IF(AZ12=3,G12,0)</f>
        <v>0</v>
      </c>
      <c r="BD12" s="240">
        <f>IF(AZ12=4,G12,0)</f>
        <v>0</v>
      </c>
      <c r="BE12" s="240">
        <f>IF(AZ12=5,G12,0)</f>
        <v>0</v>
      </c>
      <c r="CA12" s="275">
        <v>1</v>
      </c>
      <c r="CB12" s="275">
        <v>1</v>
      </c>
    </row>
    <row r="13" spans="1:80" x14ac:dyDescent="0.2">
      <c r="A13" s="267">
        <v>4</v>
      </c>
      <c r="B13" s="268" t="s">
        <v>140</v>
      </c>
      <c r="C13" s="269" t="s">
        <v>141</v>
      </c>
      <c r="D13" s="270" t="s">
        <v>142</v>
      </c>
      <c r="E13" s="271">
        <v>0.18809999999999999</v>
      </c>
      <c r="F13" s="271"/>
      <c r="G13" s="272">
        <f>E13*F13</f>
        <v>0</v>
      </c>
      <c r="H13" s="273">
        <v>1.00348999999915</v>
      </c>
      <c r="I13" s="274">
        <f>E13*H13</f>
        <v>0.18875646899984011</v>
      </c>
      <c r="J13" s="273">
        <v>0</v>
      </c>
      <c r="K13" s="274">
        <f>E13*J13</f>
        <v>0</v>
      </c>
      <c r="O13" s="266">
        <v>2</v>
      </c>
      <c r="AA13" s="240">
        <v>1</v>
      </c>
      <c r="AB13" s="240">
        <v>1</v>
      </c>
      <c r="AC13" s="240">
        <v>1</v>
      </c>
      <c r="AZ13" s="240">
        <v>1</v>
      </c>
      <c r="BA13" s="240">
        <f>IF(AZ13=1,G13,0)</f>
        <v>0</v>
      </c>
      <c r="BB13" s="240">
        <f>IF(AZ13=2,G13,0)</f>
        <v>0</v>
      </c>
      <c r="BC13" s="240">
        <f>IF(AZ13=3,G13,0)</f>
        <v>0</v>
      </c>
      <c r="BD13" s="240">
        <f>IF(AZ13=4,G13,0)</f>
        <v>0</v>
      </c>
      <c r="BE13" s="240">
        <f>IF(AZ13=5,G13,0)</f>
        <v>0</v>
      </c>
      <c r="CA13" s="275">
        <v>1</v>
      </c>
      <c r="CB13" s="275">
        <v>1</v>
      </c>
    </row>
    <row r="14" spans="1:80" x14ac:dyDescent="0.2">
      <c r="A14" s="276"/>
      <c r="B14" s="279"/>
      <c r="C14" s="338" t="s">
        <v>539</v>
      </c>
      <c r="D14" s="339"/>
      <c r="E14" s="280">
        <v>4.7E-2</v>
      </c>
      <c r="F14" s="281"/>
      <c r="G14" s="282"/>
      <c r="H14" s="283"/>
      <c r="I14" s="277"/>
      <c r="J14" s="284"/>
      <c r="K14" s="277"/>
      <c r="M14" s="278" t="s">
        <v>539</v>
      </c>
      <c r="O14" s="266"/>
    </row>
    <row r="15" spans="1:80" x14ac:dyDescent="0.2">
      <c r="A15" s="276"/>
      <c r="B15" s="279"/>
      <c r="C15" s="338" t="s">
        <v>540</v>
      </c>
      <c r="D15" s="339"/>
      <c r="E15" s="280">
        <v>0.1411</v>
      </c>
      <c r="F15" s="281"/>
      <c r="G15" s="282"/>
      <c r="H15" s="283"/>
      <c r="I15" s="277"/>
      <c r="J15" s="284"/>
      <c r="K15" s="277"/>
      <c r="M15" s="278" t="s">
        <v>540</v>
      </c>
      <c r="O15" s="266"/>
    </row>
    <row r="16" spans="1:80" ht="22.5" x14ac:dyDescent="0.2">
      <c r="A16" s="267">
        <v>5</v>
      </c>
      <c r="B16" s="268" t="s">
        <v>145</v>
      </c>
      <c r="C16" s="269" t="s">
        <v>146</v>
      </c>
      <c r="D16" s="270" t="s">
        <v>142</v>
      </c>
      <c r="E16" s="271">
        <v>6.6500000000000004E-2</v>
      </c>
      <c r="F16" s="271"/>
      <c r="G16" s="272">
        <f>E16*F16</f>
        <v>0</v>
      </c>
      <c r="H16" s="273">
        <v>1.0569300000006501</v>
      </c>
      <c r="I16" s="274">
        <f>E16*H16</f>
        <v>7.0285845000043229E-2</v>
      </c>
      <c r="J16" s="273">
        <v>0</v>
      </c>
      <c r="K16" s="274">
        <f>E16*J16</f>
        <v>0</v>
      </c>
      <c r="O16" s="266">
        <v>2</v>
      </c>
      <c r="AA16" s="240">
        <v>1</v>
      </c>
      <c r="AB16" s="240">
        <v>1</v>
      </c>
      <c r="AC16" s="240">
        <v>1</v>
      </c>
      <c r="AZ16" s="240">
        <v>1</v>
      </c>
      <c r="BA16" s="240">
        <f>IF(AZ16=1,G16,0)</f>
        <v>0</v>
      </c>
      <c r="BB16" s="240">
        <f>IF(AZ16=2,G16,0)</f>
        <v>0</v>
      </c>
      <c r="BC16" s="240">
        <f>IF(AZ16=3,G16,0)</f>
        <v>0</v>
      </c>
      <c r="BD16" s="240">
        <f>IF(AZ16=4,G16,0)</f>
        <v>0</v>
      </c>
      <c r="BE16" s="240">
        <f>IF(AZ16=5,G16,0)</f>
        <v>0</v>
      </c>
      <c r="CA16" s="275">
        <v>1</v>
      </c>
      <c r="CB16" s="275">
        <v>1</v>
      </c>
    </row>
    <row r="17" spans="1:80" x14ac:dyDescent="0.2">
      <c r="A17" s="276"/>
      <c r="B17" s="279"/>
      <c r="C17" s="338" t="s">
        <v>541</v>
      </c>
      <c r="D17" s="339"/>
      <c r="E17" s="280">
        <v>6.6500000000000004E-2</v>
      </c>
      <c r="F17" s="281"/>
      <c r="G17" s="282"/>
      <c r="H17" s="283"/>
      <c r="I17" s="277"/>
      <c r="J17" s="284"/>
      <c r="K17" s="277"/>
      <c r="M17" s="278" t="s">
        <v>541</v>
      </c>
      <c r="O17" s="266"/>
    </row>
    <row r="18" spans="1:80" x14ac:dyDescent="0.2">
      <c r="A18" s="267">
        <v>6</v>
      </c>
      <c r="B18" s="268" t="s">
        <v>488</v>
      </c>
      <c r="C18" s="269" t="s">
        <v>489</v>
      </c>
      <c r="D18" s="270" t="s">
        <v>135</v>
      </c>
      <c r="E18" s="271">
        <v>56.932000000000002</v>
      </c>
      <c r="F18" s="271"/>
      <c r="G18" s="272">
        <f>E18*F18</f>
        <v>0</v>
      </c>
      <c r="H18" s="273">
        <v>4.99999999999723E-4</v>
      </c>
      <c r="I18" s="274">
        <f>E18*H18</f>
        <v>2.846599999998423E-2</v>
      </c>
      <c r="J18" s="273">
        <v>0</v>
      </c>
      <c r="K18" s="274">
        <f>E18*J18</f>
        <v>0</v>
      </c>
      <c r="O18" s="266">
        <v>2</v>
      </c>
      <c r="AA18" s="240">
        <v>1</v>
      </c>
      <c r="AB18" s="240">
        <v>1</v>
      </c>
      <c r="AC18" s="240">
        <v>1</v>
      </c>
      <c r="AZ18" s="240">
        <v>1</v>
      </c>
      <c r="BA18" s="240">
        <f>IF(AZ18=1,G18,0)</f>
        <v>0</v>
      </c>
      <c r="BB18" s="240">
        <f>IF(AZ18=2,G18,0)</f>
        <v>0</v>
      </c>
      <c r="BC18" s="240">
        <f>IF(AZ18=3,G18,0)</f>
        <v>0</v>
      </c>
      <c r="BD18" s="240">
        <f>IF(AZ18=4,G18,0)</f>
        <v>0</v>
      </c>
      <c r="BE18" s="240">
        <f>IF(AZ18=5,G18,0)</f>
        <v>0</v>
      </c>
      <c r="CA18" s="275">
        <v>1</v>
      </c>
      <c r="CB18" s="275">
        <v>1</v>
      </c>
    </row>
    <row r="19" spans="1:80" x14ac:dyDescent="0.2">
      <c r="A19" s="276"/>
      <c r="B19" s="279"/>
      <c r="C19" s="338" t="s">
        <v>542</v>
      </c>
      <c r="D19" s="339"/>
      <c r="E19" s="280">
        <v>56.932000000000002</v>
      </c>
      <c r="F19" s="281"/>
      <c r="G19" s="282"/>
      <c r="H19" s="283"/>
      <c r="I19" s="277"/>
      <c r="J19" s="284"/>
      <c r="K19" s="277"/>
      <c r="M19" s="278" t="s">
        <v>542</v>
      </c>
      <c r="O19" s="266"/>
    </row>
    <row r="20" spans="1:80" x14ac:dyDescent="0.2">
      <c r="A20" s="285"/>
      <c r="B20" s="286" t="s">
        <v>104</v>
      </c>
      <c r="C20" s="287" t="s">
        <v>128</v>
      </c>
      <c r="D20" s="288"/>
      <c r="E20" s="289"/>
      <c r="F20" s="290"/>
      <c r="G20" s="291">
        <f>SUM(G7:G19)</f>
        <v>0</v>
      </c>
      <c r="H20" s="292"/>
      <c r="I20" s="293">
        <f>SUM(I7:I19)</f>
        <v>16.293969242008338</v>
      </c>
      <c r="J20" s="292"/>
      <c r="K20" s="293">
        <f>SUM(K7:K19)</f>
        <v>0</v>
      </c>
      <c r="O20" s="266">
        <v>4</v>
      </c>
      <c r="BA20" s="294">
        <f>SUM(BA7:BA19)</f>
        <v>0</v>
      </c>
      <c r="BB20" s="294">
        <f>SUM(BB7:BB19)</f>
        <v>0</v>
      </c>
      <c r="BC20" s="294">
        <f>SUM(BC7:BC19)</f>
        <v>0</v>
      </c>
      <c r="BD20" s="294">
        <f>SUM(BD7:BD19)</f>
        <v>0</v>
      </c>
      <c r="BE20" s="294">
        <f>SUM(BE7:BE19)</f>
        <v>0</v>
      </c>
    </row>
    <row r="21" spans="1:80" x14ac:dyDescent="0.2">
      <c r="A21" s="256" t="s">
        <v>100</v>
      </c>
      <c r="B21" s="257" t="s">
        <v>173</v>
      </c>
      <c r="C21" s="258" t="s">
        <v>174</v>
      </c>
      <c r="D21" s="259"/>
      <c r="E21" s="260"/>
      <c r="F21" s="260"/>
      <c r="G21" s="261"/>
      <c r="H21" s="262"/>
      <c r="I21" s="263"/>
      <c r="J21" s="264"/>
      <c r="K21" s="265"/>
      <c r="O21" s="266">
        <v>1</v>
      </c>
    </row>
    <row r="22" spans="1:80" ht="22.5" x14ac:dyDescent="0.2">
      <c r="A22" s="267">
        <v>7</v>
      </c>
      <c r="B22" s="268" t="s">
        <v>176</v>
      </c>
      <c r="C22" s="269" t="s">
        <v>177</v>
      </c>
      <c r="D22" s="270" t="s">
        <v>135</v>
      </c>
      <c r="E22" s="271">
        <v>28.466000000000001</v>
      </c>
      <c r="F22" s="271"/>
      <c r="G22" s="272">
        <f>E22*F22</f>
        <v>0</v>
      </c>
      <c r="H22" s="273">
        <v>0.101199999999949</v>
      </c>
      <c r="I22" s="274">
        <f>E22*H22</f>
        <v>2.8807591999985482</v>
      </c>
      <c r="J22" s="273">
        <v>0</v>
      </c>
      <c r="K22" s="274">
        <f>E22*J22</f>
        <v>0</v>
      </c>
      <c r="O22" s="266">
        <v>2</v>
      </c>
      <c r="AA22" s="240">
        <v>1</v>
      </c>
      <c r="AB22" s="240">
        <v>1</v>
      </c>
      <c r="AC22" s="240">
        <v>1</v>
      </c>
      <c r="AZ22" s="240">
        <v>1</v>
      </c>
      <c r="BA22" s="240">
        <f>IF(AZ22=1,G22,0)</f>
        <v>0</v>
      </c>
      <c r="BB22" s="240">
        <f>IF(AZ22=2,G22,0)</f>
        <v>0</v>
      </c>
      <c r="BC22" s="240">
        <f>IF(AZ22=3,G22,0)</f>
        <v>0</v>
      </c>
      <c r="BD22" s="240">
        <f>IF(AZ22=4,G22,0)</f>
        <v>0</v>
      </c>
      <c r="BE22" s="240">
        <f>IF(AZ22=5,G22,0)</f>
        <v>0</v>
      </c>
      <c r="CA22" s="275">
        <v>1</v>
      </c>
      <c r="CB22" s="275">
        <v>1</v>
      </c>
    </row>
    <row r="23" spans="1:80" x14ac:dyDescent="0.2">
      <c r="A23" s="267">
        <v>8</v>
      </c>
      <c r="B23" s="268" t="s">
        <v>180</v>
      </c>
      <c r="C23" s="269" t="s">
        <v>181</v>
      </c>
      <c r="D23" s="270" t="s">
        <v>135</v>
      </c>
      <c r="E23" s="271">
        <v>28.466000000000001</v>
      </c>
      <c r="F23" s="271"/>
      <c r="G23" s="272">
        <f>E23*F23</f>
        <v>0</v>
      </c>
      <c r="H23" s="273">
        <v>0</v>
      </c>
      <c r="I23" s="274">
        <f>E23*H23</f>
        <v>0</v>
      </c>
      <c r="J23" s="273">
        <v>0</v>
      </c>
      <c r="K23" s="274">
        <f>E23*J23</f>
        <v>0</v>
      </c>
      <c r="O23" s="266">
        <v>2</v>
      </c>
      <c r="AA23" s="240">
        <v>1</v>
      </c>
      <c r="AB23" s="240">
        <v>1</v>
      </c>
      <c r="AC23" s="240">
        <v>1</v>
      </c>
      <c r="AZ23" s="240">
        <v>1</v>
      </c>
      <c r="BA23" s="240">
        <f>IF(AZ23=1,G23,0)</f>
        <v>0</v>
      </c>
      <c r="BB23" s="240">
        <f>IF(AZ23=2,G23,0)</f>
        <v>0</v>
      </c>
      <c r="BC23" s="240">
        <f>IF(AZ23=3,G23,0)</f>
        <v>0</v>
      </c>
      <c r="BD23" s="240">
        <f>IF(AZ23=4,G23,0)</f>
        <v>0</v>
      </c>
      <c r="BE23" s="240">
        <f>IF(AZ23=5,G23,0)</f>
        <v>0</v>
      </c>
      <c r="CA23" s="275">
        <v>1</v>
      </c>
      <c r="CB23" s="275">
        <v>1</v>
      </c>
    </row>
    <row r="24" spans="1:80" x14ac:dyDescent="0.2">
      <c r="A24" s="276"/>
      <c r="B24" s="279"/>
      <c r="C24" s="338" t="s">
        <v>543</v>
      </c>
      <c r="D24" s="339"/>
      <c r="E24" s="280">
        <v>28.466000000000001</v>
      </c>
      <c r="F24" s="281"/>
      <c r="G24" s="282"/>
      <c r="H24" s="283"/>
      <c r="I24" s="277"/>
      <c r="J24" s="284"/>
      <c r="K24" s="277"/>
      <c r="M24" s="278" t="s">
        <v>543</v>
      </c>
      <c r="O24" s="266"/>
    </row>
    <row r="25" spans="1:80" x14ac:dyDescent="0.2">
      <c r="A25" s="267">
        <v>9</v>
      </c>
      <c r="B25" s="268" t="s">
        <v>182</v>
      </c>
      <c r="C25" s="269" t="s">
        <v>183</v>
      </c>
      <c r="D25" s="270" t="s">
        <v>135</v>
      </c>
      <c r="E25" s="271">
        <v>28.466000000000001</v>
      </c>
      <c r="F25" s="271"/>
      <c r="G25" s="272">
        <f>E25*F25</f>
        <v>0</v>
      </c>
      <c r="H25" s="273">
        <v>0.29160000000001701</v>
      </c>
      <c r="I25" s="274">
        <f>E25*H25</f>
        <v>8.3006856000004845</v>
      </c>
      <c r="J25" s="273">
        <v>0</v>
      </c>
      <c r="K25" s="274">
        <f>E25*J25</f>
        <v>0</v>
      </c>
      <c r="O25" s="266">
        <v>2</v>
      </c>
      <c r="AA25" s="240">
        <v>1</v>
      </c>
      <c r="AB25" s="240">
        <v>1</v>
      </c>
      <c r="AC25" s="240">
        <v>1</v>
      </c>
      <c r="AZ25" s="240">
        <v>1</v>
      </c>
      <c r="BA25" s="240">
        <f>IF(AZ25=1,G25,0)</f>
        <v>0</v>
      </c>
      <c r="BB25" s="240">
        <f>IF(AZ25=2,G25,0)</f>
        <v>0</v>
      </c>
      <c r="BC25" s="240">
        <f>IF(AZ25=3,G25,0)</f>
        <v>0</v>
      </c>
      <c r="BD25" s="240">
        <f>IF(AZ25=4,G25,0)</f>
        <v>0</v>
      </c>
      <c r="BE25" s="240">
        <f>IF(AZ25=5,G25,0)</f>
        <v>0</v>
      </c>
      <c r="CA25" s="275">
        <v>1</v>
      </c>
      <c r="CB25" s="275">
        <v>1</v>
      </c>
    </row>
    <row r="26" spans="1:80" x14ac:dyDescent="0.2">
      <c r="A26" s="267">
        <v>10</v>
      </c>
      <c r="B26" s="268" t="s">
        <v>187</v>
      </c>
      <c r="C26" s="269" t="s">
        <v>188</v>
      </c>
      <c r="D26" s="270" t="s">
        <v>135</v>
      </c>
      <c r="E26" s="271">
        <v>28.466000000000001</v>
      </c>
      <c r="F26" s="271"/>
      <c r="G26" s="272">
        <f>E26*F26</f>
        <v>0</v>
      </c>
      <c r="H26" s="273">
        <v>0.27993999999989699</v>
      </c>
      <c r="I26" s="274">
        <f>E26*H26</f>
        <v>7.9687720399970683</v>
      </c>
      <c r="J26" s="273">
        <v>0</v>
      </c>
      <c r="K26" s="274">
        <f>E26*J26</f>
        <v>0</v>
      </c>
      <c r="O26" s="266">
        <v>2</v>
      </c>
      <c r="AA26" s="240">
        <v>1</v>
      </c>
      <c r="AB26" s="240">
        <v>1</v>
      </c>
      <c r="AC26" s="240">
        <v>1</v>
      </c>
      <c r="AZ26" s="240">
        <v>1</v>
      </c>
      <c r="BA26" s="240">
        <f>IF(AZ26=1,G26,0)</f>
        <v>0</v>
      </c>
      <c r="BB26" s="240">
        <f>IF(AZ26=2,G26,0)</f>
        <v>0</v>
      </c>
      <c r="BC26" s="240">
        <f>IF(AZ26=3,G26,0)</f>
        <v>0</v>
      </c>
      <c r="BD26" s="240">
        <f>IF(AZ26=4,G26,0)</f>
        <v>0</v>
      </c>
      <c r="BE26" s="240">
        <f>IF(AZ26=5,G26,0)</f>
        <v>0</v>
      </c>
      <c r="CA26" s="275">
        <v>1</v>
      </c>
      <c r="CB26" s="275">
        <v>1</v>
      </c>
    </row>
    <row r="27" spans="1:80" x14ac:dyDescent="0.2">
      <c r="A27" s="285"/>
      <c r="B27" s="286" t="s">
        <v>104</v>
      </c>
      <c r="C27" s="287" t="s">
        <v>175</v>
      </c>
      <c r="D27" s="288"/>
      <c r="E27" s="289"/>
      <c r="F27" s="290"/>
      <c r="G27" s="291">
        <f>SUM(G21:G26)</f>
        <v>0</v>
      </c>
      <c r="H27" s="292"/>
      <c r="I27" s="293">
        <f>SUM(I21:I26)</f>
        <v>19.150216839996101</v>
      </c>
      <c r="J27" s="292"/>
      <c r="K27" s="293">
        <f>SUM(K21:K26)</f>
        <v>0</v>
      </c>
      <c r="O27" s="266">
        <v>4</v>
      </c>
      <c r="BA27" s="294">
        <f>SUM(BA21:BA26)</f>
        <v>0</v>
      </c>
      <c r="BB27" s="294">
        <f>SUM(BB21:BB26)</f>
        <v>0</v>
      </c>
      <c r="BC27" s="294">
        <f>SUM(BC21:BC26)</f>
        <v>0</v>
      </c>
      <c r="BD27" s="294">
        <f>SUM(BD21:BD26)</f>
        <v>0</v>
      </c>
      <c r="BE27" s="294">
        <f>SUM(BE21:BE26)</f>
        <v>0</v>
      </c>
    </row>
    <row r="28" spans="1:80" x14ac:dyDescent="0.2">
      <c r="A28" s="256" t="s">
        <v>100</v>
      </c>
      <c r="B28" s="257" t="s">
        <v>253</v>
      </c>
      <c r="C28" s="258" t="s">
        <v>254</v>
      </c>
      <c r="D28" s="259"/>
      <c r="E28" s="260"/>
      <c r="F28" s="260"/>
      <c r="G28" s="261"/>
      <c r="H28" s="262"/>
      <c r="I28" s="263"/>
      <c r="J28" s="264"/>
      <c r="K28" s="265"/>
      <c r="O28" s="266">
        <v>1</v>
      </c>
    </row>
    <row r="29" spans="1:80" ht="22.5" x14ac:dyDescent="0.2">
      <c r="A29" s="267">
        <v>11</v>
      </c>
      <c r="B29" s="268" t="s">
        <v>256</v>
      </c>
      <c r="C29" s="269" t="s">
        <v>257</v>
      </c>
      <c r="D29" s="270" t="s">
        <v>194</v>
      </c>
      <c r="E29" s="271">
        <v>138</v>
      </c>
      <c r="F29" s="271"/>
      <c r="G29" s="272">
        <f>E29*F29</f>
        <v>0</v>
      </c>
      <c r="H29" s="273">
        <v>0.11776999999995</v>
      </c>
      <c r="I29" s="274">
        <f>E29*H29</f>
        <v>16.2522599999931</v>
      </c>
      <c r="J29" s="273">
        <v>0</v>
      </c>
      <c r="K29" s="274">
        <f>E29*J29</f>
        <v>0</v>
      </c>
      <c r="O29" s="266">
        <v>2</v>
      </c>
      <c r="AA29" s="240">
        <v>1</v>
      </c>
      <c r="AB29" s="240">
        <v>1</v>
      </c>
      <c r="AC29" s="240">
        <v>1</v>
      </c>
      <c r="AZ29" s="240">
        <v>1</v>
      </c>
      <c r="BA29" s="240">
        <f>IF(AZ29=1,G29,0)</f>
        <v>0</v>
      </c>
      <c r="BB29" s="240">
        <f>IF(AZ29=2,G29,0)</f>
        <v>0</v>
      </c>
      <c r="BC29" s="240">
        <f>IF(AZ29=3,G29,0)</f>
        <v>0</v>
      </c>
      <c r="BD29" s="240">
        <f>IF(AZ29=4,G29,0)</f>
        <v>0</v>
      </c>
      <c r="BE29" s="240">
        <f>IF(AZ29=5,G29,0)</f>
        <v>0</v>
      </c>
      <c r="CA29" s="275">
        <v>1</v>
      </c>
      <c r="CB29" s="275">
        <v>1</v>
      </c>
    </row>
    <row r="30" spans="1:80" x14ac:dyDescent="0.2">
      <c r="A30" s="267">
        <v>12</v>
      </c>
      <c r="B30" s="268" t="s">
        <v>259</v>
      </c>
      <c r="C30" s="269" t="s">
        <v>260</v>
      </c>
      <c r="D30" s="270" t="s">
        <v>114</v>
      </c>
      <c r="E30" s="271">
        <v>5.52</v>
      </c>
      <c r="F30" s="271"/>
      <c r="G30" s="272">
        <f>E30*F30</f>
        <v>0</v>
      </c>
      <c r="H30" s="273">
        <v>2.3785500000012698</v>
      </c>
      <c r="I30" s="274">
        <f>E30*H30</f>
        <v>13.129596000007009</v>
      </c>
      <c r="J30" s="273">
        <v>0</v>
      </c>
      <c r="K30" s="274">
        <f>E30*J30</f>
        <v>0</v>
      </c>
      <c r="O30" s="266">
        <v>2</v>
      </c>
      <c r="AA30" s="240">
        <v>1</v>
      </c>
      <c r="AB30" s="240">
        <v>1</v>
      </c>
      <c r="AC30" s="240">
        <v>1</v>
      </c>
      <c r="AZ30" s="240">
        <v>1</v>
      </c>
      <c r="BA30" s="240">
        <f>IF(AZ30=1,G30,0)</f>
        <v>0</v>
      </c>
      <c r="BB30" s="240">
        <f>IF(AZ30=2,G30,0)</f>
        <v>0</v>
      </c>
      <c r="BC30" s="240">
        <f>IF(AZ30=3,G30,0)</f>
        <v>0</v>
      </c>
      <c r="BD30" s="240">
        <f>IF(AZ30=4,G30,0)</f>
        <v>0</v>
      </c>
      <c r="BE30" s="240">
        <f>IF(AZ30=5,G30,0)</f>
        <v>0</v>
      </c>
      <c r="CA30" s="275">
        <v>1</v>
      </c>
      <c r="CB30" s="275">
        <v>1</v>
      </c>
    </row>
    <row r="31" spans="1:80" x14ac:dyDescent="0.2">
      <c r="A31" s="276"/>
      <c r="B31" s="279"/>
      <c r="C31" s="338" t="s">
        <v>544</v>
      </c>
      <c r="D31" s="339"/>
      <c r="E31" s="280">
        <v>5.52</v>
      </c>
      <c r="F31" s="281"/>
      <c r="G31" s="282"/>
      <c r="H31" s="283"/>
      <c r="I31" s="277"/>
      <c r="J31" s="284"/>
      <c r="K31" s="277"/>
      <c r="M31" s="278" t="s">
        <v>544</v>
      </c>
      <c r="O31" s="266"/>
    </row>
    <row r="32" spans="1:80" x14ac:dyDescent="0.2">
      <c r="A32" s="285"/>
      <c r="B32" s="286" t="s">
        <v>104</v>
      </c>
      <c r="C32" s="287" t="s">
        <v>255</v>
      </c>
      <c r="D32" s="288"/>
      <c r="E32" s="289"/>
      <c r="F32" s="290"/>
      <c r="G32" s="291">
        <f>SUM(G28:G31)</f>
        <v>0</v>
      </c>
      <c r="H32" s="292"/>
      <c r="I32" s="293">
        <f>SUM(I28:I31)</f>
        <v>29.381856000000109</v>
      </c>
      <c r="J32" s="292"/>
      <c r="K32" s="293">
        <f>SUM(K28:K31)</f>
        <v>0</v>
      </c>
      <c r="O32" s="266">
        <v>4</v>
      </c>
      <c r="BA32" s="294">
        <f>SUM(BA28:BA31)</f>
        <v>0</v>
      </c>
      <c r="BB32" s="294">
        <f>SUM(BB28:BB31)</f>
        <v>0</v>
      </c>
      <c r="BC32" s="294">
        <f>SUM(BC28:BC31)</f>
        <v>0</v>
      </c>
      <c r="BD32" s="294">
        <f>SUM(BD28:BD31)</f>
        <v>0</v>
      </c>
      <c r="BE32" s="294">
        <f>SUM(BE28:BE31)</f>
        <v>0</v>
      </c>
    </row>
    <row r="33" spans="1:80" x14ac:dyDescent="0.2">
      <c r="A33" s="256" t="s">
        <v>100</v>
      </c>
      <c r="B33" s="257" t="s">
        <v>262</v>
      </c>
      <c r="C33" s="258" t="s">
        <v>263</v>
      </c>
      <c r="D33" s="259"/>
      <c r="E33" s="260"/>
      <c r="F33" s="260"/>
      <c r="G33" s="261"/>
      <c r="H33" s="262"/>
      <c r="I33" s="263"/>
      <c r="J33" s="264"/>
      <c r="K33" s="265"/>
      <c r="O33" s="266">
        <v>1</v>
      </c>
    </row>
    <row r="34" spans="1:80" x14ac:dyDescent="0.2">
      <c r="A34" s="267">
        <v>13</v>
      </c>
      <c r="B34" s="268" t="s">
        <v>448</v>
      </c>
      <c r="C34" s="269" t="s">
        <v>449</v>
      </c>
      <c r="D34" s="270" t="s">
        <v>135</v>
      </c>
      <c r="E34" s="271">
        <v>19.86</v>
      </c>
      <c r="F34" s="271"/>
      <c r="G34" s="272">
        <f>E34*F34</f>
        <v>0</v>
      </c>
      <c r="H34" s="273">
        <v>4.0630000000021503E-2</v>
      </c>
      <c r="I34" s="274">
        <f>E34*H34</f>
        <v>0.80691180000042706</v>
      </c>
      <c r="J34" s="273">
        <v>0</v>
      </c>
      <c r="K34" s="274">
        <f>E34*J34</f>
        <v>0</v>
      </c>
      <c r="O34" s="266">
        <v>2</v>
      </c>
      <c r="AA34" s="240">
        <v>1</v>
      </c>
      <c r="AB34" s="240">
        <v>1</v>
      </c>
      <c r="AC34" s="240">
        <v>1</v>
      </c>
      <c r="AZ34" s="240">
        <v>1</v>
      </c>
      <c r="BA34" s="240">
        <f>IF(AZ34=1,G34,0)</f>
        <v>0</v>
      </c>
      <c r="BB34" s="240">
        <f>IF(AZ34=2,G34,0)</f>
        <v>0</v>
      </c>
      <c r="BC34" s="240">
        <f>IF(AZ34=3,G34,0)</f>
        <v>0</v>
      </c>
      <c r="BD34" s="240">
        <f>IF(AZ34=4,G34,0)</f>
        <v>0</v>
      </c>
      <c r="BE34" s="240">
        <f>IF(AZ34=5,G34,0)</f>
        <v>0</v>
      </c>
      <c r="CA34" s="275">
        <v>1</v>
      </c>
      <c r="CB34" s="275">
        <v>1</v>
      </c>
    </row>
    <row r="35" spans="1:80" x14ac:dyDescent="0.2">
      <c r="A35" s="276"/>
      <c r="B35" s="279"/>
      <c r="C35" s="338" t="s">
        <v>545</v>
      </c>
      <c r="D35" s="339"/>
      <c r="E35" s="280">
        <v>19.86</v>
      </c>
      <c r="F35" s="281"/>
      <c r="G35" s="282"/>
      <c r="H35" s="283"/>
      <c r="I35" s="277"/>
      <c r="J35" s="284"/>
      <c r="K35" s="277"/>
      <c r="M35" s="278" t="s">
        <v>545</v>
      </c>
      <c r="O35" s="266"/>
    </row>
    <row r="36" spans="1:80" x14ac:dyDescent="0.2">
      <c r="A36" s="285"/>
      <c r="B36" s="286" t="s">
        <v>104</v>
      </c>
      <c r="C36" s="287" t="s">
        <v>264</v>
      </c>
      <c r="D36" s="288"/>
      <c r="E36" s="289"/>
      <c r="F36" s="290"/>
      <c r="G36" s="291">
        <f>SUM(G33:G35)</f>
        <v>0</v>
      </c>
      <c r="H36" s="292"/>
      <c r="I36" s="293">
        <f>SUM(I33:I35)</f>
        <v>0.80691180000042706</v>
      </c>
      <c r="J36" s="292"/>
      <c r="K36" s="293">
        <f>SUM(K33:K35)</f>
        <v>0</v>
      </c>
      <c r="O36" s="266">
        <v>4</v>
      </c>
      <c r="BA36" s="294">
        <f>SUM(BA33:BA35)</f>
        <v>0</v>
      </c>
      <c r="BB36" s="294">
        <f>SUM(BB33:BB35)</f>
        <v>0</v>
      </c>
      <c r="BC36" s="294">
        <f>SUM(BC33:BC35)</f>
        <v>0</v>
      </c>
      <c r="BD36" s="294">
        <f>SUM(BD33:BD35)</f>
        <v>0</v>
      </c>
      <c r="BE36" s="294">
        <f>SUM(BE33:BE35)</f>
        <v>0</v>
      </c>
    </row>
    <row r="37" spans="1:80" x14ac:dyDescent="0.2">
      <c r="A37" s="256" t="s">
        <v>100</v>
      </c>
      <c r="B37" s="257" t="s">
        <v>268</v>
      </c>
      <c r="C37" s="258" t="s">
        <v>269</v>
      </c>
      <c r="D37" s="259"/>
      <c r="E37" s="260"/>
      <c r="F37" s="260"/>
      <c r="G37" s="261"/>
      <c r="H37" s="262"/>
      <c r="I37" s="263"/>
      <c r="J37" s="264"/>
      <c r="K37" s="265"/>
      <c r="O37" s="266">
        <v>1</v>
      </c>
    </row>
    <row r="38" spans="1:80" x14ac:dyDescent="0.2">
      <c r="A38" s="267">
        <v>14</v>
      </c>
      <c r="B38" s="268" t="s">
        <v>450</v>
      </c>
      <c r="C38" s="269" t="s">
        <v>451</v>
      </c>
      <c r="D38" s="270" t="s">
        <v>158</v>
      </c>
      <c r="E38" s="271">
        <v>20</v>
      </c>
      <c r="F38" s="271"/>
      <c r="G38" s="272">
        <f>E38*F38</f>
        <v>0</v>
      </c>
      <c r="H38" s="273">
        <v>9.0000000000034497E-5</v>
      </c>
      <c r="I38" s="274">
        <f>E38*H38</f>
        <v>1.8000000000006899E-3</v>
      </c>
      <c r="J38" s="273">
        <v>0</v>
      </c>
      <c r="K38" s="274">
        <f>E38*J38</f>
        <v>0</v>
      </c>
      <c r="O38" s="266">
        <v>2</v>
      </c>
      <c r="AA38" s="240">
        <v>1</v>
      </c>
      <c r="AB38" s="240">
        <v>1</v>
      </c>
      <c r="AC38" s="240">
        <v>1</v>
      </c>
      <c r="AZ38" s="240">
        <v>1</v>
      </c>
      <c r="BA38" s="240">
        <f>IF(AZ38=1,G38,0)</f>
        <v>0</v>
      </c>
      <c r="BB38" s="240">
        <f>IF(AZ38=2,G38,0)</f>
        <v>0</v>
      </c>
      <c r="BC38" s="240">
        <f>IF(AZ38=3,G38,0)</f>
        <v>0</v>
      </c>
      <c r="BD38" s="240">
        <f>IF(AZ38=4,G38,0)</f>
        <v>0</v>
      </c>
      <c r="BE38" s="240">
        <f>IF(AZ38=5,G38,0)</f>
        <v>0</v>
      </c>
      <c r="CA38" s="275">
        <v>1</v>
      </c>
      <c r="CB38" s="275">
        <v>1</v>
      </c>
    </row>
    <row r="39" spans="1:80" x14ac:dyDescent="0.2">
      <c r="A39" s="267">
        <v>15</v>
      </c>
      <c r="B39" s="268" t="s">
        <v>452</v>
      </c>
      <c r="C39" s="269" t="s">
        <v>453</v>
      </c>
      <c r="D39" s="270" t="s">
        <v>158</v>
      </c>
      <c r="E39" s="271">
        <v>20</v>
      </c>
      <c r="F39" s="271"/>
      <c r="G39" s="272">
        <f>E39*F39</f>
        <v>0</v>
      </c>
      <c r="H39" s="273">
        <v>2.20000000000109E-4</v>
      </c>
      <c r="I39" s="274">
        <f>E39*H39</f>
        <v>4.4000000000021799E-3</v>
      </c>
      <c r="J39" s="273">
        <v>0</v>
      </c>
      <c r="K39" s="274">
        <f>E39*J39</f>
        <v>0</v>
      </c>
      <c r="O39" s="266">
        <v>2</v>
      </c>
      <c r="AA39" s="240">
        <v>1</v>
      </c>
      <c r="AB39" s="240">
        <v>1</v>
      </c>
      <c r="AC39" s="240">
        <v>1</v>
      </c>
      <c r="AZ39" s="240">
        <v>1</v>
      </c>
      <c r="BA39" s="240">
        <f>IF(AZ39=1,G39,0)</f>
        <v>0</v>
      </c>
      <c r="BB39" s="240">
        <f>IF(AZ39=2,G39,0)</f>
        <v>0</v>
      </c>
      <c r="BC39" s="240">
        <f>IF(AZ39=3,G39,0)</f>
        <v>0</v>
      </c>
      <c r="BD39" s="240">
        <f>IF(AZ39=4,G39,0)</f>
        <v>0</v>
      </c>
      <c r="BE39" s="240">
        <f>IF(AZ39=5,G39,0)</f>
        <v>0</v>
      </c>
      <c r="CA39" s="275">
        <v>1</v>
      </c>
      <c r="CB39" s="275">
        <v>1</v>
      </c>
    </row>
    <row r="40" spans="1:80" x14ac:dyDescent="0.2">
      <c r="A40" s="267">
        <v>16</v>
      </c>
      <c r="B40" s="268" t="s">
        <v>454</v>
      </c>
      <c r="C40" s="269" t="s">
        <v>455</v>
      </c>
      <c r="D40" s="270" t="s">
        <v>158</v>
      </c>
      <c r="E40" s="271">
        <v>20</v>
      </c>
      <c r="F40" s="271"/>
      <c r="G40" s="272">
        <f>E40*F40</f>
        <v>0</v>
      </c>
      <c r="H40" s="273">
        <v>0</v>
      </c>
      <c r="I40" s="274">
        <f>E40*H40</f>
        <v>0</v>
      </c>
      <c r="J40" s="273">
        <v>0</v>
      </c>
      <c r="K40" s="274">
        <f>E40*J40</f>
        <v>0</v>
      </c>
      <c r="O40" s="266">
        <v>2</v>
      </c>
      <c r="AA40" s="240">
        <v>1</v>
      </c>
      <c r="AB40" s="240">
        <v>1</v>
      </c>
      <c r="AC40" s="240">
        <v>1</v>
      </c>
      <c r="AZ40" s="240">
        <v>1</v>
      </c>
      <c r="BA40" s="240">
        <f>IF(AZ40=1,G40,0)</f>
        <v>0</v>
      </c>
      <c r="BB40" s="240">
        <f>IF(AZ40=2,G40,0)</f>
        <v>0</v>
      </c>
      <c r="BC40" s="240">
        <f>IF(AZ40=3,G40,0)</f>
        <v>0</v>
      </c>
      <c r="BD40" s="240">
        <f>IF(AZ40=4,G40,0)</f>
        <v>0</v>
      </c>
      <c r="BE40" s="240">
        <f>IF(AZ40=5,G40,0)</f>
        <v>0</v>
      </c>
      <c r="CA40" s="275">
        <v>1</v>
      </c>
      <c r="CB40" s="275">
        <v>1</v>
      </c>
    </row>
    <row r="41" spans="1:80" x14ac:dyDescent="0.2">
      <c r="A41" s="285"/>
      <c r="B41" s="286" t="s">
        <v>104</v>
      </c>
      <c r="C41" s="287" t="s">
        <v>270</v>
      </c>
      <c r="D41" s="288"/>
      <c r="E41" s="289"/>
      <c r="F41" s="290"/>
      <c r="G41" s="291">
        <f>SUM(G37:G40)</f>
        <v>0</v>
      </c>
      <c r="H41" s="292"/>
      <c r="I41" s="293">
        <f>SUM(I37:I40)</f>
        <v>6.2000000000028699E-3</v>
      </c>
      <c r="J41" s="292"/>
      <c r="K41" s="293">
        <f>SUM(K37:K40)</f>
        <v>0</v>
      </c>
      <c r="O41" s="266">
        <v>4</v>
      </c>
      <c r="BA41" s="294">
        <f>SUM(BA37:BA40)</f>
        <v>0</v>
      </c>
      <c r="BB41" s="294">
        <f>SUM(BB37:BB40)</f>
        <v>0</v>
      </c>
      <c r="BC41" s="294">
        <f>SUM(BC37:BC40)</f>
        <v>0</v>
      </c>
      <c r="BD41" s="294">
        <f>SUM(BD37:BD40)</f>
        <v>0</v>
      </c>
      <c r="BE41" s="294">
        <f>SUM(BE37:BE40)</f>
        <v>0</v>
      </c>
    </row>
    <row r="42" spans="1:80" x14ac:dyDescent="0.2">
      <c r="A42" s="256" t="s">
        <v>100</v>
      </c>
      <c r="B42" s="257" t="s">
        <v>294</v>
      </c>
      <c r="C42" s="258" t="s">
        <v>295</v>
      </c>
      <c r="D42" s="259"/>
      <c r="E42" s="260"/>
      <c r="F42" s="260"/>
      <c r="G42" s="261"/>
      <c r="H42" s="262"/>
      <c r="I42" s="263"/>
      <c r="J42" s="264"/>
      <c r="K42" s="265"/>
      <c r="O42" s="266">
        <v>1</v>
      </c>
    </row>
    <row r="43" spans="1:80" x14ac:dyDescent="0.2">
      <c r="A43" s="267">
        <v>17</v>
      </c>
      <c r="B43" s="268" t="s">
        <v>297</v>
      </c>
      <c r="C43" s="269" t="s">
        <v>298</v>
      </c>
      <c r="D43" s="270" t="s">
        <v>142</v>
      </c>
      <c r="E43" s="271">
        <v>65.639200000000002</v>
      </c>
      <c r="F43" s="271"/>
      <c r="G43" s="272">
        <f>E43*F43</f>
        <v>0</v>
      </c>
      <c r="H43" s="273">
        <v>0</v>
      </c>
      <c r="I43" s="274">
        <f>E43*H43</f>
        <v>0</v>
      </c>
      <c r="J43" s="273">
        <v>0</v>
      </c>
      <c r="K43" s="274">
        <f>E43*J43</f>
        <v>0</v>
      </c>
      <c r="O43" s="266">
        <v>2</v>
      </c>
      <c r="AA43" s="240">
        <v>1</v>
      </c>
      <c r="AB43" s="240">
        <v>1</v>
      </c>
      <c r="AC43" s="240">
        <v>1</v>
      </c>
      <c r="AZ43" s="240">
        <v>1</v>
      </c>
      <c r="BA43" s="240">
        <f>IF(AZ43=1,G43,0)</f>
        <v>0</v>
      </c>
      <c r="BB43" s="240">
        <f>IF(AZ43=2,G43,0)</f>
        <v>0</v>
      </c>
      <c r="BC43" s="240">
        <f>IF(AZ43=3,G43,0)</f>
        <v>0</v>
      </c>
      <c r="BD43" s="240">
        <f>IF(AZ43=4,G43,0)</f>
        <v>0</v>
      </c>
      <c r="BE43" s="240">
        <f>IF(AZ43=5,G43,0)</f>
        <v>0</v>
      </c>
      <c r="CA43" s="275">
        <v>1</v>
      </c>
      <c r="CB43" s="275">
        <v>1</v>
      </c>
    </row>
    <row r="44" spans="1:80" x14ac:dyDescent="0.2">
      <c r="A44" s="285"/>
      <c r="B44" s="286" t="s">
        <v>104</v>
      </c>
      <c r="C44" s="287" t="s">
        <v>296</v>
      </c>
      <c r="D44" s="288"/>
      <c r="E44" s="289"/>
      <c r="F44" s="290"/>
      <c r="G44" s="291">
        <f>SUM(G42:G43)</f>
        <v>0</v>
      </c>
      <c r="H44" s="292"/>
      <c r="I44" s="293">
        <f>SUM(I42:I43)</f>
        <v>0</v>
      </c>
      <c r="J44" s="292"/>
      <c r="K44" s="293">
        <f>SUM(K42:K43)</f>
        <v>0</v>
      </c>
      <c r="O44" s="266">
        <v>4</v>
      </c>
      <c r="BA44" s="294">
        <f>SUM(BA42:BA43)</f>
        <v>0</v>
      </c>
      <c r="BB44" s="294">
        <f>SUM(BB42:BB43)</f>
        <v>0</v>
      </c>
      <c r="BC44" s="294">
        <f>SUM(BC42:BC43)</f>
        <v>0</v>
      </c>
      <c r="BD44" s="294">
        <f>SUM(BD42:BD43)</f>
        <v>0</v>
      </c>
      <c r="BE44" s="294">
        <f>SUM(BE42:BE43)</f>
        <v>0</v>
      </c>
    </row>
    <row r="45" spans="1:80" x14ac:dyDescent="0.2">
      <c r="A45" s="256" t="s">
        <v>100</v>
      </c>
      <c r="B45" s="257" t="s">
        <v>333</v>
      </c>
      <c r="C45" s="258" t="s">
        <v>334</v>
      </c>
      <c r="D45" s="259"/>
      <c r="E45" s="260"/>
      <c r="F45" s="260"/>
      <c r="G45" s="261"/>
      <c r="H45" s="262"/>
      <c r="I45" s="263"/>
      <c r="J45" s="264"/>
      <c r="K45" s="265"/>
      <c r="O45" s="266">
        <v>1</v>
      </c>
    </row>
    <row r="46" spans="1:80" x14ac:dyDescent="0.2">
      <c r="A46" s="267">
        <v>18</v>
      </c>
      <c r="B46" s="268" t="s">
        <v>501</v>
      </c>
      <c r="C46" s="269" t="s">
        <v>502</v>
      </c>
      <c r="D46" s="270" t="s">
        <v>135</v>
      </c>
      <c r="E46" s="271">
        <v>63.2</v>
      </c>
      <c r="F46" s="271"/>
      <c r="G46" s="272">
        <f>E46*F46</f>
        <v>0</v>
      </c>
      <c r="H46" s="273">
        <v>6.0000000000004501E-5</v>
      </c>
      <c r="I46" s="274">
        <f>E46*H46</f>
        <v>3.7920000000002847E-3</v>
      </c>
      <c r="J46" s="273">
        <v>0</v>
      </c>
      <c r="K46" s="274">
        <f>E46*J46</f>
        <v>0</v>
      </c>
      <c r="O46" s="266">
        <v>2</v>
      </c>
      <c r="AA46" s="240">
        <v>1</v>
      </c>
      <c r="AB46" s="240">
        <v>7</v>
      </c>
      <c r="AC46" s="240">
        <v>7</v>
      </c>
      <c r="AZ46" s="240">
        <v>2</v>
      </c>
      <c r="BA46" s="240">
        <f>IF(AZ46=1,G46,0)</f>
        <v>0</v>
      </c>
      <c r="BB46" s="240">
        <f>IF(AZ46=2,G46,0)</f>
        <v>0</v>
      </c>
      <c r="BC46" s="240">
        <f>IF(AZ46=3,G46,0)</f>
        <v>0</v>
      </c>
      <c r="BD46" s="240">
        <f>IF(AZ46=4,G46,0)</f>
        <v>0</v>
      </c>
      <c r="BE46" s="240">
        <f>IF(AZ46=5,G46,0)</f>
        <v>0</v>
      </c>
      <c r="CA46" s="275">
        <v>1</v>
      </c>
      <c r="CB46" s="275">
        <v>7</v>
      </c>
    </row>
    <row r="47" spans="1:80" x14ac:dyDescent="0.2">
      <c r="A47" s="267">
        <v>19</v>
      </c>
      <c r="B47" s="268" t="s">
        <v>504</v>
      </c>
      <c r="C47" s="269" t="s">
        <v>505</v>
      </c>
      <c r="D47" s="270" t="s">
        <v>338</v>
      </c>
      <c r="E47" s="271">
        <v>474</v>
      </c>
      <c r="F47" s="271"/>
      <c r="G47" s="272">
        <f>E47*F47</f>
        <v>0</v>
      </c>
      <c r="H47" s="273">
        <v>4.99999999999945E-5</v>
      </c>
      <c r="I47" s="274">
        <f>E47*H47</f>
        <v>2.3699999999997393E-2</v>
      </c>
      <c r="J47" s="273">
        <v>0</v>
      </c>
      <c r="K47" s="274">
        <f>E47*J47</f>
        <v>0</v>
      </c>
      <c r="O47" s="266">
        <v>2</v>
      </c>
      <c r="AA47" s="240">
        <v>1</v>
      </c>
      <c r="AB47" s="240">
        <v>7</v>
      </c>
      <c r="AC47" s="240">
        <v>7</v>
      </c>
      <c r="AZ47" s="240">
        <v>2</v>
      </c>
      <c r="BA47" s="240">
        <f>IF(AZ47=1,G47,0)</f>
        <v>0</v>
      </c>
      <c r="BB47" s="240">
        <f>IF(AZ47=2,G47,0)</f>
        <v>0</v>
      </c>
      <c r="BC47" s="240">
        <f>IF(AZ47=3,G47,0)</f>
        <v>0</v>
      </c>
      <c r="BD47" s="240">
        <f>IF(AZ47=4,G47,0)</f>
        <v>0</v>
      </c>
      <c r="BE47" s="240">
        <f>IF(AZ47=5,G47,0)</f>
        <v>0</v>
      </c>
      <c r="CA47" s="275">
        <v>1</v>
      </c>
      <c r="CB47" s="275">
        <v>7</v>
      </c>
    </row>
    <row r="48" spans="1:80" x14ac:dyDescent="0.2">
      <c r="A48" s="267">
        <v>20</v>
      </c>
      <c r="B48" s="268" t="s">
        <v>511</v>
      </c>
      <c r="C48" s="269" t="s">
        <v>512</v>
      </c>
      <c r="D48" s="270" t="s">
        <v>513</v>
      </c>
      <c r="E48" s="271">
        <v>0.47399999999999998</v>
      </c>
      <c r="F48" s="271"/>
      <c r="G48" s="272">
        <f>E48*F48</f>
        <v>0</v>
      </c>
      <c r="H48" s="273">
        <v>1</v>
      </c>
      <c r="I48" s="274">
        <f>E48*H48</f>
        <v>0.47399999999999998</v>
      </c>
      <c r="J48" s="273"/>
      <c r="K48" s="274">
        <f>E48*J48</f>
        <v>0</v>
      </c>
      <c r="O48" s="266">
        <v>2</v>
      </c>
      <c r="AA48" s="240">
        <v>3</v>
      </c>
      <c r="AB48" s="240">
        <v>7</v>
      </c>
      <c r="AC48" s="240">
        <v>15422843</v>
      </c>
      <c r="AZ48" s="240">
        <v>2</v>
      </c>
      <c r="BA48" s="240">
        <f>IF(AZ48=1,G48,0)</f>
        <v>0</v>
      </c>
      <c r="BB48" s="240">
        <f>IF(AZ48=2,G48,0)</f>
        <v>0</v>
      </c>
      <c r="BC48" s="240">
        <f>IF(AZ48=3,G48,0)</f>
        <v>0</v>
      </c>
      <c r="BD48" s="240">
        <f>IF(AZ48=4,G48,0)</f>
        <v>0</v>
      </c>
      <c r="BE48" s="240">
        <f>IF(AZ48=5,G48,0)</f>
        <v>0</v>
      </c>
      <c r="CA48" s="275">
        <v>3</v>
      </c>
      <c r="CB48" s="275">
        <v>7</v>
      </c>
    </row>
    <row r="49" spans="1:80" x14ac:dyDescent="0.2">
      <c r="A49" s="276"/>
      <c r="B49" s="279"/>
      <c r="C49" s="338" t="s">
        <v>546</v>
      </c>
      <c r="D49" s="339"/>
      <c r="E49" s="280">
        <v>0.47399999999999998</v>
      </c>
      <c r="F49" s="281"/>
      <c r="G49" s="282"/>
      <c r="H49" s="283"/>
      <c r="I49" s="277"/>
      <c r="J49" s="284"/>
      <c r="K49" s="277"/>
      <c r="M49" s="278" t="s">
        <v>546</v>
      </c>
      <c r="O49" s="266"/>
    </row>
    <row r="50" spans="1:80" x14ac:dyDescent="0.2">
      <c r="A50" s="267">
        <v>21</v>
      </c>
      <c r="B50" s="268" t="s">
        <v>515</v>
      </c>
      <c r="C50" s="269" t="s">
        <v>516</v>
      </c>
      <c r="D50" s="270" t="s">
        <v>142</v>
      </c>
      <c r="E50" s="271">
        <v>0.50149999999999995</v>
      </c>
      <c r="F50" s="271"/>
      <c r="G50" s="272">
        <f>E50*F50</f>
        <v>0</v>
      </c>
      <c r="H50" s="273">
        <v>0</v>
      </c>
      <c r="I50" s="274">
        <f>E50*H50</f>
        <v>0</v>
      </c>
      <c r="J50" s="273">
        <v>0</v>
      </c>
      <c r="K50" s="274">
        <f>E50*J50</f>
        <v>0</v>
      </c>
      <c r="O50" s="266">
        <v>2</v>
      </c>
      <c r="AA50" s="240">
        <v>1</v>
      </c>
      <c r="AB50" s="240">
        <v>7</v>
      </c>
      <c r="AC50" s="240">
        <v>7</v>
      </c>
      <c r="AZ50" s="240">
        <v>2</v>
      </c>
      <c r="BA50" s="240">
        <f>IF(AZ50=1,G50,0)</f>
        <v>0</v>
      </c>
      <c r="BB50" s="240">
        <f>IF(AZ50=2,G50,0)</f>
        <v>0</v>
      </c>
      <c r="BC50" s="240">
        <f>IF(AZ50=3,G50,0)</f>
        <v>0</v>
      </c>
      <c r="BD50" s="240">
        <f>IF(AZ50=4,G50,0)</f>
        <v>0</v>
      </c>
      <c r="BE50" s="240">
        <f>IF(AZ50=5,G50,0)</f>
        <v>0</v>
      </c>
      <c r="CA50" s="275">
        <v>1</v>
      </c>
      <c r="CB50" s="275">
        <v>7</v>
      </c>
    </row>
    <row r="51" spans="1:80" x14ac:dyDescent="0.2">
      <c r="A51" s="285"/>
      <c r="B51" s="286" t="s">
        <v>104</v>
      </c>
      <c r="C51" s="287" t="s">
        <v>335</v>
      </c>
      <c r="D51" s="288"/>
      <c r="E51" s="289"/>
      <c r="F51" s="290"/>
      <c r="G51" s="291">
        <f>SUM(G45:G50)</f>
        <v>0</v>
      </c>
      <c r="H51" s="292"/>
      <c r="I51" s="293">
        <f>SUM(I45:I50)</f>
        <v>0.50149199999999761</v>
      </c>
      <c r="J51" s="292"/>
      <c r="K51" s="293">
        <f>SUM(K45:K50)</f>
        <v>0</v>
      </c>
      <c r="O51" s="266">
        <v>4</v>
      </c>
      <c r="BA51" s="294">
        <f>SUM(BA45:BA50)</f>
        <v>0</v>
      </c>
      <c r="BB51" s="294">
        <f>SUM(BB45:BB50)</f>
        <v>0</v>
      </c>
      <c r="BC51" s="294">
        <f>SUM(BC45:BC50)</f>
        <v>0</v>
      </c>
      <c r="BD51" s="294">
        <f>SUM(BD45:BD50)</f>
        <v>0</v>
      </c>
      <c r="BE51" s="294">
        <f>SUM(BE45:BE50)</f>
        <v>0</v>
      </c>
    </row>
    <row r="52" spans="1:80" x14ac:dyDescent="0.2">
      <c r="A52" s="256" t="s">
        <v>100</v>
      </c>
      <c r="B52" s="257" t="s">
        <v>462</v>
      </c>
      <c r="C52" s="258" t="s">
        <v>463</v>
      </c>
      <c r="D52" s="259"/>
      <c r="E52" s="260"/>
      <c r="F52" s="260"/>
      <c r="G52" s="261"/>
      <c r="H52" s="262"/>
      <c r="I52" s="263"/>
      <c r="J52" s="264"/>
      <c r="K52" s="265"/>
      <c r="O52" s="266">
        <v>1</v>
      </c>
    </row>
    <row r="53" spans="1:80" x14ac:dyDescent="0.2">
      <c r="A53" s="267">
        <v>22</v>
      </c>
      <c r="B53" s="268" t="s">
        <v>517</v>
      </c>
      <c r="C53" s="269" t="s">
        <v>518</v>
      </c>
      <c r="D53" s="270" t="s">
        <v>135</v>
      </c>
      <c r="E53" s="271">
        <v>40</v>
      </c>
      <c r="F53" s="271"/>
      <c r="G53" s="272">
        <f>E53*F53</f>
        <v>0</v>
      </c>
      <c r="H53" s="273">
        <v>3.7000000000020301E-4</v>
      </c>
      <c r="I53" s="274">
        <f>E53*H53</f>
        <v>1.4800000000008121E-2</v>
      </c>
      <c r="J53" s="273">
        <v>0</v>
      </c>
      <c r="K53" s="274">
        <f>E53*J53</f>
        <v>0</v>
      </c>
      <c r="O53" s="266">
        <v>2</v>
      </c>
      <c r="AA53" s="240">
        <v>1</v>
      </c>
      <c r="AB53" s="240">
        <v>7</v>
      </c>
      <c r="AC53" s="240">
        <v>7</v>
      </c>
      <c r="AZ53" s="240">
        <v>2</v>
      </c>
      <c r="BA53" s="240">
        <f>IF(AZ53=1,G53,0)</f>
        <v>0</v>
      </c>
      <c r="BB53" s="240">
        <f>IF(AZ53=2,G53,0)</f>
        <v>0</v>
      </c>
      <c r="BC53" s="240">
        <f>IF(AZ53=3,G53,0)</f>
        <v>0</v>
      </c>
      <c r="BD53" s="240">
        <f>IF(AZ53=4,G53,0)</f>
        <v>0</v>
      </c>
      <c r="BE53" s="240">
        <f>IF(AZ53=5,G53,0)</f>
        <v>0</v>
      </c>
      <c r="CA53" s="275">
        <v>1</v>
      </c>
      <c r="CB53" s="275">
        <v>7</v>
      </c>
    </row>
    <row r="54" spans="1:80" ht="22.5" x14ac:dyDescent="0.2">
      <c r="A54" s="267">
        <v>23</v>
      </c>
      <c r="B54" s="268" t="s">
        <v>465</v>
      </c>
      <c r="C54" s="269" t="s">
        <v>547</v>
      </c>
      <c r="D54" s="270" t="s">
        <v>135</v>
      </c>
      <c r="E54" s="271">
        <v>22.725000000000001</v>
      </c>
      <c r="F54" s="271"/>
      <c r="G54" s="272">
        <f>E54*F54</f>
        <v>0</v>
      </c>
      <c r="H54" s="273">
        <v>3.2999999999994102E-4</v>
      </c>
      <c r="I54" s="274">
        <f>E54*H54</f>
        <v>7.4992499999986598E-3</v>
      </c>
      <c r="J54" s="273">
        <v>0</v>
      </c>
      <c r="K54" s="274">
        <f>E54*J54</f>
        <v>0</v>
      </c>
      <c r="O54" s="266">
        <v>2</v>
      </c>
      <c r="AA54" s="240">
        <v>1</v>
      </c>
      <c r="AB54" s="240">
        <v>7</v>
      </c>
      <c r="AC54" s="240">
        <v>7</v>
      </c>
      <c r="AZ54" s="240">
        <v>2</v>
      </c>
      <c r="BA54" s="240">
        <f>IF(AZ54=1,G54,0)</f>
        <v>0</v>
      </c>
      <c r="BB54" s="240">
        <f>IF(AZ54=2,G54,0)</f>
        <v>0</v>
      </c>
      <c r="BC54" s="240">
        <f>IF(AZ54=3,G54,0)</f>
        <v>0</v>
      </c>
      <c r="BD54" s="240">
        <f>IF(AZ54=4,G54,0)</f>
        <v>0</v>
      </c>
      <c r="BE54" s="240">
        <f>IF(AZ54=5,G54,0)</f>
        <v>0</v>
      </c>
      <c r="CA54" s="275">
        <v>1</v>
      </c>
      <c r="CB54" s="275">
        <v>7</v>
      </c>
    </row>
    <row r="55" spans="1:80" x14ac:dyDescent="0.2">
      <c r="A55" s="276"/>
      <c r="B55" s="279"/>
      <c r="C55" s="338" t="s">
        <v>548</v>
      </c>
      <c r="D55" s="339"/>
      <c r="E55" s="280">
        <v>22.725000000000001</v>
      </c>
      <c r="F55" s="281"/>
      <c r="G55" s="282"/>
      <c r="H55" s="283"/>
      <c r="I55" s="277"/>
      <c r="J55" s="284"/>
      <c r="K55" s="277"/>
      <c r="M55" s="278" t="s">
        <v>548</v>
      </c>
      <c r="O55" s="266"/>
    </row>
    <row r="56" spans="1:80" x14ac:dyDescent="0.2">
      <c r="A56" s="285"/>
      <c r="B56" s="286" t="s">
        <v>104</v>
      </c>
      <c r="C56" s="287" t="s">
        <v>464</v>
      </c>
      <c r="D56" s="288"/>
      <c r="E56" s="289"/>
      <c r="F56" s="290"/>
      <c r="G56" s="291">
        <f>SUM(G52:G55)</f>
        <v>0</v>
      </c>
      <c r="H56" s="292"/>
      <c r="I56" s="293">
        <f>SUM(I52:I55)</f>
        <v>2.2299250000006779E-2</v>
      </c>
      <c r="J56" s="292"/>
      <c r="K56" s="293">
        <f>SUM(K52:K55)</f>
        <v>0</v>
      </c>
      <c r="O56" s="266">
        <v>4</v>
      </c>
      <c r="BA56" s="294">
        <f>SUM(BA52:BA55)</f>
        <v>0</v>
      </c>
      <c r="BB56" s="294">
        <f>SUM(BB52:BB55)</f>
        <v>0</v>
      </c>
      <c r="BC56" s="294">
        <f>SUM(BC52:BC55)</f>
        <v>0</v>
      </c>
      <c r="BD56" s="294">
        <f>SUM(BD52:BD55)</f>
        <v>0</v>
      </c>
      <c r="BE56" s="294">
        <f>SUM(BE52:BE55)</f>
        <v>0</v>
      </c>
    </row>
    <row r="57" spans="1:80" x14ac:dyDescent="0.2">
      <c r="E57" s="240"/>
    </row>
    <row r="58" spans="1:80" x14ac:dyDescent="0.2">
      <c r="E58" s="240"/>
    </row>
    <row r="59" spans="1:80" x14ac:dyDescent="0.2">
      <c r="E59" s="240"/>
    </row>
    <row r="60" spans="1:80" x14ac:dyDescent="0.2">
      <c r="E60" s="240"/>
    </row>
    <row r="61" spans="1:80" x14ac:dyDescent="0.2">
      <c r="E61" s="240"/>
    </row>
    <row r="62" spans="1:80" x14ac:dyDescent="0.2">
      <c r="E62" s="240"/>
    </row>
    <row r="63" spans="1:80" x14ac:dyDescent="0.2">
      <c r="E63" s="240"/>
    </row>
    <row r="64" spans="1:80" x14ac:dyDescent="0.2">
      <c r="E64" s="240"/>
    </row>
    <row r="65" spans="1:7" x14ac:dyDescent="0.2">
      <c r="E65" s="240"/>
    </row>
    <row r="66" spans="1:7" x14ac:dyDescent="0.2">
      <c r="E66" s="240"/>
    </row>
    <row r="67" spans="1:7" x14ac:dyDescent="0.2">
      <c r="E67" s="240"/>
    </row>
    <row r="68" spans="1:7" x14ac:dyDescent="0.2">
      <c r="E68" s="240"/>
    </row>
    <row r="69" spans="1:7" x14ac:dyDescent="0.2">
      <c r="E69" s="240"/>
    </row>
    <row r="70" spans="1:7" x14ac:dyDescent="0.2">
      <c r="E70" s="240"/>
    </row>
    <row r="71" spans="1:7" x14ac:dyDescent="0.2">
      <c r="E71" s="240"/>
    </row>
    <row r="72" spans="1:7" x14ac:dyDescent="0.2">
      <c r="E72" s="240"/>
    </row>
    <row r="73" spans="1:7" x14ac:dyDescent="0.2">
      <c r="E73" s="240"/>
    </row>
    <row r="74" spans="1:7" x14ac:dyDescent="0.2">
      <c r="E74" s="240"/>
    </row>
    <row r="75" spans="1:7" x14ac:dyDescent="0.2">
      <c r="E75" s="240"/>
    </row>
    <row r="76" spans="1:7" x14ac:dyDescent="0.2">
      <c r="E76" s="240"/>
    </row>
    <row r="77" spans="1:7" x14ac:dyDescent="0.2">
      <c r="E77" s="240"/>
    </row>
    <row r="78" spans="1:7" x14ac:dyDescent="0.2">
      <c r="E78" s="240"/>
    </row>
    <row r="79" spans="1:7" x14ac:dyDescent="0.2">
      <c r="E79" s="240"/>
    </row>
    <row r="80" spans="1:7" x14ac:dyDescent="0.2">
      <c r="A80" s="284"/>
      <c r="B80" s="284"/>
      <c r="C80" s="284"/>
      <c r="D80" s="284"/>
      <c r="E80" s="284"/>
      <c r="F80" s="284"/>
      <c r="G80" s="284"/>
    </row>
    <row r="81" spans="1:7" x14ac:dyDescent="0.2">
      <c r="A81" s="284"/>
      <c r="B81" s="284"/>
      <c r="C81" s="284"/>
      <c r="D81" s="284"/>
      <c r="E81" s="284"/>
      <c r="F81" s="284"/>
      <c r="G81" s="284"/>
    </row>
    <row r="82" spans="1:7" x14ac:dyDescent="0.2">
      <c r="A82" s="284"/>
      <c r="B82" s="284"/>
      <c r="C82" s="284"/>
      <c r="D82" s="284"/>
      <c r="E82" s="284"/>
      <c r="F82" s="284"/>
      <c r="G82" s="284"/>
    </row>
    <row r="83" spans="1:7" x14ac:dyDescent="0.2">
      <c r="A83" s="284"/>
      <c r="B83" s="284"/>
      <c r="C83" s="284"/>
      <c r="D83" s="284"/>
      <c r="E83" s="284"/>
      <c r="F83" s="284"/>
      <c r="G83" s="284"/>
    </row>
    <row r="84" spans="1:7" x14ac:dyDescent="0.2">
      <c r="E84" s="240"/>
    </row>
    <row r="85" spans="1:7" x14ac:dyDescent="0.2">
      <c r="E85" s="240"/>
    </row>
    <row r="86" spans="1:7" x14ac:dyDescent="0.2">
      <c r="E86" s="240"/>
    </row>
    <row r="87" spans="1:7" x14ac:dyDescent="0.2">
      <c r="E87" s="240"/>
    </row>
    <row r="88" spans="1:7" x14ac:dyDescent="0.2">
      <c r="E88" s="240"/>
    </row>
    <row r="89" spans="1:7" x14ac:dyDescent="0.2">
      <c r="E89" s="240"/>
    </row>
    <row r="90" spans="1:7" x14ac:dyDescent="0.2">
      <c r="E90" s="240"/>
    </row>
    <row r="91" spans="1:7" x14ac:dyDescent="0.2">
      <c r="E91" s="240"/>
    </row>
    <row r="92" spans="1:7" x14ac:dyDescent="0.2">
      <c r="E92" s="240"/>
    </row>
    <row r="93" spans="1:7" x14ac:dyDescent="0.2">
      <c r="E93" s="240"/>
    </row>
    <row r="94" spans="1:7" x14ac:dyDescent="0.2">
      <c r="E94" s="240"/>
    </row>
    <row r="95" spans="1:7" x14ac:dyDescent="0.2">
      <c r="E95" s="240"/>
    </row>
    <row r="96" spans="1:7" x14ac:dyDescent="0.2">
      <c r="E96" s="240"/>
    </row>
    <row r="97" spans="5:5" x14ac:dyDescent="0.2">
      <c r="E97" s="240"/>
    </row>
    <row r="98" spans="5:5" x14ac:dyDescent="0.2">
      <c r="E98" s="240"/>
    </row>
    <row r="99" spans="5:5" x14ac:dyDescent="0.2">
      <c r="E99" s="240"/>
    </row>
    <row r="100" spans="5:5" x14ac:dyDescent="0.2">
      <c r="E100" s="240"/>
    </row>
    <row r="101" spans="5:5" x14ac:dyDescent="0.2">
      <c r="E101" s="240"/>
    </row>
    <row r="102" spans="5:5" x14ac:dyDescent="0.2">
      <c r="E102" s="240"/>
    </row>
    <row r="103" spans="5:5" x14ac:dyDescent="0.2">
      <c r="E103" s="240"/>
    </row>
    <row r="104" spans="5:5" x14ac:dyDescent="0.2">
      <c r="E104" s="240"/>
    </row>
    <row r="105" spans="5:5" x14ac:dyDescent="0.2">
      <c r="E105" s="240"/>
    </row>
    <row r="106" spans="5:5" x14ac:dyDescent="0.2">
      <c r="E106" s="240"/>
    </row>
    <row r="107" spans="5:5" x14ac:dyDescent="0.2">
      <c r="E107" s="240"/>
    </row>
    <row r="108" spans="5:5" x14ac:dyDescent="0.2">
      <c r="E108" s="240"/>
    </row>
    <row r="109" spans="5:5" x14ac:dyDescent="0.2">
      <c r="E109" s="240"/>
    </row>
    <row r="110" spans="5:5" x14ac:dyDescent="0.2">
      <c r="E110" s="240"/>
    </row>
    <row r="111" spans="5:5" x14ac:dyDescent="0.2">
      <c r="E111" s="240"/>
    </row>
    <row r="112" spans="5:5" x14ac:dyDescent="0.2">
      <c r="E112" s="240"/>
    </row>
    <row r="113" spans="1:7" x14ac:dyDescent="0.2">
      <c r="E113" s="240"/>
    </row>
    <row r="114" spans="1:7" x14ac:dyDescent="0.2">
      <c r="E114" s="240"/>
    </row>
    <row r="115" spans="1:7" x14ac:dyDescent="0.2">
      <c r="A115" s="295"/>
      <c r="B115" s="295"/>
    </row>
    <row r="116" spans="1:7" x14ac:dyDescent="0.2">
      <c r="A116" s="284"/>
      <c r="B116" s="284"/>
      <c r="C116" s="296"/>
      <c r="D116" s="296"/>
      <c r="E116" s="297"/>
      <c r="F116" s="296"/>
      <c r="G116" s="298"/>
    </row>
    <row r="117" spans="1:7" x14ac:dyDescent="0.2">
      <c r="A117" s="299"/>
      <c r="B117" s="299"/>
      <c r="C117" s="284"/>
      <c r="D117" s="284"/>
      <c r="E117" s="300"/>
      <c r="F117" s="284"/>
      <c r="G117" s="284"/>
    </row>
    <row r="118" spans="1:7" x14ac:dyDescent="0.2">
      <c r="A118" s="284"/>
      <c r="B118" s="284"/>
      <c r="C118" s="284"/>
      <c r="D118" s="284"/>
      <c r="E118" s="300"/>
      <c r="F118" s="284"/>
      <c r="G118" s="284"/>
    </row>
    <row r="119" spans="1:7" x14ac:dyDescent="0.2">
      <c r="A119" s="284"/>
      <c r="B119" s="284"/>
      <c r="C119" s="284"/>
      <c r="D119" s="284"/>
      <c r="E119" s="300"/>
      <c r="F119" s="284"/>
      <c r="G119" s="284"/>
    </row>
    <row r="120" spans="1:7" x14ac:dyDescent="0.2">
      <c r="A120" s="284"/>
      <c r="B120" s="284"/>
      <c r="C120" s="284"/>
      <c r="D120" s="284"/>
      <c r="E120" s="300"/>
      <c r="F120" s="284"/>
      <c r="G120" s="284"/>
    </row>
    <row r="121" spans="1:7" x14ac:dyDescent="0.2">
      <c r="A121" s="284"/>
      <c r="B121" s="284"/>
      <c r="C121" s="284"/>
      <c r="D121" s="284"/>
      <c r="E121" s="300"/>
      <c r="F121" s="284"/>
      <c r="G121" s="284"/>
    </row>
    <row r="122" spans="1:7" x14ac:dyDescent="0.2">
      <c r="A122" s="284"/>
      <c r="B122" s="284"/>
      <c r="C122" s="284"/>
      <c r="D122" s="284"/>
      <c r="E122" s="300"/>
      <c r="F122" s="284"/>
      <c r="G122" s="284"/>
    </row>
    <row r="123" spans="1:7" x14ac:dyDescent="0.2">
      <c r="A123" s="284"/>
      <c r="B123" s="284"/>
      <c r="C123" s="284"/>
      <c r="D123" s="284"/>
      <c r="E123" s="300"/>
      <c r="F123" s="284"/>
      <c r="G123" s="284"/>
    </row>
    <row r="124" spans="1:7" x14ac:dyDescent="0.2">
      <c r="A124" s="284"/>
      <c r="B124" s="284"/>
      <c r="C124" s="284"/>
      <c r="D124" s="284"/>
      <c r="E124" s="300"/>
      <c r="F124" s="284"/>
      <c r="G124" s="284"/>
    </row>
    <row r="125" spans="1:7" x14ac:dyDescent="0.2">
      <c r="A125" s="284"/>
      <c r="B125" s="284"/>
      <c r="C125" s="284"/>
      <c r="D125" s="284"/>
      <c r="E125" s="300"/>
      <c r="F125" s="284"/>
      <c r="G125" s="284"/>
    </row>
    <row r="126" spans="1:7" x14ac:dyDescent="0.2">
      <c r="A126" s="284"/>
      <c r="B126" s="284"/>
      <c r="C126" s="284"/>
      <c r="D126" s="284"/>
      <c r="E126" s="300"/>
      <c r="F126" s="284"/>
      <c r="G126" s="284"/>
    </row>
    <row r="127" spans="1:7" x14ac:dyDescent="0.2">
      <c r="A127" s="284"/>
      <c r="B127" s="284"/>
      <c r="C127" s="284"/>
      <c r="D127" s="284"/>
      <c r="E127" s="300"/>
      <c r="F127" s="284"/>
      <c r="G127" s="284"/>
    </row>
    <row r="128" spans="1:7" x14ac:dyDescent="0.2">
      <c r="A128" s="284"/>
      <c r="B128" s="284"/>
      <c r="C128" s="284"/>
      <c r="D128" s="284"/>
      <c r="E128" s="300"/>
      <c r="F128" s="284"/>
      <c r="G128" s="284"/>
    </row>
    <row r="129" spans="1:7" x14ac:dyDescent="0.2">
      <c r="A129" s="284"/>
      <c r="B129" s="284"/>
      <c r="C129" s="284"/>
      <c r="D129" s="284"/>
      <c r="E129" s="300"/>
      <c r="F129" s="284"/>
      <c r="G129" s="284"/>
    </row>
  </sheetData>
  <mergeCells count="15">
    <mergeCell ref="C55:D55"/>
    <mergeCell ref="C49:D49"/>
    <mergeCell ref="C31:D31"/>
    <mergeCell ref="C35:D35"/>
    <mergeCell ref="C17:D17"/>
    <mergeCell ref="C19:D19"/>
    <mergeCell ref="C24:D24"/>
    <mergeCell ref="C11:D11"/>
    <mergeCell ref="C14:D14"/>
    <mergeCell ref="C15:D15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98" t="s">
        <v>33</v>
      </c>
      <c r="B1" s="99"/>
      <c r="C1" s="99"/>
      <c r="D1" s="99"/>
      <c r="E1" s="99"/>
      <c r="F1" s="99"/>
      <c r="G1" s="99"/>
    </row>
    <row r="2" spans="1:57" ht="12.75" customHeight="1" x14ac:dyDescent="0.2">
      <c r="A2" s="100" t="s">
        <v>34</v>
      </c>
      <c r="B2" s="101"/>
      <c r="C2" s="102" t="s">
        <v>549</v>
      </c>
      <c r="D2" s="102" t="s">
        <v>550</v>
      </c>
      <c r="E2" s="101"/>
      <c r="F2" s="103" t="s">
        <v>35</v>
      </c>
      <c r="G2" s="104"/>
    </row>
    <row r="3" spans="1:57" ht="3" hidden="1" customHeight="1" x14ac:dyDescent="0.2">
      <c r="A3" s="105"/>
      <c r="B3" s="106"/>
      <c r="C3" s="107"/>
      <c r="D3" s="107"/>
      <c r="E3" s="106"/>
      <c r="F3" s="108"/>
      <c r="G3" s="109"/>
    </row>
    <row r="4" spans="1:57" ht="12" customHeight="1" x14ac:dyDescent="0.2">
      <c r="A4" s="110" t="s">
        <v>36</v>
      </c>
      <c r="B4" s="106"/>
      <c r="C4" s="107"/>
      <c r="D4" s="107"/>
      <c r="E4" s="106"/>
      <c r="F4" s="108" t="s">
        <v>37</v>
      </c>
      <c r="G4" s="111"/>
    </row>
    <row r="5" spans="1:57" ht="12.95" customHeight="1" x14ac:dyDescent="0.2">
      <c r="A5" s="112" t="s">
        <v>549</v>
      </c>
      <c r="B5" s="113"/>
      <c r="C5" s="114" t="s">
        <v>550</v>
      </c>
      <c r="D5" s="115"/>
      <c r="E5" s="116"/>
      <c r="F5" s="108" t="s">
        <v>38</v>
      </c>
      <c r="G5" s="109"/>
    </row>
    <row r="6" spans="1:57" ht="12.95" customHeight="1" x14ac:dyDescent="0.2">
      <c r="A6" s="110" t="s">
        <v>39</v>
      </c>
      <c r="B6" s="106"/>
      <c r="C6" s="107"/>
      <c r="D6" s="107"/>
      <c r="E6" s="106"/>
      <c r="F6" s="117" t="s">
        <v>40</v>
      </c>
      <c r="G6" s="118">
        <v>0</v>
      </c>
      <c r="O6" s="119"/>
    </row>
    <row r="7" spans="1:57" ht="12.95" customHeight="1" x14ac:dyDescent="0.2">
      <c r="A7" s="120" t="s">
        <v>105</v>
      </c>
      <c r="B7" s="121"/>
      <c r="C7" s="122" t="s">
        <v>106</v>
      </c>
      <c r="D7" s="123"/>
      <c r="E7" s="123"/>
      <c r="F7" s="124" t="s">
        <v>41</v>
      </c>
      <c r="G7" s="118">
        <f>IF(G6=0,,ROUND((F30+F32)/G6,1))</f>
        <v>0</v>
      </c>
    </row>
    <row r="8" spans="1:57" x14ac:dyDescent="0.2">
      <c r="A8" s="125" t="s">
        <v>42</v>
      </c>
      <c r="B8" s="108"/>
      <c r="C8" s="314"/>
      <c r="D8" s="314"/>
      <c r="E8" s="315"/>
      <c r="F8" s="126" t="s">
        <v>43</v>
      </c>
      <c r="G8" s="127"/>
      <c r="H8" s="128"/>
      <c r="I8" s="129"/>
    </row>
    <row r="9" spans="1:57" x14ac:dyDescent="0.2">
      <c r="A9" s="125" t="s">
        <v>44</v>
      </c>
      <c r="B9" s="108"/>
      <c r="C9" s="314"/>
      <c r="D9" s="314"/>
      <c r="E9" s="315"/>
      <c r="F9" s="108"/>
      <c r="G9" s="130"/>
      <c r="H9" s="131"/>
    </row>
    <row r="10" spans="1:57" x14ac:dyDescent="0.2">
      <c r="A10" s="125" t="s">
        <v>45</v>
      </c>
      <c r="B10" s="108"/>
      <c r="C10" s="314"/>
      <c r="D10" s="314"/>
      <c r="E10" s="314"/>
      <c r="F10" s="132"/>
      <c r="G10" s="133"/>
      <c r="H10" s="134"/>
    </row>
    <row r="11" spans="1:57" ht="13.5" customHeight="1" x14ac:dyDescent="0.2">
      <c r="A11" s="125" t="s">
        <v>46</v>
      </c>
      <c r="B11" s="108"/>
      <c r="C11" s="314" t="s">
        <v>439</v>
      </c>
      <c r="D11" s="314"/>
      <c r="E11" s="314"/>
      <c r="F11" s="135" t="s">
        <v>47</v>
      </c>
      <c r="G11" s="136"/>
      <c r="H11" s="131"/>
      <c r="BA11" s="137"/>
      <c r="BB11" s="137"/>
      <c r="BC11" s="137"/>
      <c r="BD11" s="137"/>
      <c r="BE11" s="137"/>
    </row>
    <row r="12" spans="1:57" ht="12.75" customHeight="1" x14ac:dyDescent="0.2">
      <c r="A12" s="138" t="s">
        <v>48</v>
      </c>
      <c r="B12" s="106"/>
      <c r="C12" s="316"/>
      <c r="D12" s="316"/>
      <c r="E12" s="316"/>
      <c r="F12" s="139" t="s">
        <v>49</v>
      </c>
      <c r="G12" s="140"/>
      <c r="H12" s="131"/>
    </row>
    <row r="13" spans="1:57" ht="28.5" customHeight="1" thickBot="1" x14ac:dyDescent="0.25">
      <c r="A13" s="141" t="s">
        <v>50</v>
      </c>
      <c r="B13" s="142"/>
      <c r="C13" s="142"/>
      <c r="D13" s="142"/>
      <c r="E13" s="143"/>
      <c r="F13" s="143"/>
      <c r="G13" s="144"/>
      <c r="H13" s="131"/>
    </row>
    <row r="14" spans="1:57" ht="17.25" customHeight="1" thickBot="1" x14ac:dyDescent="0.25">
      <c r="A14" s="145" t="s">
        <v>51</v>
      </c>
      <c r="B14" s="146"/>
      <c r="C14" s="147"/>
      <c r="D14" s="148" t="s">
        <v>52</v>
      </c>
      <c r="E14" s="149"/>
      <c r="F14" s="149"/>
      <c r="G14" s="147"/>
    </row>
    <row r="15" spans="1:57" ht="15.95" customHeight="1" x14ac:dyDescent="0.2">
      <c r="A15" s="150"/>
      <c r="B15" s="151" t="s">
        <v>53</v>
      </c>
      <c r="C15" s="152">
        <f>'SO05 SO05 Rek'!E14</f>
        <v>0</v>
      </c>
      <c r="D15" s="153" t="str">
        <f>'SO05 SO05 Rek'!A19</f>
        <v>Ztížené výrobní podmínky</v>
      </c>
      <c r="E15" s="154"/>
      <c r="F15" s="155"/>
      <c r="G15" s="152">
        <f>'SO05 SO05 Rek'!I19</f>
        <v>0</v>
      </c>
    </row>
    <row r="16" spans="1:57" ht="15.95" customHeight="1" x14ac:dyDescent="0.2">
      <c r="A16" s="150" t="s">
        <v>54</v>
      </c>
      <c r="B16" s="151" t="s">
        <v>55</v>
      </c>
      <c r="C16" s="152">
        <f>'SO05 SO05 Rek'!F14</f>
        <v>0</v>
      </c>
      <c r="D16" s="156" t="str">
        <f>'SO05 SO05 Rek'!A20</f>
        <v>Oborová přirážka</v>
      </c>
      <c r="E16" s="157"/>
      <c r="F16" s="158"/>
      <c r="G16" s="152">
        <f>'SO05 SO05 Rek'!I20</f>
        <v>0</v>
      </c>
    </row>
    <row r="17" spans="1:7" ht="15.95" customHeight="1" x14ac:dyDescent="0.2">
      <c r="A17" s="150" t="s">
        <v>56</v>
      </c>
      <c r="B17" s="151" t="s">
        <v>57</v>
      </c>
      <c r="C17" s="152">
        <f>'SO05 SO05 Rek'!H14</f>
        <v>0</v>
      </c>
      <c r="D17" s="156" t="str">
        <f>'SO05 SO05 Rek'!A21</f>
        <v>Přesun stavebních kapacit</v>
      </c>
      <c r="E17" s="157"/>
      <c r="F17" s="158"/>
      <c r="G17" s="152">
        <f>'SO05 SO05 Rek'!I21</f>
        <v>0</v>
      </c>
    </row>
    <row r="18" spans="1:7" ht="15.95" customHeight="1" x14ac:dyDescent="0.2">
      <c r="A18" s="159" t="s">
        <v>58</v>
      </c>
      <c r="B18" s="160" t="s">
        <v>59</v>
      </c>
      <c r="C18" s="152">
        <f>'SO05 SO05 Rek'!G14</f>
        <v>0</v>
      </c>
      <c r="D18" s="156" t="str">
        <f>'SO05 SO05 Rek'!A22</f>
        <v>Mimostaveništní doprava</v>
      </c>
      <c r="E18" s="157"/>
      <c r="F18" s="158"/>
      <c r="G18" s="152">
        <f>'SO05 SO05 Rek'!I22</f>
        <v>0</v>
      </c>
    </row>
    <row r="19" spans="1:7" ht="15.95" customHeight="1" x14ac:dyDescent="0.2">
      <c r="A19" s="161" t="s">
        <v>60</v>
      </c>
      <c r="B19" s="151"/>
      <c r="C19" s="152">
        <f>SUM(C15:C18)</f>
        <v>0</v>
      </c>
      <c r="D19" s="162" t="str">
        <f>'SO05 SO05 Rek'!A23</f>
        <v>Zařízení staveniště</v>
      </c>
      <c r="E19" s="157"/>
      <c r="F19" s="158"/>
      <c r="G19" s="152">
        <f>'SO05 SO05 Rek'!I23</f>
        <v>0</v>
      </c>
    </row>
    <row r="20" spans="1:7" ht="15.95" customHeight="1" x14ac:dyDescent="0.2">
      <c r="A20" s="161"/>
      <c r="B20" s="151"/>
      <c r="C20" s="152"/>
      <c r="D20" s="156" t="str">
        <f>'SO05 SO05 Rek'!A24</f>
        <v>Provoz investora</v>
      </c>
      <c r="E20" s="157"/>
      <c r="F20" s="158"/>
      <c r="G20" s="152">
        <f>'SO05 SO05 Rek'!I24</f>
        <v>0</v>
      </c>
    </row>
    <row r="21" spans="1:7" ht="15.95" customHeight="1" x14ac:dyDescent="0.2">
      <c r="A21" s="161" t="s">
        <v>30</v>
      </c>
      <c r="B21" s="151"/>
      <c r="C21" s="152">
        <f>'SO05 SO05 Rek'!I14</f>
        <v>0</v>
      </c>
      <c r="D21" s="156" t="str">
        <f>'SO05 SO05 Rek'!A25</f>
        <v>Kompletační činnost (IČD)</v>
      </c>
      <c r="E21" s="157"/>
      <c r="F21" s="158"/>
      <c r="G21" s="152">
        <f>'SO05 SO05 Rek'!I25</f>
        <v>0</v>
      </c>
    </row>
    <row r="22" spans="1:7" ht="15.95" customHeight="1" x14ac:dyDescent="0.2">
      <c r="A22" s="163" t="s">
        <v>61</v>
      </c>
      <c r="B22" s="131"/>
      <c r="C22" s="152">
        <f>C19+C21</f>
        <v>0</v>
      </c>
      <c r="D22" s="156" t="s">
        <v>62</v>
      </c>
      <c r="E22" s="157"/>
      <c r="F22" s="158"/>
      <c r="G22" s="152">
        <f>G23-SUM(G15:G21)</f>
        <v>0</v>
      </c>
    </row>
    <row r="23" spans="1:7" ht="15.95" customHeight="1" thickBot="1" x14ac:dyDescent="0.25">
      <c r="A23" s="317" t="s">
        <v>63</v>
      </c>
      <c r="B23" s="318"/>
      <c r="C23" s="164">
        <f>C22+G23</f>
        <v>0</v>
      </c>
      <c r="D23" s="165" t="s">
        <v>64</v>
      </c>
      <c r="E23" s="166"/>
      <c r="F23" s="167"/>
      <c r="G23" s="152">
        <f>'SO05 SO05 Rek'!H27</f>
        <v>0</v>
      </c>
    </row>
    <row r="24" spans="1:7" x14ac:dyDescent="0.2">
      <c r="A24" s="168" t="s">
        <v>65</v>
      </c>
      <c r="B24" s="169"/>
      <c r="C24" s="170"/>
      <c r="D24" s="169" t="s">
        <v>66</v>
      </c>
      <c r="E24" s="169"/>
      <c r="F24" s="171" t="s">
        <v>67</v>
      </c>
      <c r="G24" s="172"/>
    </row>
    <row r="25" spans="1:7" x14ac:dyDescent="0.2">
      <c r="A25" s="163" t="s">
        <v>68</v>
      </c>
      <c r="B25" s="131"/>
      <c r="C25" s="173"/>
      <c r="D25" s="131" t="s">
        <v>68</v>
      </c>
      <c r="F25" s="174" t="s">
        <v>68</v>
      </c>
      <c r="G25" s="175"/>
    </row>
    <row r="26" spans="1:7" ht="37.5" customHeight="1" x14ac:dyDescent="0.2">
      <c r="A26" s="163" t="s">
        <v>69</v>
      </c>
      <c r="B26" s="176"/>
      <c r="C26" s="173"/>
      <c r="D26" s="131" t="s">
        <v>69</v>
      </c>
      <c r="F26" s="174" t="s">
        <v>69</v>
      </c>
      <c r="G26" s="175"/>
    </row>
    <row r="27" spans="1:7" x14ac:dyDescent="0.2">
      <c r="A27" s="163"/>
      <c r="B27" s="177"/>
      <c r="C27" s="173"/>
      <c r="D27" s="131"/>
      <c r="F27" s="174"/>
      <c r="G27" s="175"/>
    </row>
    <row r="28" spans="1:7" x14ac:dyDescent="0.2">
      <c r="A28" s="163" t="s">
        <v>70</v>
      </c>
      <c r="B28" s="131"/>
      <c r="C28" s="173"/>
      <c r="D28" s="174" t="s">
        <v>71</v>
      </c>
      <c r="E28" s="173"/>
      <c r="F28" s="178" t="s">
        <v>71</v>
      </c>
      <c r="G28" s="175"/>
    </row>
    <row r="29" spans="1:7" ht="69" customHeight="1" x14ac:dyDescent="0.2">
      <c r="A29" s="163"/>
      <c r="B29" s="131"/>
      <c r="C29" s="179"/>
      <c r="D29" s="180"/>
      <c r="E29" s="179"/>
      <c r="F29" s="131"/>
      <c r="G29" s="175"/>
    </row>
    <row r="30" spans="1:7" x14ac:dyDescent="0.2">
      <c r="A30" s="181" t="s">
        <v>12</v>
      </c>
      <c r="B30" s="182"/>
      <c r="C30" s="183">
        <v>21</v>
      </c>
      <c r="D30" s="182" t="s">
        <v>72</v>
      </c>
      <c r="E30" s="184"/>
      <c r="F30" s="319">
        <f>ROUND(C23-F32,0)</f>
        <v>0</v>
      </c>
      <c r="G30" s="320"/>
    </row>
    <row r="31" spans="1:7" x14ac:dyDescent="0.2">
      <c r="A31" s="181" t="s">
        <v>73</v>
      </c>
      <c r="B31" s="182"/>
      <c r="C31" s="183">
        <f>C30</f>
        <v>21</v>
      </c>
      <c r="D31" s="182" t="s">
        <v>74</v>
      </c>
      <c r="E31" s="184"/>
      <c r="F31" s="319">
        <f>ROUND(PRODUCT(F30,C31/100),1)</f>
        <v>0</v>
      </c>
      <c r="G31" s="320"/>
    </row>
    <row r="32" spans="1:7" x14ac:dyDescent="0.2">
      <c r="A32" s="181" t="s">
        <v>12</v>
      </c>
      <c r="B32" s="182"/>
      <c r="C32" s="183">
        <v>0</v>
      </c>
      <c r="D32" s="182" t="s">
        <v>74</v>
      </c>
      <c r="E32" s="184"/>
      <c r="F32" s="319">
        <v>0</v>
      </c>
      <c r="G32" s="320"/>
    </row>
    <row r="33" spans="1:8" x14ac:dyDescent="0.2">
      <c r="A33" s="181" t="s">
        <v>73</v>
      </c>
      <c r="B33" s="185"/>
      <c r="C33" s="186">
        <f>C32</f>
        <v>0</v>
      </c>
      <c r="D33" s="182" t="s">
        <v>74</v>
      </c>
      <c r="E33" s="158"/>
      <c r="F33" s="319">
        <f>ROUND(PRODUCT(F32,C33/100),1)</f>
        <v>0</v>
      </c>
      <c r="G33" s="320"/>
    </row>
    <row r="34" spans="1:8" s="190" customFormat="1" ht="19.5" customHeight="1" thickBot="1" x14ac:dyDescent="0.3">
      <c r="A34" s="187" t="s">
        <v>75</v>
      </c>
      <c r="B34" s="188"/>
      <c r="C34" s="188"/>
      <c r="D34" s="188"/>
      <c r="E34" s="189"/>
      <c r="F34" s="321">
        <f>CEILING(SUM(F30:F33),IF(SUM(F30:F33)&gt;=0,1,-1))</f>
        <v>0</v>
      </c>
      <c r="G34" s="322"/>
    </row>
    <row r="36" spans="1:8" x14ac:dyDescent="0.2">
      <c r="A36" s="1" t="s">
        <v>76</v>
      </c>
      <c r="B36" s="1"/>
      <c r="C36" s="1"/>
      <c r="D36" s="1"/>
      <c r="E36" s="1"/>
      <c r="F36" s="1"/>
      <c r="G36" s="1"/>
      <c r="H36" t="s">
        <v>2</v>
      </c>
    </row>
    <row r="37" spans="1:8" ht="14.25" customHeight="1" x14ac:dyDescent="0.2">
      <c r="A37" s="1"/>
      <c r="B37" s="313"/>
      <c r="C37" s="313"/>
      <c r="D37" s="313"/>
      <c r="E37" s="313"/>
      <c r="F37" s="313"/>
      <c r="G37" s="313"/>
      <c r="H37" t="s">
        <v>2</v>
      </c>
    </row>
    <row r="38" spans="1:8" ht="12.75" customHeight="1" x14ac:dyDescent="0.2">
      <c r="A38" s="191"/>
      <c r="B38" s="313"/>
      <c r="C38" s="313"/>
      <c r="D38" s="313"/>
      <c r="E38" s="313"/>
      <c r="F38" s="313"/>
      <c r="G38" s="313"/>
      <c r="H38" t="s">
        <v>2</v>
      </c>
    </row>
    <row r="39" spans="1:8" x14ac:dyDescent="0.2">
      <c r="A39" s="191"/>
      <c r="B39" s="313"/>
      <c r="C39" s="313"/>
      <c r="D39" s="313"/>
      <c r="E39" s="313"/>
      <c r="F39" s="313"/>
      <c r="G39" s="313"/>
      <c r="H39" t="s">
        <v>2</v>
      </c>
    </row>
    <row r="40" spans="1:8" x14ac:dyDescent="0.2">
      <c r="A40" s="191"/>
      <c r="B40" s="313"/>
      <c r="C40" s="313"/>
      <c r="D40" s="313"/>
      <c r="E40" s="313"/>
      <c r="F40" s="313"/>
      <c r="G40" s="313"/>
      <c r="H40" t="s">
        <v>2</v>
      </c>
    </row>
    <row r="41" spans="1:8" x14ac:dyDescent="0.2">
      <c r="A41" s="191"/>
      <c r="B41" s="313"/>
      <c r="C41" s="313"/>
      <c r="D41" s="313"/>
      <c r="E41" s="313"/>
      <c r="F41" s="313"/>
      <c r="G41" s="313"/>
      <c r="H41" t="s">
        <v>2</v>
      </c>
    </row>
    <row r="42" spans="1:8" x14ac:dyDescent="0.2">
      <c r="A42" s="191"/>
      <c r="B42" s="313"/>
      <c r="C42" s="313"/>
      <c r="D42" s="313"/>
      <c r="E42" s="313"/>
      <c r="F42" s="313"/>
      <c r="G42" s="313"/>
      <c r="H42" t="s">
        <v>2</v>
      </c>
    </row>
    <row r="43" spans="1:8" x14ac:dyDescent="0.2">
      <c r="A43" s="191"/>
      <c r="B43" s="313"/>
      <c r="C43" s="313"/>
      <c r="D43" s="313"/>
      <c r="E43" s="313"/>
      <c r="F43" s="313"/>
      <c r="G43" s="313"/>
      <c r="H43" t="s">
        <v>2</v>
      </c>
    </row>
    <row r="44" spans="1:8" x14ac:dyDescent="0.2">
      <c r="A44" s="191"/>
      <c r="B44" s="313"/>
      <c r="C44" s="313"/>
      <c r="D44" s="313"/>
      <c r="E44" s="313"/>
      <c r="F44" s="313"/>
      <c r="G44" s="313"/>
      <c r="H44" t="s">
        <v>2</v>
      </c>
    </row>
    <row r="45" spans="1:8" ht="0.75" customHeight="1" x14ac:dyDescent="0.2">
      <c r="A45" s="191"/>
      <c r="B45" s="313"/>
      <c r="C45" s="313"/>
      <c r="D45" s="313"/>
      <c r="E45" s="313"/>
      <c r="F45" s="313"/>
      <c r="G45" s="313"/>
      <c r="H45" t="s">
        <v>2</v>
      </c>
    </row>
    <row r="46" spans="1:8" x14ac:dyDescent="0.2">
      <c r="B46" s="323"/>
      <c r="C46" s="323"/>
      <c r="D46" s="323"/>
      <c r="E46" s="323"/>
      <c r="F46" s="323"/>
      <c r="G46" s="323"/>
    </row>
    <row r="47" spans="1:8" x14ac:dyDescent="0.2">
      <c r="B47" s="323"/>
      <c r="C47" s="323"/>
      <c r="D47" s="323"/>
      <c r="E47" s="323"/>
      <c r="F47" s="323"/>
      <c r="G47" s="323"/>
    </row>
    <row r="48" spans="1:8" x14ac:dyDescent="0.2">
      <c r="B48" s="323"/>
      <c r="C48" s="323"/>
      <c r="D48" s="323"/>
      <c r="E48" s="323"/>
      <c r="F48" s="323"/>
      <c r="G48" s="323"/>
    </row>
    <row r="49" spans="2:7" x14ac:dyDescent="0.2">
      <c r="B49" s="323"/>
      <c r="C49" s="323"/>
      <c r="D49" s="323"/>
      <c r="E49" s="323"/>
      <c r="F49" s="323"/>
      <c r="G49" s="323"/>
    </row>
    <row r="50" spans="2:7" x14ac:dyDescent="0.2">
      <c r="B50" s="323"/>
      <c r="C50" s="323"/>
      <c r="D50" s="323"/>
      <c r="E50" s="323"/>
      <c r="F50" s="323"/>
      <c r="G50" s="323"/>
    </row>
    <row r="51" spans="2:7" x14ac:dyDescent="0.2">
      <c r="B51" s="323"/>
      <c r="C51" s="323"/>
      <c r="D51" s="323"/>
      <c r="E51" s="323"/>
      <c r="F51" s="323"/>
      <c r="G51" s="323"/>
    </row>
    <row r="52" spans="2:7" x14ac:dyDescent="0.2">
      <c r="B52" s="323"/>
      <c r="C52" s="323"/>
      <c r="D52" s="323"/>
      <c r="E52" s="323"/>
      <c r="F52" s="323"/>
      <c r="G52" s="323"/>
    </row>
    <row r="53" spans="2:7" x14ac:dyDescent="0.2">
      <c r="B53" s="323"/>
      <c r="C53" s="323"/>
      <c r="D53" s="323"/>
      <c r="E53" s="323"/>
      <c r="F53" s="323"/>
      <c r="G53" s="323"/>
    </row>
    <row r="54" spans="2:7" x14ac:dyDescent="0.2">
      <c r="B54" s="323"/>
      <c r="C54" s="323"/>
      <c r="D54" s="323"/>
      <c r="E54" s="323"/>
      <c r="F54" s="323"/>
      <c r="G54" s="323"/>
    </row>
    <row r="55" spans="2:7" x14ac:dyDescent="0.2">
      <c r="B55" s="323"/>
      <c r="C55" s="323"/>
      <c r="D55" s="323"/>
      <c r="E55" s="323"/>
      <c r="F55" s="323"/>
      <c r="G55" s="323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E78"/>
  <sheetViews>
    <sheetView workbookViewId="0">
      <selection activeCell="G27" sqref="G27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324" t="s">
        <v>3</v>
      </c>
      <c r="B1" s="325"/>
      <c r="C1" s="192" t="s">
        <v>107</v>
      </c>
      <c r="D1" s="193"/>
      <c r="E1" s="194"/>
      <c r="F1" s="193"/>
      <c r="G1" s="195" t="s">
        <v>77</v>
      </c>
      <c r="H1" s="196" t="s">
        <v>549</v>
      </c>
      <c r="I1" s="197"/>
    </row>
    <row r="2" spans="1:57" ht="13.5" thickBot="1" x14ac:dyDescent="0.25">
      <c r="A2" s="326" t="s">
        <v>78</v>
      </c>
      <c r="B2" s="327"/>
      <c r="C2" s="198" t="s">
        <v>551</v>
      </c>
      <c r="D2" s="199"/>
      <c r="E2" s="200"/>
      <c r="F2" s="199"/>
      <c r="G2" s="328" t="s">
        <v>550</v>
      </c>
      <c r="H2" s="329"/>
      <c r="I2" s="330"/>
    </row>
    <row r="3" spans="1:57" ht="13.5" thickTop="1" x14ac:dyDescent="0.2">
      <c r="F3" s="131"/>
    </row>
    <row r="4" spans="1:57" ht="19.5" customHeight="1" x14ac:dyDescent="0.25">
      <c r="A4" s="201" t="s">
        <v>79</v>
      </c>
      <c r="B4" s="202"/>
      <c r="C4" s="202"/>
      <c r="D4" s="202"/>
      <c r="E4" s="203"/>
      <c r="F4" s="202"/>
      <c r="G4" s="202"/>
      <c r="H4" s="202"/>
      <c r="I4" s="202"/>
    </row>
    <row r="5" spans="1:57" ht="13.5" thickBot="1" x14ac:dyDescent="0.25"/>
    <row r="6" spans="1:57" s="131" customFormat="1" ht="13.5" thickBot="1" x14ac:dyDescent="0.25">
      <c r="A6" s="204"/>
      <c r="B6" s="205" t="s">
        <v>80</v>
      </c>
      <c r="C6" s="205"/>
      <c r="D6" s="206"/>
      <c r="E6" s="207" t="s">
        <v>26</v>
      </c>
      <c r="F6" s="208" t="s">
        <v>27</v>
      </c>
      <c r="G6" s="208" t="s">
        <v>28</v>
      </c>
      <c r="H6" s="208" t="s">
        <v>29</v>
      </c>
      <c r="I6" s="209" t="s">
        <v>30</v>
      </c>
    </row>
    <row r="7" spans="1:57" s="131" customFormat="1" x14ac:dyDescent="0.2">
      <c r="A7" s="301" t="str">
        <f>'SO05 SO05 Pol'!B7</f>
        <v>2</v>
      </c>
      <c r="B7" s="63" t="str">
        <f>'SO05 SO05 Pol'!C7</f>
        <v>Základy,zvláštní zakládání</v>
      </c>
      <c r="D7" s="210"/>
      <c r="E7" s="302">
        <f>'SO05 SO05 Pol'!BA19</f>
        <v>0</v>
      </c>
      <c r="F7" s="303">
        <f>'SO05 SO05 Pol'!BB19</f>
        <v>0</v>
      </c>
      <c r="G7" s="303">
        <f>'SO05 SO05 Pol'!BC19</f>
        <v>0</v>
      </c>
      <c r="H7" s="303">
        <f>'SO05 SO05 Pol'!BD19</f>
        <v>0</v>
      </c>
      <c r="I7" s="304">
        <f>'SO05 SO05 Pol'!BE19</f>
        <v>0</v>
      </c>
    </row>
    <row r="8" spans="1:57" s="131" customFormat="1" x14ac:dyDescent="0.2">
      <c r="A8" s="301" t="str">
        <f>'SO05 SO05 Pol'!B20</f>
        <v>45</v>
      </c>
      <c r="B8" s="63" t="str">
        <f>'SO05 SO05 Pol'!C20</f>
        <v>Podkladní a vedlejší konstrukc</v>
      </c>
      <c r="D8" s="210"/>
      <c r="E8" s="302">
        <f>'SO05 SO05 Pol'!BA23</f>
        <v>0</v>
      </c>
      <c r="F8" s="303">
        <f>'SO05 SO05 Pol'!BB23</f>
        <v>0</v>
      </c>
      <c r="G8" s="303">
        <f>'SO05 SO05 Pol'!BC23</f>
        <v>0</v>
      </c>
      <c r="H8" s="303">
        <f>'SO05 SO05 Pol'!BD23</f>
        <v>0</v>
      </c>
      <c r="I8" s="304">
        <f>'SO05 SO05 Pol'!BE23</f>
        <v>0</v>
      </c>
    </row>
    <row r="9" spans="1:57" s="131" customFormat="1" x14ac:dyDescent="0.2">
      <c r="A9" s="301" t="str">
        <f>'SO05 SO05 Pol'!B24</f>
        <v>99</v>
      </c>
      <c r="B9" s="63" t="str">
        <f>'SO05 SO05 Pol'!C24</f>
        <v>Přesun hmot</v>
      </c>
      <c r="D9" s="210"/>
      <c r="E9" s="302">
        <f>'SO05 SO05 Pol'!BA26</f>
        <v>0</v>
      </c>
      <c r="F9" s="303">
        <f>'SO05 SO05 Pol'!BB26</f>
        <v>0</v>
      </c>
      <c r="G9" s="303">
        <f>'SO05 SO05 Pol'!BC26</f>
        <v>0</v>
      </c>
      <c r="H9" s="303">
        <f>'SO05 SO05 Pol'!BD26</f>
        <v>0</v>
      </c>
      <c r="I9" s="304">
        <f>'SO05 SO05 Pol'!BE26</f>
        <v>0</v>
      </c>
    </row>
    <row r="10" spans="1:57" s="131" customFormat="1" x14ac:dyDescent="0.2">
      <c r="A10" s="301" t="str">
        <f>'SO05 SO05 Pol'!B27</f>
        <v>_1</v>
      </c>
      <c r="B10" s="63" t="str">
        <f>'SO05 SO05 Pol'!C27</f>
        <v>Zemní práce</v>
      </c>
      <c r="D10" s="210"/>
      <c r="E10" s="302">
        <f>'SO05 SO05 Pol'!BA36</f>
        <v>0</v>
      </c>
      <c r="F10" s="303">
        <f>'SO05 SO05 Pol'!BB36</f>
        <v>0</v>
      </c>
      <c r="G10" s="303">
        <f>'SO05 SO05 Pol'!BC36</f>
        <v>0</v>
      </c>
      <c r="H10" s="303">
        <f>'SO05 SO05 Pol'!BD36</f>
        <v>0</v>
      </c>
      <c r="I10" s="304">
        <f>'SO05 SO05 Pol'!BE36</f>
        <v>0</v>
      </c>
    </row>
    <row r="11" spans="1:57" s="131" customFormat="1" x14ac:dyDescent="0.2">
      <c r="A11" s="301" t="str">
        <f>'SO05 SO05 Pol'!B37</f>
        <v>_3</v>
      </c>
      <c r="B11" s="63" t="str">
        <f>'SO05 SO05 Pol'!C37</f>
        <v>Zemní práce</v>
      </c>
      <c r="D11" s="210"/>
      <c r="E11" s="302">
        <f>'SO05 SO05 Pol'!BA42</f>
        <v>0</v>
      </c>
      <c r="F11" s="303">
        <f>'SO05 SO05 Pol'!BB42</f>
        <v>0</v>
      </c>
      <c r="G11" s="303">
        <f>'SO05 SO05 Pol'!BC42</f>
        <v>0</v>
      </c>
      <c r="H11" s="303">
        <f>'SO05 SO05 Pol'!BD42</f>
        <v>0</v>
      </c>
      <c r="I11" s="304">
        <f>'SO05 SO05 Pol'!BE42</f>
        <v>0</v>
      </c>
    </row>
    <row r="12" spans="1:57" s="131" customFormat="1" x14ac:dyDescent="0.2">
      <c r="A12" s="301" t="str">
        <f>'SO05 SO05 Pol'!B43</f>
        <v>_5</v>
      </c>
      <c r="B12" s="63" t="str">
        <f>'SO05 SO05 Pol'!C43</f>
        <v>Zemní práce</v>
      </c>
      <c r="D12" s="210"/>
      <c r="E12" s="302">
        <f>'SO05 SO05 Pol'!BA110</f>
        <v>0</v>
      </c>
      <c r="F12" s="303">
        <f>'SO05 SO05 Pol'!BB110</f>
        <v>0</v>
      </c>
      <c r="G12" s="303">
        <f>'SO05 SO05 Pol'!BC110</f>
        <v>0</v>
      </c>
      <c r="H12" s="303">
        <f>'SO05 SO05 Pol'!BD110</f>
        <v>0</v>
      </c>
      <c r="I12" s="304">
        <f>'SO05 SO05 Pol'!BE110</f>
        <v>0</v>
      </c>
    </row>
    <row r="13" spans="1:57" s="131" customFormat="1" ht="13.5" thickBot="1" x14ac:dyDescent="0.25">
      <c r="A13" s="301" t="str">
        <f>'SO05 SO05 Pol'!B111</f>
        <v>711</v>
      </c>
      <c r="B13" s="63" t="str">
        <f>'SO05 SO05 Pol'!C111</f>
        <v>Izolace proti vodě</v>
      </c>
      <c r="D13" s="210"/>
      <c r="E13" s="302">
        <f>'SO05 SO05 Pol'!BA114</f>
        <v>0</v>
      </c>
      <c r="F13" s="303">
        <f>'SO05 SO05 Pol'!BB114</f>
        <v>0</v>
      </c>
      <c r="G13" s="303">
        <f>'SO05 SO05 Pol'!BC114</f>
        <v>0</v>
      </c>
      <c r="H13" s="303">
        <f>'SO05 SO05 Pol'!BD114</f>
        <v>0</v>
      </c>
      <c r="I13" s="304">
        <f>'SO05 SO05 Pol'!BE114</f>
        <v>0</v>
      </c>
    </row>
    <row r="14" spans="1:57" s="13" customFormat="1" ht="13.5" thickBot="1" x14ac:dyDescent="0.25">
      <c r="A14" s="211"/>
      <c r="B14" s="212" t="s">
        <v>81</v>
      </c>
      <c r="C14" s="212"/>
      <c r="D14" s="213"/>
      <c r="E14" s="214">
        <f>SUM(E7:E13)</f>
        <v>0</v>
      </c>
      <c r="F14" s="215">
        <f>SUM(F7:F13)</f>
        <v>0</v>
      </c>
      <c r="G14" s="215">
        <f>SUM(G7:G13)</f>
        <v>0</v>
      </c>
      <c r="H14" s="215">
        <f>SUM(H7:H13)</f>
        <v>0</v>
      </c>
      <c r="I14" s="216">
        <f>SUM(I7:I13)</f>
        <v>0</v>
      </c>
    </row>
    <row r="15" spans="1:57" x14ac:dyDescent="0.2">
      <c r="A15" s="131"/>
      <c r="B15" s="131"/>
      <c r="C15" s="131"/>
      <c r="D15" s="131"/>
      <c r="E15" s="131"/>
      <c r="F15" s="131"/>
      <c r="G15" s="131"/>
      <c r="H15" s="131"/>
      <c r="I15" s="131"/>
    </row>
    <row r="16" spans="1:57" ht="19.5" customHeight="1" x14ac:dyDescent="0.25">
      <c r="A16" s="202" t="s">
        <v>82</v>
      </c>
      <c r="B16" s="202"/>
      <c r="C16" s="202"/>
      <c r="D16" s="202"/>
      <c r="E16" s="202"/>
      <c r="F16" s="202"/>
      <c r="G16" s="217"/>
      <c r="H16" s="202"/>
      <c r="I16" s="202"/>
      <c r="BA16" s="137"/>
      <c r="BB16" s="137"/>
      <c r="BC16" s="137"/>
      <c r="BD16" s="137"/>
      <c r="BE16" s="137"/>
    </row>
    <row r="17" spans="1:53" ht="13.5" thickBot="1" x14ac:dyDescent="0.25"/>
    <row r="18" spans="1:53" x14ac:dyDescent="0.2">
      <c r="A18" s="168" t="s">
        <v>83</v>
      </c>
      <c r="B18" s="169"/>
      <c r="C18" s="169"/>
      <c r="D18" s="218"/>
      <c r="E18" s="219" t="s">
        <v>84</v>
      </c>
      <c r="F18" s="220" t="s">
        <v>13</v>
      </c>
      <c r="G18" s="221" t="s">
        <v>85</v>
      </c>
      <c r="H18" s="222"/>
      <c r="I18" s="223" t="s">
        <v>84</v>
      </c>
    </row>
    <row r="19" spans="1:53" x14ac:dyDescent="0.2">
      <c r="A19" s="224" t="s">
        <v>473</v>
      </c>
      <c r="B19" s="225"/>
      <c r="C19" s="225"/>
      <c r="D19" s="226"/>
      <c r="E19" s="227"/>
      <c r="F19" s="228"/>
      <c r="G19" s="229">
        <v>0</v>
      </c>
      <c r="H19" s="230"/>
      <c r="I19" s="231">
        <f t="shared" ref="I19:I26" si="0">E19+F19*G19/100</f>
        <v>0</v>
      </c>
      <c r="BA19">
        <v>0</v>
      </c>
    </row>
    <row r="20" spans="1:53" x14ac:dyDescent="0.2">
      <c r="A20" s="224" t="s">
        <v>474</v>
      </c>
      <c r="B20" s="225"/>
      <c r="C20" s="225"/>
      <c r="D20" s="226"/>
      <c r="E20" s="227"/>
      <c r="F20" s="228"/>
      <c r="G20" s="229">
        <v>0</v>
      </c>
      <c r="H20" s="230"/>
      <c r="I20" s="231">
        <f t="shared" si="0"/>
        <v>0</v>
      </c>
      <c r="BA20">
        <v>0</v>
      </c>
    </row>
    <row r="21" spans="1:53" x14ac:dyDescent="0.2">
      <c r="A21" s="224" t="s">
        <v>433</v>
      </c>
      <c r="B21" s="225"/>
      <c r="C21" s="225"/>
      <c r="D21" s="226"/>
      <c r="E21" s="227"/>
      <c r="F21" s="228"/>
      <c r="G21" s="229">
        <v>0</v>
      </c>
      <c r="H21" s="230"/>
      <c r="I21" s="231">
        <f t="shared" si="0"/>
        <v>0</v>
      </c>
      <c r="BA21">
        <v>0</v>
      </c>
    </row>
    <row r="22" spans="1:53" x14ac:dyDescent="0.2">
      <c r="A22" s="224" t="s">
        <v>434</v>
      </c>
      <c r="B22" s="225"/>
      <c r="C22" s="225"/>
      <c r="D22" s="226"/>
      <c r="E22" s="227"/>
      <c r="F22" s="228"/>
      <c r="G22" s="229">
        <v>0</v>
      </c>
      <c r="H22" s="230"/>
      <c r="I22" s="231">
        <f t="shared" si="0"/>
        <v>0</v>
      </c>
      <c r="BA22">
        <v>0</v>
      </c>
    </row>
    <row r="23" spans="1:53" x14ac:dyDescent="0.2">
      <c r="A23" s="224" t="s">
        <v>435</v>
      </c>
      <c r="B23" s="225"/>
      <c r="C23" s="225"/>
      <c r="D23" s="226"/>
      <c r="E23" s="227"/>
      <c r="F23" s="228"/>
      <c r="G23" s="229">
        <v>0</v>
      </c>
      <c r="H23" s="230"/>
      <c r="I23" s="231">
        <f t="shared" si="0"/>
        <v>0</v>
      </c>
      <c r="BA23">
        <v>1</v>
      </c>
    </row>
    <row r="24" spans="1:53" x14ac:dyDescent="0.2">
      <c r="A24" s="224" t="s">
        <v>436</v>
      </c>
      <c r="B24" s="225"/>
      <c r="C24" s="225"/>
      <c r="D24" s="226"/>
      <c r="E24" s="227"/>
      <c r="F24" s="228"/>
      <c r="G24" s="229">
        <v>0</v>
      </c>
      <c r="H24" s="230"/>
      <c r="I24" s="231">
        <f t="shared" si="0"/>
        <v>0</v>
      </c>
      <c r="BA24">
        <v>1</v>
      </c>
    </row>
    <row r="25" spans="1:53" x14ac:dyDescent="0.2">
      <c r="A25" s="224" t="s">
        <v>437</v>
      </c>
      <c r="B25" s="225"/>
      <c r="C25" s="225"/>
      <c r="D25" s="226"/>
      <c r="E25" s="227"/>
      <c r="F25" s="228"/>
      <c r="G25" s="229">
        <v>0</v>
      </c>
      <c r="H25" s="230"/>
      <c r="I25" s="231">
        <f t="shared" si="0"/>
        <v>0</v>
      </c>
      <c r="BA25">
        <v>2</v>
      </c>
    </row>
    <row r="26" spans="1:53" x14ac:dyDescent="0.2">
      <c r="A26" s="224" t="s">
        <v>438</v>
      </c>
      <c r="B26" s="225"/>
      <c r="C26" s="225"/>
      <c r="D26" s="226"/>
      <c r="E26" s="227"/>
      <c r="F26" s="228"/>
      <c r="G26" s="229">
        <v>0</v>
      </c>
      <c r="H26" s="230"/>
      <c r="I26" s="231">
        <f t="shared" si="0"/>
        <v>0</v>
      </c>
      <c r="BA26">
        <v>2</v>
      </c>
    </row>
    <row r="27" spans="1:53" ht="13.5" thickBot="1" x14ac:dyDescent="0.25">
      <c r="A27" s="232"/>
      <c r="B27" s="233" t="s">
        <v>86</v>
      </c>
      <c r="C27" s="234"/>
      <c r="D27" s="235"/>
      <c r="E27" s="236"/>
      <c r="F27" s="237"/>
      <c r="G27" s="237"/>
      <c r="H27" s="331">
        <f>SUM(I19:I26)</f>
        <v>0</v>
      </c>
      <c r="I27" s="332"/>
    </row>
    <row r="29" spans="1:53" x14ac:dyDescent="0.2">
      <c r="B29" s="13"/>
      <c r="F29" s="238"/>
      <c r="G29" s="239"/>
      <c r="H29" s="239"/>
      <c r="I29" s="46"/>
    </row>
    <row r="30" spans="1:53" x14ac:dyDescent="0.2">
      <c r="F30" s="238"/>
      <c r="G30" s="239"/>
      <c r="H30" s="239"/>
      <c r="I30" s="46"/>
    </row>
    <row r="31" spans="1:53" x14ac:dyDescent="0.2">
      <c r="F31" s="238"/>
      <c r="G31" s="239"/>
      <c r="H31" s="239"/>
      <c r="I31" s="46"/>
    </row>
    <row r="32" spans="1:53" x14ac:dyDescent="0.2">
      <c r="F32" s="238"/>
      <c r="G32" s="239"/>
      <c r="H32" s="239"/>
      <c r="I32" s="46"/>
    </row>
    <row r="33" spans="6:9" x14ac:dyDescent="0.2">
      <c r="F33" s="238"/>
      <c r="G33" s="239"/>
      <c r="H33" s="239"/>
      <c r="I33" s="46"/>
    </row>
    <row r="34" spans="6:9" x14ac:dyDescent="0.2">
      <c r="F34" s="238"/>
      <c r="G34" s="239"/>
      <c r="H34" s="239"/>
      <c r="I34" s="46"/>
    </row>
    <row r="35" spans="6:9" x14ac:dyDescent="0.2">
      <c r="F35" s="238"/>
      <c r="G35" s="239"/>
      <c r="H35" s="239"/>
      <c r="I35" s="46"/>
    </row>
    <row r="36" spans="6:9" x14ac:dyDescent="0.2">
      <c r="F36" s="238"/>
      <c r="G36" s="239"/>
      <c r="H36" s="239"/>
      <c r="I36" s="46"/>
    </row>
    <row r="37" spans="6:9" x14ac:dyDescent="0.2">
      <c r="F37" s="238"/>
      <c r="G37" s="239"/>
      <c r="H37" s="239"/>
      <c r="I37" s="46"/>
    </row>
    <row r="38" spans="6:9" x14ac:dyDescent="0.2">
      <c r="F38" s="238"/>
      <c r="G38" s="239"/>
      <c r="H38" s="239"/>
      <c r="I38" s="46"/>
    </row>
    <row r="39" spans="6:9" x14ac:dyDescent="0.2">
      <c r="F39" s="238"/>
      <c r="G39" s="239"/>
      <c r="H39" s="239"/>
      <c r="I39" s="46"/>
    </row>
    <row r="40" spans="6:9" x14ac:dyDescent="0.2">
      <c r="F40" s="238"/>
      <c r="G40" s="239"/>
      <c r="H40" s="239"/>
      <c r="I40" s="46"/>
    </row>
    <row r="41" spans="6:9" x14ac:dyDescent="0.2">
      <c r="F41" s="238"/>
      <c r="G41" s="239"/>
      <c r="H41" s="239"/>
      <c r="I41" s="46"/>
    </row>
    <row r="42" spans="6:9" x14ac:dyDescent="0.2">
      <c r="F42" s="238"/>
      <c r="G42" s="239"/>
      <c r="H42" s="239"/>
      <c r="I42" s="46"/>
    </row>
    <row r="43" spans="6:9" x14ac:dyDescent="0.2">
      <c r="F43" s="238"/>
      <c r="G43" s="239"/>
      <c r="H43" s="239"/>
      <c r="I43" s="46"/>
    </row>
    <row r="44" spans="6:9" x14ac:dyDescent="0.2">
      <c r="F44" s="238"/>
      <c r="G44" s="239"/>
      <c r="H44" s="239"/>
      <c r="I44" s="46"/>
    </row>
    <row r="45" spans="6:9" x14ac:dyDescent="0.2">
      <c r="F45" s="238"/>
      <c r="G45" s="239"/>
      <c r="H45" s="239"/>
      <c r="I45" s="46"/>
    </row>
    <row r="46" spans="6:9" x14ac:dyDescent="0.2">
      <c r="F46" s="238"/>
      <c r="G46" s="239"/>
      <c r="H46" s="239"/>
      <c r="I46" s="46"/>
    </row>
    <row r="47" spans="6:9" x14ac:dyDescent="0.2">
      <c r="F47" s="238"/>
      <c r="G47" s="239"/>
      <c r="H47" s="239"/>
      <c r="I47" s="46"/>
    </row>
    <row r="48" spans="6:9" x14ac:dyDescent="0.2">
      <c r="F48" s="238"/>
      <c r="G48" s="239"/>
      <c r="H48" s="239"/>
      <c r="I48" s="46"/>
    </row>
    <row r="49" spans="6:9" x14ac:dyDescent="0.2">
      <c r="F49" s="238"/>
      <c r="G49" s="239"/>
      <c r="H49" s="239"/>
      <c r="I49" s="46"/>
    </row>
    <row r="50" spans="6:9" x14ac:dyDescent="0.2">
      <c r="F50" s="238"/>
      <c r="G50" s="239"/>
      <c r="H50" s="239"/>
      <c r="I50" s="46"/>
    </row>
    <row r="51" spans="6:9" x14ac:dyDescent="0.2">
      <c r="F51" s="238"/>
      <c r="G51" s="239"/>
      <c r="H51" s="239"/>
      <c r="I51" s="46"/>
    </row>
    <row r="52" spans="6:9" x14ac:dyDescent="0.2">
      <c r="F52" s="238"/>
      <c r="G52" s="239"/>
      <c r="H52" s="239"/>
      <c r="I52" s="46"/>
    </row>
    <row r="53" spans="6:9" x14ac:dyDescent="0.2">
      <c r="F53" s="238"/>
      <c r="G53" s="239"/>
      <c r="H53" s="239"/>
      <c r="I53" s="46"/>
    </row>
    <row r="54" spans="6:9" x14ac:dyDescent="0.2">
      <c r="F54" s="238"/>
      <c r="G54" s="239"/>
      <c r="H54" s="239"/>
      <c r="I54" s="46"/>
    </row>
    <row r="55" spans="6:9" x14ac:dyDescent="0.2">
      <c r="F55" s="238"/>
      <c r="G55" s="239"/>
      <c r="H55" s="239"/>
      <c r="I55" s="46"/>
    </row>
    <row r="56" spans="6:9" x14ac:dyDescent="0.2">
      <c r="F56" s="238"/>
      <c r="G56" s="239"/>
      <c r="H56" s="239"/>
      <c r="I56" s="46"/>
    </row>
    <row r="57" spans="6:9" x14ac:dyDescent="0.2">
      <c r="F57" s="238"/>
      <c r="G57" s="239"/>
      <c r="H57" s="239"/>
      <c r="I57" s="46"/>
    </row>
    <row r="58" spans="6:9" x14ac:dyDescent="0.2">
      <c r="F58" s="238"/>
      <c r="G58" s="239"/>
      <c r="H58" s="239"/>
      <c r="I58" s="46"/>
    </row>
    <row r="59" spans="6:9" x14ac:dyDescent="0.2">
      <c r="F59" s="238"/>
      <c r="G59" s="239"/>
      <c r="H59" s="239"/>
      <c r="I59" s="46"/>
    </row>
    <row r="60" spans="6:9" x14ac:dyDescent="0.2">
      <c r="F60" s="238"/>
      <c r="G60" s="239"/>
      <c r="H60" s="239"/>
      <c r="I60" s="46"/>
    </row>
    <row r="61" spans="6:9" x14ac:dyDescent="0.2">
      <c r="F61" s="238"/>
      <c r="G61" s="239"/>
      <c r="H61" s="239"/>
      <c r="I61" s="46"/>
    </row>
    <row r="62" spans="6:9" x14ac:dyDescent="0.2">
      <c r="F62" s="238"/>
      <c r="G62" s="239"/>
      <c r="H62" s="239"/>
      <c r="I62" s="46"/>
    </row>
    <row r="63" spans="6:9" x14ac:dyDescent="0.2">
      <c r="F63" s="238"/>
      <c r="G63" s="239"/>
      <c r="H63" s="239"/>
      <c r="I63" s="46"/>
    </row>
    <row r="64" spans="6:9" x14ac:dyDescent="0.2">
      <c r="F64" s="238"/>
      <c r="G64" s="239"/>
      <c r="H64" s="239"/>
      <c r="I64" s="46"/>
    </row>
    <row r="65" spans="6:9" x14ac:dyDescent="0.2">
      <c r="F65" s="238"/>
      <c r="G65" s="239"/>
      <c r="H65" s="239"/>
      <c r="I65" s="46"/>
    </row>
    <row r="66" spans="6:9" x14ac:dyDescent="0.2">
      <c r="F66" s="238"/>
      <c r="G66" s="239"/>
      <c r="H66" s="239"/>
      <c r="I66" s="46"/>
    </row>
    <row r="67" spans="6:9" x14ac:dyDescent="0.2">
      <c r="F67" s="238"/>
      <c r="G67" s="239"/>
      <c r="H67" s="239"/>
      <c r="I67" s="46"/>
    </row>
    <row r="68" spans="6:9" x14ac:dyDescent="0.2">
      <c r="F68" s="238"/>
      <c r="G68" s="239"/>
      <c r="H68" s="239"/>
      <c r="I68" s="46"/>
    </row>
    <row r="69" spans="6:9" x14ac:dyDescent="0.2">
      <c r="F69" s="238"/>
      <c r="G69" s="239"/>
      <c r="H69" s="239"/>
      <c r="I69" s="46"/>
    </row>
    <row r="70" spans="6:9" x14ac:dyDescent="0.2">
      <c r="F70" s="238"/>
      <c r="G70" s="239"/>
      <c r="H70" s="239"/>
      <c r="I70" s="46"/>
    </row>
    <row r="71" spans="6:9" x14ac:dyDescent="0.2">
      <c r="F71" s="238"/>
      <c r="G71" s="239"/>
      <c r="H71" s="239"/>
      <c r="I71" s="46"/>
    </row>
    <row r="72" spans="6:9" x14ac:dyDescent="0.2">
      <c r="F72" s="238"/>
      <c r="G72" s="239"/>
      <c r="H72" s="239"/>
      <c r="I72" s="46"/>
    </row>
    <row r="73" spans="6:9" x14ac:dyDescent="0.2">
      <c r="F73" s="238"/>
      <c r="G73" s="239"/>
      <c r="H73" s="239"/>
      <c r="I73" s="46"/>
    </row>
    <row r="74" spans="6:9" x14ac:dyDescent="0.2">
      <c r="F74" s="238"/>
      <c r="G74" s="239"/>
      <c r="H74" s="239"/>
      <c r="I74" s="46"/>
    </row>
    <row r="75" spans="6:9" x14ac:dyDescent="0.2">
      <c r="F75" s="238"/>
      <c r="G75" s="239"/>
      <c r="H75" s="239"/>
      <c r="I75" s="46"/>
    </row>
    <row r="76" spans="6:9" x14ac:dyDescent="0.2">
      <c r="F76" s="238"/>
      <c r="G76" s="239"/>
      <c r="H76" s="239"/>
      <c r="I76" s="46"/>
    </row>
    <row r="77" spans="6:9" x14ac:dyDescent="0.2">
      <c r="F77" s="238"/>
      <c r="G77" s="239"/>
      <c r="H77" s="239"/>
      <c r="I77" s="46"/>
    </row>
    <row r="78" spans="6:9" x14ac:dyDescent="0.2">
      <c r="F78" s="238"/>
      <c r="G78" s="239"/>
      <c r="H78" s="239"/>
      <c r="I78" s="46"/>
    </row>
  </sheetData>
  <mergeCells count="4">
    <mergeCell ref="A1:B1"/>
    <mergeCell ref="A2:B2"/>
    <mergeCell ref="G2:I2"/>
    <mergeCell ref="H27:I2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CB187"/>
  <sheetViews>
    <sheetView showGridLines="0" showZeros="0" topLeftCell="A67" zoomScaleNormal="100" zoomScaleSheetLayoutView="100" workbookViewId="0">
      <selection activeCell="F8" sqref="F8:F113"/>
    </sheetView>
  </sheetViews>
  <sheetFormatPr defaultRowHeight="12.75" x14ac:dyDescent="0.2"/>
  <cols>
    <col min="1" max="1" width="4.42578125" style="240" customWidth="1"/>
    <col min="2" max="2" width="11.5703125" style="240" customWidth="1"/>
    <col min="3" max="3" width="40.42578125" style="240" customWidth="1"/>
    <col min="4" max="4" width="5.5703125" style="240" customWidth="1"/>
    <col min="5" max="5" width="8.5703125" style="249" customWidth="1"/>
    <col min="6" max="6" width="9.85546875" style="240" customWidth="1"/>
    <col min="7" max="7" width="13.85546875" style="240" customWidth="1"/>
    <col min="8" max="8" width="11.7109375" style="240" hidden="1" customWidth="1"/>
    <col min="9" max="9" width="11.5703125" style="240" hidden="1" customWidth="1"/>
    <col min="10" max="10" width="11" style="240" hidden="1" customWidth="1"/>
    <col min="11" max="11" width="10.42578125" style="240" hidden="1" customWidth="1"/>
    <col min="12" max="12" width="75.42578125" style="240" customWidth="1"/>
    <col min="13" max="13" width="45.28515625" style="240" customWidth="1"/>
    <col min="14" max="16384" width="9.140625" style="240"/>
  </cols>
  <sheetData>
    <row r="1" spans="1:80" ht="15.75" x14ac:dyDescent="0.25">
      <c r="A1" s="333" t="s">
        <v>87</v>
      </c>
      <c r="B1" s="333"/>
      <c r="C1" s="333"/>
      <c r="D1" s="333"/>
      <c r="E1" s="333"/>
      <c r="F1" s="333"/>
      <c r="G1" s="333"/>
    </row>
    <row r="2" spans="1:80" ht="14.25" customHeight="1" thickBot="1" x14ac:dyDescent="0.25">
      <c r="B2" s="241"/>
      <c r="C2" s="242"/>
      <c r="D2" s="242"/>
      <c r="E2" s="243"/>
      <c r="F2" s="242"/>
      <c r="G2" s="242"/>
    </row>
    <row r="3" spans="1:80" ht="13.5" thickTop="1" x14ac:dyDescent="0.2">
      <c r="A3" s="324" t="s">
        <v>3</v>
      </c>
      <c r="B3" s="325"/>
      <c r="C3" s="192" t="s">
        <v>107</v>
      </c>
      <c r="D3" s="193"/>
      <c r="E3" s="244" t="s">
        <v>88</v>
      </c>
      <c r="F3" s="245" t="str">
        <f>'SO05 SO05 Rek'!H1</f>
        <v>SO05</v>
      </c>
      <c r="G3" s="246"/>
    </row>
    <row r="4" spans="1:80" ht="13.5" thickBot="1" x14ac:dyDescent="0.25">
      <c r="A4" s="334" t="s">
        <v>78</v>
      </c>
      <c r="B4" s="327"/>
      <c r="C4" s="198" t="s">
        <v>551</v>
      </c>
      <c r="D4" s="199"/>
      <c r="E4" s="335" t="str">
        <f>'SO05 SO05 Rek'!G2</f>
        <v>Vodní prvek</v>
      </c>
      <c r="F4" s="336"/>
      <c r="G4" s="337"/>
    </row>
    <row r="5" spans="1:80" ht="13.5" thickTop="1" x14ac:dyDescent="0.2">
      <c r="A5" s="247"/>
      <c r="B5" s="248"/>
      <c r="C5" s="248"/>
      <c r="G5" s="250"/>
    </row>
    <row r="6" spans="1:80" ht="27" customHeight="1" x14ac:dyDescent="0.2">
      <c r="A6" s="251" t="s">
        <v>89</v>
      </c>
      <c r="B6" s="252" t="s">
        <v>90</v>
      </c>
      <c r="C6" s="252" t="s">
        <v>91</v>
      </c>
      <c r="D6" s="252" t="s">
        <v>92</v>
      </c>
      <c r="E6" s="253" t="s">
        <v>93</v>
      </c>
      <c r="F6" s="252" t="s">
        <v>94</v>
      </c>
      <c r="G6" s="254" t="s">
        <v>95</v>
      </c>
      <c r="H6" s="255" t="s">
        <v>96</v>
      </c>
      <c r="I6" s="255" t="s">
        <v>97</v>
      </c>
      <c r="J6" s="255" t="s">
        <v>98</v>
      </c>
      <c r="K6" s="255" t="s">
        <v>99</v>
      </c>
    </row>
    <row r="7" spans="1:80" x14ac:dyDescent="0.2">
      <c r="A7" s="256" t="s">
        <v>100</v>
      </c>
      <c r="B7" s="257" t="s">
        <v>126</v>
      </c>
      <c r="C7" s="258" t="s">
        <v>127</v>
      </c>
      <c r="D7" s="259"/>
      <c r="E7" s="260"/>
      <c r="F7" s="260"/>
      <c r="G7" s="261"/>
      <c r="H7" s="262"/>
      <c r="I7" s="263"/>
      <c r="J7" s="264"/>
      <c r="K7" s="265"/>
      <c r="O7" s="266">
        <v>1</v>
      </c>
    </row>
    <row r="8" spans="1:80" ht="22.5" x14ac:dyDescent="0.2">
      <c r="A8" s="267">
        <v>1</v>
      </c>
      <c r="B8" s="268" t="s">
        <v>552</v>
      </c>
      <c r="C8" s="269" t="s">
        <v>553</v>
      </c>
      <c r="D8" s="270" t="s">
        <v>114</v>
      </c>
      <c r="E8" s="271">
        <v>22.5</v>
      </c>
      <c r="F8" s="271"/>
      <c r="G8" s="272">
        <f>E8*F8</f>
        <v>0</v>
      </c>
      <c r="H8" s="273">
        <v>2.6399899999996701</v>
      </c>
      <c r="I8" s="274">
        <f>E8*H8</f>
        <v>59.39977499999258</v>
      </c>
      <c r="J8" s="273">
        <v>0</v>
      </c>
      <c r="K8" s="274">
        <f>E8*J8</f>
        <v>0</v>
      </c>
      <c r="O8" s="266">
        <v>2</v>
      </c>
      <c r="AA8" s="240">
        <v>1</v>
      </c>
      <c r="AB8" s="240">
        <v>1</v>
      </c>
      <c r="AC8" s="240">
        <v>1</v>
      </c>
      <c r="AZ8" s="240">
        <v>1</v>
      </c>
      <c r="BA8" s="240">
        <f>IF(AZ8=1,G8,0)</f>
        <v>0</v>
      </c>
      <c r="BB8" s="240">
        <f>IF(AZ8=2,G8,0)</f>
        <v>0</v>
      </c>
      <c r="BC8" s="240">
        <f>IF(AZ8=3,G8,0)</f>
        <v>0</v>
      </c>
      <c r="BD8" s="240">
        <f>IF(AZ8=4,G8,0)</f>
        <v>0</v>
      </c>
      <c r="BE8" s="240">
        <f>IF(AZ8=5,G8,0)</f>
        <v>0</v>
      </c>
      <c r="CA8" s="275">
        <v>1</v>
      </c>
      <c r="CB8" s="275">
        <v>1</v>
      </c>
    </row>
    <row r="9" spans="1:80" x14ac:dyDescent="0.2">
      <c r="A9" s="276"/>
      <c r="B9" s="279"/>
      <c r="C9" s="338" t="s">
        <v>554</v>
      </c>
      <c r="D9" s="339"/>
      <c r="E9" s="280">
        <v>22.5</v>
      </c>
      <c r="F9" s="281"/>
      <c r="G9" s="282"/>
      <c r="H9" s="283"/>
      <c r="I9" s="277"/>
      <c r="J9" s="284"/>
      <c r="K9" s="277"/>
      <c r="M9" s="278" t="s">
        <v>554</v>
      </c>
      <c r="O9" s="266"/>
    </row>
    <row r="10" spans="1:80" x14ac:dyDescent="0.2">
      <c r="A10" s="267">
        <v>2</v>
      </c>
      <c r="B10" s="268" t="s">
        <v>555</v>
      </c>
      <c r="C10" s="269" t="s">
        <v>556</v>
      </c>
      <c r="D10" s="270" t="s">
        <v>135</v>
      </c>
      <c r="E10" s="271">
        <v>31.684999999999999</v>
      </c>
      <c r="F10" s="271"/>
      <c r="G10" s="272">
        <f>E10*F10</f>
        <v>0</v>
      </c>
      <c r="H10" s="273">
        <v>3.9249999999981397E-2</v>
      </c>
      <c r="I10" s="274">
        <f>E10*H10</f>
        <v>1.2436362499994105</v>
      </c>
      <c r="J10" s="273">
        <v>0</v>
      </c>
      <c r="K10" s="274">
        <f>E10*J10</f>
        <v>0</v>
      </c>
      <c r="O10" s="266">
        <v>2</v>
      </c>
      <c r="AA10" s="240">
        <v>1</v>
      </c>
      <c r="AB10" s="240">
        <v>1</v>
      </c>
      <c r="AC10" s="240">
        <v>1</v>
      </c>
      <c r="AZ10" s="240">
        <v>1</v>
      </c>
      <c r="BA10" s="240">
        <f>IF(AZ10=1,G10,0)</f>
        <v>0</v>
      </c>
      <c r="BB10" s="240">
        <f>IF(AZ10=2,G10,0)</f>
        <v>0</v>
      </c>
      <c r="BC10" s="240">
        <f>IF(AZ10=3,G10,0)</f>
        <v>0</v>
      </c>
      <c r="BD10" s="240">
        <f>IF(AZ10=4,G10,0)</f>
        <v>0</v>
      </c>
      <c r="BE10" s="240">
        <f>IF(AZ10=5,G10,0)</f>
        <v>0</v>
      </c>
      <c r="CA10" s="275">
        <v>1</v>
      </c>
      <c r="CB10" s="275">
        <v>1</v>
      </c>
    </row>
    <row r="11" spans="1:80" x14ac:dyDescent="0.2">
      <c r="A11" s="276"/>
      <c r="B11" s="279"/>
      <c r="C11" s="338" t="s">
        <v>557</v>
      </c>
      <c r="D11" s="339"/>
      <c r="E11" s="280">
        <v>14</v>
      </c>
      <c r="F11" s="281"/>
      <c r="G11" s="282"/>
      <c r="H11" s="283"/>
      <c r="I11" s="277"/>
      <c r="J11" s="284"/>
      <c r="K11" s="277"/>
      <c r="M11" s="278" t="s">
        <v>557</v>
      </c>
      <c r="O11" s="266"/>
    </row>
    <row r="12" spans="1:80" ht="22.5" x14ac:dyDescent="0.2">
      <c r="A12" s="276"/>
      <c r="B12" s="279"/>
      <c r="C12" s="338" t="s">
        <v>558</v>
      </c>
      <c r="D12" s="339"/>
      <c r="E12" s="280">
        <v>9.24</v>
      </c>
      <c r="F12" s="281"/>
      <c r="G12" s="282"/>
      <c r="H12" s="283"/>
      <c r="I12" s="277"/>
      <c r="J12" s="284"/>
      <c r="K12" s="277"/>
      <c r="M12" s="278" t="s">
        <v>558</v>
      </c>
      <c r="O12" s="266"/>
    </row>
    <row r="13" spans="1:80" x14ac:dyDescent="0.2">
      <c r="A13" s="276"/>
      <c r="B13" s="279"/>
      <c r="C13" s="338" t="s">
        <v>559</v>
      </c>
      <c r="D13" s="339"/>
      <c r="E13" s="280">
        <v>8.4450000000000003</v>
      </c>
      <c r="F13" s="281"/>
      <c r="G13" s="282"/>
      <c r="H13" s="283"/>
      <c r="I13" s="277"/>
      <c r="J13" s="284"/>
      <c r="K13" s="277"/>
      <c r="M13" s="278" t="s">
        <v>559</v>
      </c>
      <c r="O13" s="266"/>
    </row>
    <row r="14" spans="1:80" x14ac:dyDescent="0.2">
      <c r="A14" s="267">
        <v>3</v>
      </c>
      <c r="B14" s="268" t="s">
        <v>560</v>
      </c>
      <c r="C14" s="269" t="s">
        <v>561</v>
      </c>
      <c r="D14" s="270" t="s">
        <v>135</v>
      </c>
      <c r="E14" s="271">
        <v>31.684999999999999</v>
      </c>
      <c r="F14" s="271"/>
      <c r="G14" s="272">
        <f>E14*F14</f>
        <v>0</v>
      </c>
      <c r="H14" s="273">
        <v>0</v>
      </c>
      <c r="I14" s="274">
        <f>E14*H14</f>
        <v>0</v>
      </c>
      <c r="J14" s="273">
        <v>0</v>
      </c>
      <c r="K14" s="274">
        <f>E14*J14</f>
        <v>0</v>
      </c>
      <c r="O14" s="266">
        <v>2</v>
      </c>
      <c r="AA14" s="240">
        <v>1</v>
      </c>
      <c r="AB14" s="240">
        <v>1</v>
      </c>
      <c r="AC14" s="240">
        <v>1</v>
      </c>
      <c r="AZ14" s="240">
        <v>1</v>
      </c>
      <c r="BA14" s="240">
        <f>IF(AZ14=1,G14,0)</f>
        <v>0</v>
      </c>
      <c r="BB14" s="240">
        <f>IF(AZ14=2,G14,0)</f>
        <v>0</v>
      </c>
      <c r="BC14" s="240">
        <f>IF(AZ14=3,G14,0)</f>
        <v>0</v>
      </c>
      <c r="BD14" s="240">
        <f>IF(AZ14=4,G14,0)</f>
        <v>0</v>
      </c>
      <c r="BE14" s="240">
        <f>IF(AZ14=5,G14,0)</f>
        <v>0</v>
      </c>
      <c r="CA14" s="275">
        <v>1</v>
      </c>
      <c r="CB14" s="275">
        <v>1</v>
      </c>
    </row>
    <row r="15" spans="1:80" x14ac:dyDescent="0.2">
      <c r="A15" s="276"/>
      <c r="B15" s="279"/>
      <c r="C15" s="338" t="s">
        <v>557</v>
      </c>
      <c r="D15" s="339"/>
      <c r="E15" s="280">
        <v>14</v>
      </c>
      <c r="F15" s="281"/>
      <c r="G15" s="282"/>
      <c r="H15" s="283"/>
      <c r="I15" s="277"/>
      <c r="J15" s="284"/>
      <c r="K15" s="277"/>
      <c r="M15" s="278" t="s">
        <v>557</v>
      </c>
      <c r="O15" s="266"/>
    </row>
    <row r="16" spans="1:80" ht="22.5" x14ac:dyDescent="0.2">
      <c r="A16" s="276"/>
      <c r="B16" s="279"/>
      <c r="C16" s="338" t="s">
        <v>558</v>
      </c>
      <c r="D16" s="339"/>
      <c r="E16" s="280">
        <v>9.24</v>
      </c>
      <c r="F16" s="281"/>
      <c r="G16" s="282"/>
      <c r="H16" s="283"/>
      <c r="I16" s="277"/>
      <c r="J16" s="284"/>
      <c r="K16" s="277"/>
      <c r="M16" s="278" t="s">
        <v>558</v>
      </c>
      <c r="O16" s="266"/>
    </row>
    <row r="17" spans="1:80" x14ac:dyDescent="0.2">
      <c r="A17" s="276"/>
      <c r="B17" s="279"/>
      <c r="C17" s="338" t="s">
        <v>559</v>
      </c>
      <c r="D17" s="339"/>
      <c r="E17" s="280">
        <v>8.4450000000000003</v>
      </c>
      <c r="F17" s="281"/>
      <c r="G17" s="282"/>
      <c r="H17" s="283"/>
      <c r="I17" s="277"/>
      <c r="J17" s="284"/>
      <c r="K17" s="277"/>
      <c r="M17" s="278" t="s">
        <v>559</v>
      </c>
      <c r="O17" s="266"/>
    </row>
    <row r="18" spans="1:80" x14ac:dyDescent="0.2">
      <c r="A18" s="267">
        <v>4</v>
      </c>
      <c r="B18" s="268" t="s">
        <v>562</v>
      </c>
      <c r="C18" s="269" t="s">
        <v>563</v>
      </c>
      <c r="D18" s="270" t="s">
        <v>142</v>
      </c>
      <c r="E18" s="271">
        <v>1.56</v>
      </c>
      <c r="F18" s="271"/>
      <c r="G18" s="272">
        <f>E18*F18</f>
        <v>0</v>
      </c>
      <c r="H18" s="273">
        <v>1.0382200000003601</v>
      </c>
      <c r="I18" s="274">
        <f>E18*H18</f>
        <v>1.6196232000005617</v>
      </c>
      <c r="J18" s="273">
        <v>0</v>
      </c>
      <c r="K18" s="274">
        <f>E18*J18</f>
        <v>0</v>
      </c>
      <c r="O18" s="266">
        <v>2</v>
      </c>
      <c r="AA18" s="240">
        <v>1</v>
      </c>
      <c r="AB18" s="240">
        <v>1</v>
      </c>
      <c r="AC18" s="240">
        <v>1</v>
      </c>
      <c r="AZ18" s="240">
        <v>1</v>
      </c>
      <c r="BA18" s="240">
        <f>IF(AZ18=1,G18,0)</f>
        <v>0</v>
      </c>
      <c r="BB18" s="240">
        <f>IF(AZ18=2,G18,0)</f>
        <v>0</v>
      </c>
      <c r="BC18" s="240">
        <f>IF(AZ18=3,G18,0)</f>
        <v>0</v>
      </c>
      <c r="BD18" s="240">
        <f>IF(AZ18=4,G18,0)</f>
        <v>0</v>
      </c>
      <c r="BE18" s="240">
        <f>IF(AZ18=5,G18,0)</f>
        <v>0</v>
      </c>
      <c r="CA18" s="275">
        <v>1</v>
      </c>
      <c r="CB18" s="275">
        <v>1</v>
      </c>
    </row>
    <row r="19" spans="1:80" x14ac:dyDescent="0.2">
      <c r="A19" s="285"/>
      <c r="B19" s="286" t="s">
        <v>104</v>
      </c>
      <c r="C19" s="287" t="s">
        <v>128</v>
      </c>
      <c r="D19" s="288"/>
      <c r="E19" s="289"/>
      <c r="F19" s="290"/>
      <c r="G19" s="291">
        <f>SUM(G7:G18)</f>
        <v>0</v>
      </c>
      <c r="H19" s="292"/>
      <c r="I19" s="293">
        <f>SUM(I7:I18)</f>
        <v>62.263034449992553</v>
      </c>
      <c r="J19" s="292"/>
      <c r="K19" s="293">
        <f>SUM(K7:K18)</f>
        <v>0</v>
      </c>
      <c r="O19" s="266">
        <v>4</v>
      </c>
      <c r="BA19" s="294">
        <f>SUM(BA7:BA18)</f>
        <v>0</v>
      </c>
      <c r="BB19" s="294">
        <f>SUM(BB7:BB18)</f>
        <v>0</v>
      </c>
      <c r="BC19" s="294">
        <f>SUM(BC7:BC18)</f>
        <v>0</v>
      </c>
      <c r="BD19" s="294">
        <f>SUM(BD7:BD18)</f>
        <v>0</v>
      </c>
      <c r="BE19" s="294">
        <f>SUM(BE7:BE18)</f>
        <v>0</v>
      </c>
    </row>
    <row r="20" spans="1:80" x14ac:dyDescent="0.2">
      <c r="A20" s="256" t="s">
        <v>100</v>
      </c>
      <c r="B20" s="257" t="s">
        <v>173</v>
      </c>
      <c r="C20" s="258" t="s">
        <v>174</v>
      </c>
      <c r="D20" s="259"/>
      <c r="E20" s="260"/>
      <c r="F20" s="260"/>
      <c r="G20" s="261"/>
      <c r="H20" s="262"/>
      <c r="I20" s="263"/>
      <c r="J20" s="264"/>
      <c r="K20" s="265"/>
      <c r="O20" s="266">
        <v>1</v>
      </c>
    </row>
    <row r="21" spans="1:80" x14ac:dyDescent="0.2">
      <c r="A21" s="267">
        <v>5</v>
      </c>
      <c r="B21" s="268" t="s">
        <v>184</v>
      </c>
      <c r="C21" s="269" t="s">
        <v>185</v>
      </c>
      <c r="D21" s="270" t="s">
        <v>135</v>
      </c>
      <c r="E21" s="271">
        <v>75</v>
      </c>
      <c r="F21" s="271"/>
      <c r="G21" s="272">
        <f>E21*F21</f>
        <v>0</v>
      </c>
      <c r="H21" s="273">
        <v>0.38625000000001802</v>
      </c>
      <c r="I21" s="274">
        <f>E21*H21</f>
        <v>28.96875000000135</v>
      </c>
      <c r="J21" s="273">
        <v>0</v>
      </c>
      <c r="K21" s="274">
        <f>E21*J21</f>
        <v>0</v>
      </c>
      <c r="O21" s="266">
        <v>2</v>
      </c>
      <c r="AA21" s="240">
        <v>1</v>
      </c>
      <c r="AB21" s="240">
        <v>1</v>
      </c>
      <c r="AC21" s="240">
        <v>1</v>
      </c>
      <c r="AZ21" s="240">
        <v>1</v>
      </c>
      <c r="BA21" s="240">
        <f>IF(AZ21=1,G21,0)</f>
        <v>0</v>
      </c>
      <c r="BB21" s="240">
        <f>IF(AZ21=2,G21,0)</f>
        <v>0</v>
      </c>
      <c r="BC21" s="240">
        <f>IF(AZ21=3,G21,0)</f>
        <v>0</v>
      </c>
      <c r="BD21" s="240">
        <f>IF(AZ21=4,G21,0)</f>
        <v>0</v>
      </c>
      <c r="BE21" s="240">
        <f>IF(AZ21=5,G21,0)</f>
        <v>0</v>
      </c>
      <c r="CA21" s="275">
        <v>1</v>
      </c>
      <c r="CB21" s="275">
        <v>1</v>
      </c>
    </row>
    <row r="22" spans="1:80" x14ac:dyDescent="0.2">
      <c r="A22" s="276"/>
      <c r="B22" s="279"/>
      <c r="C22" s="338" t="s">
        <v>564</v>
      </c>
      <c r="D22" s="339"/>
      <c r="E22" s="280">
        <v>75</v>
      </c>
      <c r="F22" s="281"/>
      <c r="G22" s="282"/>
      <c r="H22" s="283"/>
      <c r="I22" s="277"/>
      <c r="J22" s="284"/>
      <c r="K22" s="277"/>
      <c r="M22" s="278" t="s">
        <v>564</v>
      </c>
      <c r="O22" s="266"/>
    </row>
    <row r="23" spans="1:80" x14ac:dyDescent="0.2">
      <c r="A23" s="285"/>
      <c r="B23" s="286" t="s">
        <v>104</v>
      </c>
      <c r="C23" s="287" t="s">
        <v>175</v>
      </c>
      <c r="D23" s="288"/>
      <c r="E23" s="289"/>
      <c r="F23" s="290"/>
      <c r="G23" s="291">
        <f>SUM(G20:G22)</f>
        <v>0</v>
      </c>
      <c r="H23" s="292"/>
      <c r="I23" s="293">
        <f>SUM(I20:I22)</f>
        <v>28.96875000000135</v>
      </c>
      <c r="J23" s="292"/>
      <c r="K23" s="293">
        <f>SUM(K20:K22)</f>
        <v>0</v>
      </c>
      <c r="O23" s="266">
        <v>4</v>
      </c>
      <c r="BA23" s="294">
        <f>SUM(BA20:BA22)</f>
        <v>0</v>
      </c>
      <c r="BB23" s="294">
        <f>SUM(BB20:BB22)</f>
        <v>0</v>
      </c>
      <c r="BC23" s="294">
        <f>SUM(BC20:BC22)</f>
        <v>0</v>
      </c>
      <c r="BD23" s="294">
        <f>SUM(BD20:BD22)</f>
        <v>0</v>
      </c>
      <c r="BE23" s="294">
        <f>SUM(BE20:BE22)</f>
        <v>0</v>
      </c>
    </row>
    <row r="24" spans="1:80" x14ac:dyDescent="0.2">
      <c r="A24" s="256" t="s">
        <v>100</v>
      </c>
      <c r="B24" s="257" t="s">
        <v>294</v>
      </c>
      <c r="C24" s="258" t="s">
        <v>295</v>
      </c>
      <c r="D24" s="259"/>
      <c r="E24" s="260"/>
      <c r="F24" s="260"/>
      <c r="G24" s="261"/>
      <c r="H24" s="262"/>
      <c r="I24" s="263"/>
      <c r="J24" s="264"/>
      <c r="K24" s="265"/>
      <c r="O24" s="266">
        <v>1</v>
      </c>
    </row>
    <row r="25" spans="1:80" x14ac:dyDescent="0.2">
      <c r="A25" s="267">
        <v>6</v>
      </c>
      <c r="B25" s="268" t="s">
        <v>297</v>
      </c>
      <c r="C25" s="269" t="s">
        <v>298</v>
      </c>
      <c r="D25" s="270" t="s">
        <v>142</v>
      </c>
      <c r="E25" s="271">
        <v>91.231800000000007</v>
      </c>
      <c r="F25" s="271"/>
      <c r="G25" s="272">
        <f>E25*F25</f>
        <v>0</v>
      </c>
      <c r="H25" s="273">
        <v>0</v>
      </c>
      <c r="I25" s="274">
        <f>E25*H25</f>
        <v>0</v>
      </c>
      <c r="J25" s="273">
        <v>0</v>
      </c>
      <c r="K25" s="274">
        <f>E25*J25</f>
        <v>0</v>
      </c>
      <c r="O25" s="266">
        <v>2</v>
      </c>
      <c r="AA25" s="240">
        <v>1</v>
      </c>
      <c r="AB25" s="240">
        <v>1</v>
      </c>
      <c r="AC25" s="240">
        <v>1</v>
      </c>
      <c r="AZ25" s="240">
        <v>1</v>
      </c>
      <c r="BA25" s="240">
        <f>IF(AZ25=1,G25,0)</f>
        <v>0</v>
      </c>
      <c r="BB25" s="240">
        <f>IF(AZ25=2,G25,0)</f>
        <v>0</v>
      </c>
      <c r="BC25" s="240">
        <f>IF(AZ25=3,G25,0)</f>
        <v>0</v>
      </c>
      <c r="BD25" s="240">
        <f>IF(AZ25=4,G25,0)</f>
        <v>0</v>
      </c>
      <c r="BE25" s="240">
        <f>IF(AZ25=5,G25,0)</f>
        <v>0</v>
      </c>
      <c r="CA25" s="275">
        <v>1</v>
      </c>
      <c r="CB25" s="275">
        <v>1</v>
      </c>
    </row>
    <row r="26" spans="1:80" x14ac:dyDescent="0.2">
      <c r="A26" s="285"/>
      <c r="B26" s="286" t="s">
        <v>104</v>
      </c>
      <c r="C26" s="287" t="s">
        <v>296</v>
      </c>
      <c r="D26" s="288"/>
      <c r="E26" s="289"/>
      <c r="F26" s="290"/>
      <c r="G26" s="291">
        <f>SUM(G24:G25)</f>
        <v>0</v>
      </c>
      <c r="H26" s="292"/>
      <c r="I26" s="293">
        <f>SUM(I24:I25)</f>
        <v>0</v>
      </c>
      <c r="J26" s="292"/>
      <c r="K26" s="293">
        <f>SUM(K24:K25)</f>
        <v>0</v>
      </c>
      <c r="O26" s="266">
        <v>4</v>
      </c>
      <c r="BA26" s="294">
        <f>SUM(BA24:BA25)</f>
        <v>0</v>
      </c>
      <c r="BB26" s="294">
        <f>SUM(BB24:BB25)</f>
        <v>0</v>
      </c>
      <c r="BC26" s="294">
        <f>SUM(BC24:BC25)</f>
        <v>0</v>
      </c>
      <c r="BD26" s="294">
        <f>SUM(BD24:BD25)</f>
        <v>0</v>
      </c>
      <c r="BE26" s="294">
        <f>SUM(BE24:BE25)</f>
        <v>0</v>
      </c>
    </row>
    <row r="27" spans="1:80" x14ac:dyDescent="0.2">
      <c r="A27" s="256" t="s">
        <v>100</v>
      </c>
      <c r="B27" s="257" t="s">
        <v>565</v>
      </c>
      <c r="C27" s="258" t="s">
        <v>102</v>
      </c>
      <c r="D27" s="259"/>
      <c r="E27" s="260"/>
      <c r="F27" s="260"/>
      <c r="G27" s="261"/>
      <c r="H27" s="262"/>
      <c r="I27" s="263"/>
      <c r="J27" s="264"/>
      <c r="K27" s="265"/>
      <c r="O27" s="266">
        <v>1</v>
      </c>
    </row>
    <row r="28" spans="1:80" ht="22.5" x14ac:dyDescent="0.2">
      <c r="A28" s="267">
        <v>7</v>
      </c>
      <c r="B28" s="268" t="s">
        <v>567</v>
      </c>
      <c r="C28" s="269" t="s">
        <v>568</v>
      </c>
      <c r="D28" s="270" t="s">
        <v>158</v>
      </c>
      <c r="E28" s="271">
        <v>1</v>
      </c>
      <c r="F28" s="271"/>
      <c r="G28" s="272">
        <f t="shared" ref="G28:G35" si="0">E28*F28</f>
        <v>0</v>
      </c>
      <c r="H28" s="273">
        <v>0</v>
      </c>
      <c r="I28" s="274">
        <f t="shared" ref="I28:I35" si="1">E28*H28</f>
        <v>0</v>
      </c>
      <c r="J28" s="273"/>
      <c r="K28" s="274">
        <f t="shared" ref="K28:K35" si="2">E28*J28</f>
        <v>0</v>
      </c>
      <c r="O28" s="266">
        <v>2</v>
      </c>
      <c r="AA28" s="240">
        <v>12</v>
      </c>
      <c r="AB28" s="240">
        <v>0</v>
      </c>
      <c r="AC28" s="240">
        <v>7</v>
      </c>
      <c r="AZ28" s="240">
        <v>1</v>
      </c>
      <c r="BA28" s="240">
        <f t="shared" ref="BA28:BA35" si="3">IF(AZ28=1,G28,0)</f>
        <v>0</v>
      </c>
      <c r="BB28" s="240">
        <f t="shared" ref="BB28:BB35" si="4">IF(AZ28=2,G28,0)</f>
        <v>0</v>
      </c>
      <c r="BC28" s="240">
        <f t="shared" ref="BC28:BC35" si="5">IF(AZ28=3,G28,0)</f>
        <v>0</v>
      </c>
      <c r="BD28" s="240">
        <f t="shared" ref="BD28:BD35" si="6">IF(AZ28=4,G28,0)</f>
        <v>0</v>
      </c>
      <c r="BE28" s="240">
        <f t="shared" ref="BE28:BE35" si="7">IF(AZ28=5,G28,0)</f>
        <v>0</v>
      </c>
      <c r="CA28" s="275">
        <v>12</v>
      </c>
      <c r="CB28" s="275">
        <v>0</v>
      </c>
    </row>
    <row r="29" spans="1:80" x14ac:dyDescent="0.2">
      <c r="A29" s="267">
        <v>8</v>
      </c>
      <c r="B29" s="268" t="s">
        <v>569</v>
      </c>
      <c r="C29" s="269" t="s">
        <v>570</v>
      </c>
      <c r="D29" s="270" t="s">
        <v>472</v>
      </c>
      <c r="E29" s="271">
        <v>60</v>
      </c>
      <c r="F29" s="271"/>
      <c r="G29" s="272">
        <f t="shared" si="0"/>
        <v>0</v>
      </c>
      <c r="H29" s="273">
        <v>0</v>
      </c>
      <c r="I29" s="274">
        <f t="shared" si="1"/>
        <v>0</v>
      </c>
      <c r="J29" s="273"/>
      <c r="K29" s="274">
        <f t="shared" si="2"/>
        <v>0</v>
      </c>
      <c r="O29" s="266">
        <v>2</v>
      </c>
      <c r="AA29" s="240">
        <v>12</v>
      </c>
      <c r="AB29" s="240">
        <v>0</v>
      </c>
      <c r="AC29" s="240">
        <v>8</v>
      </c>
      <c r="AZ29" s="240">
        <v>1</v>
      </c>
      <c r="BA29" s="240">
        <f t="shared" si="3"/>
        <v>0</v>
      </c>
      <c r="BB29" s="240">
        <f t="shared" si="4"/>
        <v>0</v>
      </c>
      <c r="BC29" s="240">
        <f t="shared" si="5"/>
        <v>0</v>
      </c>
      <c r="BD29" s="240">
        <f t="shared" si="6"/>
        <v>0</v>
      </c>
      <c r="BE29" s="240">
        <f t="shared" si="7"/>
        <v>0</v>
      </c>
      <c r="CA29" s="275">
        <v>12</v>
      </c>
      <c r="CB29" s="275">
        <v>0</v>
      </c>
    </row>
    <row r="30" spans="1:80" x14ac:dyDescent="0.2">
      <c r="A30" s="267">
        <v>9</v>
      </c>
      <c r="B30" s="268" t="s">
        <v>571</v>
      </c>
      <c r="C30" s="269" t="s">
        <v>572</v>
      </c>
      <c r="D30" s="270" t="s">
        <v>472</v>
      </c>
      <c r="E30" s="271">
        <v>50</v>
      </c>
      <c r="F30" s="271"/>
      <c r="G30" s="272">
        <f t="shared" si="0"/>
        <v>0</v>
      </c>
      <c r="H30" s="273">
        <v>0</v>
      </c>
      <c r="I30" s="274">
        <f t="shared" si="1"/>
        <v>0</v>
      </c>
      <c r="J30" s="273"/>
      <c r="K30" s="274">
        <f t="shared" si="2"/>
        <v>0</v>
      </c>
      <c r="O30" s="266">
        <v>2</v>
      </c>
      <c r="AA30" s="240">
        <v>12</v>
      </c>
      <c r="AB30" s="240">
        <v>0</v>
      </c>
      <c r="AC30" s="240">
        <v>9</v>
      </c>
      <c r="AZ30" s="240">
        <v>1</v>
      </c>
      <c r="BA30" s="240">
        <f t="shared" si="3"/>
        <v>0</v>
      </c>
      <c r="BB30" s="240">
        <f t="shared" si="4"/>
        <v>0</v>
      </c>
      <c r="BC30" s="240">
        <f t="shared" si="5"/>
        <v>0</v>
      </c>
      <c r="BD30" s="240">
        <f t="shared" si="6"/>
        <v>0</v>
      </c>
      <c r="BE30" s="240">
        <f t="shared" si="7"/>
        <v>0</v>
      </c>
      <c r="CA30" s="275">
        <v>12</v>
      </c>
      <c r="CB30" s="275">
        <v>0</v>
      </c>
    </row>
    <row r="31" spans="1:80" x14ac:dyDescent="0.2">
      <c r="A31" s="267">
        <v>10</v>
      </c>
      <c r="B31" s="268" t="s">
        <v>573</v>
      </c>
      <c r="C31" s="269" t="s">
        <v>574</v>
      </c>
      <c r="D31" s="270" t="s">
        <v>158</v>
      </c>
      <c r="E31" s="271">
        <v>6</v>
      </c>
      <c r="F31" s="271"/>
      <c r="G31" s="272">
        <f t="shared" si="0"/>
        <v>0</v>
      </c>
      <c r="H31" s="273">
        <v>0</v>
      </c>
      <c r="I31" s="274">
        <f t="shared" si="1"/>
        <v>0</v>
      </c>
      <c r="J31" s="273"/>
      <c r="K31" s="274">
        <f t="shared" si="2"/>
        <v>0</v>
      </c>
      <c r="O31" s="266">
        <v>2</v>
      </c>
      <c r="AA31" s="240">
        <v>12</v>
      </c>
      <c r="AB31" s="240">
        <v>0</v>
      </c>
      <c r="AC31" s="240">
        <v>10</v>
      </c>
      <c r="AZ31" s="240">
        <v>1</v>
      </c>
      <c r="BA31" s="240">
        <f t="shared" si="3"/>
        <v>0</v>
      </c>
      <c r="BB31" s="240">
        <f t="shared" si="4"/>
        <v>0</v>
      </c>
      <c r="BC31" s="240">
        <f t="shared" si="5"/>
        <v>0</v>
      </c>
      <c r="BD31" s="240">
        <f t="shared" si="6"/>
        <v>0</v>
      </c>
      <c r="BE31" s="240">
        <f t="shared" si="7"/>
        <v>0</v>
      </c>
      <c r="CA31" s="275">
        <v>12</v>
      </c>
      <c r="CB31" s="275">
        <v>0</v>
      </c>
    </row>
    <row r="32" spans="1:80" x14ac:dyDescent="0.2">
      <c r="A32" s="267">
        <v>11</v>
      </c>
      <c r="B32" s="268" t="s">
        <v>575</v>
      </c>
      <c r="C32" s="269" t="s">
        <v>576</v>
      </c>
      <c r="D32" s="270" t="s">
        <v>577</v>
      </c>
      <c r="E32" s="271">
        <v>1</v>
      </c>
      <c r="F32" s="271"/>
      <c r="G32" s="272">
        <f t="shared" si="0"/>
        <v>0</v>
      </c>
      <c r="H32" s="273">
        <v>0</v>
      </c>
      <c r="I32" s="274">
        <f t="shared" si="1"/>
        <v>0</v>
      </c>
      <c r="J32" s="273"/>
      <c r="K32" s="274">
        <f t="shared" si="2"/>
        <v>0</v>
      </c>
      <c r="O32" s="266">
        <v>2</v>
      </c>
      <c r="AA32" s="240">
        <v>12</v>
      </c>
      <c r="AB32" s="240">
        <v>0</v>
      </c>
      <c r="AC32" s="240">
        <v>11</v>
      </c>
      <c r="AZ32" s="240">
        <v>1</v>
      </c>
      <c r="BA32" s="240">
        <f t="shared" si="3"/>
        <v>0</v>
      </c>
      <c r="BB32" s="240">
        <f t="shared" si="4"/>
        <v>0</v>
      </c>
      <c r="BC32" s="240">
        <f t="shared" si="5"/>
        <v>0</v>
      </c>
      <c r="BD32" s="240">
        <f t="shared" si="6"/>
        <v>0</v>
      </c>
      <c r="BE32" s="240">
        <f t="shared" si="7"/>
        <v>0</v>
      </c>
      <c r="CA32" s="275">
        <v>12</v>
      </c>
      <c r="CB32" s="275">
        <v>0</v>
      </c>
    </row>
    <row r="33" spans="1:80" x14ac:dyDescent="0.2">
      <c r="A33" s="267">
        <v>12</v>
      </c>
      <c r="B33" s="268" t="s">
        <v>578</v>
      </c>
      <c r="C33" s="269" t="s">
        <v>579</v>
      </c>
      <c r="D33" s="270" t="s">
        <v>158</v>
      </c>
      <c r="E33" s="271">
        <v>6</v>
      </c>
      <c r="F33" s="271"/>
      <c r="G33" s="272">
        <f t="shared" si="0"/>
        <v>0</v>
      </c>
      <c r="H33" s="273">
        <v>0</v>
      </c>
      <c r="I33" s="274">
        <f t="shared" si="1"/>
        <v>0</v>
      </c>
      <c r="J33" s="273"/>
      <c r="K33" s="274">
        <f t="shared" si="2"/>
        <v>0</v>
      </c>
      <c r="O33" s="266">
        <v>2</v>
      </c>
      <c r="AA33" s="240">
        <v>12</v>
      </c>
      <c r="AB33" s="240">
        <v>0</v>
      </c>
      <c r="AC33" s="240">
        <v>12</v>
      </c>
      <c r="AZ33" s="240">
        <v>1</v>
      </c>
      <c r="BA33" s="240">
        <f t="shared" si="3"/>
        <v>0</v>
      </c>
      <c r="BB33" s="240">
        <f t="shared" si="4"/>
        <v>0</v>
      </c>
      <c r="BC33" s="240">
        <f t="shared" si="5"/>
        <v>0</v>
      </c>
      <c r="BD33" s="240">
        <f t="shared" si="6"/>
        <v>0</v>
      </c>
      <c r="BE33" s="240">
        <f t="shared" si="7"/>
        <v>0</v>
      </c>
      <c r="CA33" s="275">
        <v>12</v>
      </c>
      <c r="CB33" s="275">
        <v>0</v>
      </c>
    </row>
    <row r="34" spans="1:80" x14ac:dyDescent="0.2">
      <c r="A34" s="267">
        <v>13</v>
      </c>
      <c r="B34" s="268" t="s">
        <v>580</v>
      </c>
      <c r="C34" s="269" t="s">
        <v>581</v>
      </c>
      <c r="D34" s="270" t="s">
        <v>577</v>
      </c>
      <c r="E34" s="271">
        <v>1</v>
      </c>
      <c r="F34" s="271"/>
      <c r="G34" s="272">
        <f t="shared" si="0"/>
        <v>0</v>
      </c>
      <c r="H34" s="273">
        <v>0</v>
      </c>
      <c r="I34" s="274">
        <f t="shared" si="1"/>
        <v>0</v>
      </c>
      <c r="J34" s="273"/>
      <c r="K34" s="274">
        <f t="shared" si="2"/>
        <v>0</v>
      </c>
      <c r="O34" s="266">
        <v>2</v>
      </c>
      <c r="AA34" s="240">
        <v>12</v>
      </c>
      <c r="AB34" s="240">
        <v>0</v>
      </c>
      <c r="AC34" s="240">
        <v>13</v>
      </c>
      <c r="AZ34" s="240">
        <v>1</v>
      </c>
      <c r="BA34" s="240">
        <f t="shared" si="3"/>
        <v>0</v>
      </c>
      <c r="BB34" s="240">
        <f t="shared" si="4"/>
        <v>0</v>
      </c>
      <c r="BC34" s="240">
        <f t="shared" si="5"/>
        <v>0</v>
      </c>
      <c r="BD34" s="240">
        <f t="shared" si="6"/>
        <v>0</v>
      </c>
      <c r="BE34" s="240">
        <f t="shared" si="7"/>
        <v>0</v>
      </c>
      <c r="CA34" s="275">
        <v>12</v>
      </c>
      <c r="CB34" s="275">
        <v>0</v>
      </c>
    </row>
    <row r="35" spans="1:80" x14ac:dyDescent="0.2">
      <c r="A35" s="267">
        <v>14</v>
      </c>
      <c r="B35" s="268" t="s">
        <v>582</v>
      </c>
      <c r="C35" s="269" t="s">
        <v>583</v>
      </c>
      <c r="D35" s="270" t="s">
        <v>577</v>
      </c>
      <c r="E35" s="271">
        <v>1</v>
      </c>
      <c r="F35" s="271"/>
      <c r="G35" s="272">
        <f t="shared" si="0"/>
        <v>0</v>
      </c>
      <c r="H35" s="273">
        <v>0</v>
      </c>
      <c r="I35" s="274">
        <f t="shared" si="1"/>
        <v>0</v>
      </c>
      <c r="J35" s="273"/>
      <c r="K35" s="274">
        <f t="shared" si="2"/>
        <v>0</v>
      </c>
      <c r="O35" s="266">
        <v>2</v>
      </c>
      <c r="AA35" s="240">
        <v>12</v>
      </c>
      <c r="AB35" s="240">
        <v>0</v>
      </c>
      <c r="AC35" s="240">
        <v>14</v>
      </c>
      <c r="AZ35" s="240">
        <v>1</v>
      </c>
      <c r="BA35" s="240">
        <f t="shared" si="3"/>
        <v>0</v>
      </c>
      <c r="BB35" s="240">
        <f t="shared" si="4"/>
        <v>0</v>
      </c>
      <c r="BC35" s="240">
        <f t="shared" si="5"/>
        <v>0</v>
      </c>
      <c r="BD35" s="240">
        <f t="shared" si="6"/>
        <v>0</v>
      </c>
      <c r="BE35" s="240">
        <f t="shared" si="7"/>
        <v>0</v>
      </c>
      <c r="CA35" s="275">
        <v>12</v>
      </c>
      <c r="CB35" s="275">
        <v>0</v>
      </c>
    </row>
    <row r="36" spans="1:80" x14ac:dyDescent="0.2">
      <c r="A36" s="285"/>
      <c r="B36" s="286" t="s">
        <v>104</v>
      </c>
      <c r="C36" s="287" t="s">
        <v>566</v>
      </c>
      <c r="D36" s="288"/>
      <c r="E36" s="289"/>
      <c r="F36" s="290"/>
      <c r="G36" s="291">
        <f>SUM(G27:G35)</f>
        <v>0</v>
      </c>
      <c r="H36" s="292"/>
      <c r="I36" s="293">
        <f>SUM(I27:I35)</f>
        <v>0</v>
      </c>
      <c r="J36" s="292"/>
      <c r="K36" s="293">
        <f>SUM(K27:K35)</f>
        <v>0</v>
      </c>
      <c r="O36" s="266">
        <v>4</v>
      </c>
      <c r="BA36" s="294">
        <f>SUM(BA27:BA35)</f>
        <v>0</v>
      </c>
      <c r="BB36" s="294">
        <f>SUM(BB27:BB35)</f>
        <v>0</v>
      </c>
      <c r="BC36" s="294">
        <f>SUM(BC27:BC35)</f>
        <v>0</v>
      </c>
      <c r="BD36" s="294">
        <f>SUM(BD27:BD35)</f>
        <v>0</v>
      </c>
      <c r="BE36" s="294">
        <f>SUM(BE27:BE35)</f>
        <v>0</v>
      </c>
    </row>
    <row r="37" spans="1:80" x14ac:dyDescent="0.2">
      <c r="A37" s="256" t="s">
        <v>100</v>
      </c>
      <c r="B37" s="257" t="s">
        <v>584</v>
      </c>
      <c r="C37" s="258" t="s">
        <v>102</v>
      </c>
      <c r="D37" s="259"/>
      <c r="E37" s="260"/>
      <c r="F37" s="260"/>
      <c r="G37" s="261"/>
      <c r="H37" s="262"/>
      <c r="I37" s="263"/>
      <c r="J37" s="264"/>
      <c r="K37" s="265"/>
      <c r="O37" s="266">
        <v>1</v>
      </c>
    </row>
    <row r="38" spans="1:80" x14ac:dyDescent="0.2">
      <c r="A38" s="267">
        <v>15</v>
      </c>
      <c r="B38" s="268" t="s">
        <v>586</v>
      </c>
      <c r="C38" s="269" t="s">
        <v>587</v>
      </c>
      <c r="D38" s="270" t="s">
        <v>383</v>
      </c>
      <c r="E38" s="271">
        <v>6</v>
      </c>
      <c r="F38" s="271"/>
      <c r="G38" s="272">
        <f>E38*F38</f>
        <v>0</v>
      </c>
      <c r="H38" s="273">
        <v>0</v>
      </c>
      <c r="I38" s="274">
        <f>E38*H38</f>
        <v>0</v>
      </c>
      <c r="J38" s="273"/>
      <c r="K38" s="274">
        <f>E38*J38</f>
        <v>0</v>
      </c>
      <c r="O38" s="266">
        <v>2</v>
      </c>
      <c r="AA38" s="240">
        <v>12</v>
      </c>
      <c r="AB38" s="240">
        <v>0</v>
      </c>
      <c r="AC38" s="240">
        <v>15</v>
      </c>
      <c r="AZ38" s="240">
        <v>1</v>
      </c>
      <c r="BA38" s="240">
        <f>IF(AZ38=1,G38,0)</f>
        <v>0</v>
      </c>
      <c r="BB38" s="240">
        <f>IF(AZ38=2,G38,0)</f>
        <v>0</v>
      </c>
      <c r="BC38" s="240">
        <f>IF(AZ38=3,G38,0)</f>
        <v>0</v>
      </c>
      <c r="BD38" s="240">
        <f>IF(AZ38=4,G38,0)</f>
        <v>0</v>
      </c>
      <c r="BE38" s="240">
        <f>IF(AZ38=5,G38,0)</f>
        <v>0</v>
      </c>
      <c r="CA38" s="275">
        <v>12</v>
      </c>
      <c r="CB38" s="275">
        <v>0</v>
      </c>
    </row>
    <row r="39" spans="1:80" x14ac:dyDescent="0.2">
      <c r="A39" s="267">
        <v>16</v>
      </c>
      <c r="B39" s="268" t="s">
        <v>588</v>
      </c>
      <c r="C39" s="269" t="s">
        <v>589</v>
      </c>
      <c r="D39" s="270" t="s">
        <v>383</v>
      </c>
      <c r="E39" s="271">
        <v>4</v>
      </c>
      <c r="F39" s="271"/>
      <c r="G39" s="272">
        <f>E39*F39</f>
        <v>0</v>
      </c>
      <c r="H39" s="273">
        <v>0</v>
      </c>
      <c r="I39" s="274">
        <f>E39*H39</f>
        <v>0</v>
      </c>
      <c r="J39" s="273"/>
      <c r="K39" s="274">
        <f>E39*J39</f>
        <v>0</v>
      </c>
      <c r="O39" s="266">
        <v>2</v>
      </c>
      <c r="AA39" s="240">
        <v>12</v>
      </c>
      <c r="AB39" s="240">
        <v>0</v>
      </c>
      <c r="AC39" s="240">
        <v>16</v>
      </c>
      <c r="AZ39" s="240">
        <v>1</v>
      </c>
      <c r="BA39" s="240">
        <f>IF(AZ39=1,G39,0)</f>
        <v>0</v>
      </c>
      <c r="BB39" s="240">
        <f>IF(AZ39=2,G39,0)</f>
        <v>0</v>
      </c>
      <c r="BC39" s="240">
        <f>IF(AZ39=3,G39,0)</f>
        <v>0</v>
      </c>
      <c r="BD39" s="240">
        <f>IF(AZ39=4,G39,0)</f>
        <v>0</v>
      </c>
      <c r="BE39" s="240">
        <f>IF(AZ39=5,G39,0)</f>
        <v>0</v>
      </c>
      <c r="CA39" s="275">
        <v>12</v>
      </c>
      <c r="CB39" s="275">
        <v>0</v>
      </c>
    </row>
    <row r="40" spans="1:80" x14ac:dyDescent="0.2">
      <c r="A40" s="267">
        <v>17</v>
      </c>
      <c r="B40" s="268" t="s">
        <v>590</v>
      </c>
      <c r="C40" s="269" t="s">
        <v>591</v>
      </c>
      <c r="D40" s="270" t="s">
        <v>383</v>
      </c>
      <c r="E40" s="271">
        <v>2</v>
      </c>
      <c r="F40" s="271"/>
      <c r="G40" s="272">
        <f>E40*F40</f>
        <v>0</v>
      </c>
      <c r="H40" s="273">
        <v>0</v>
      </c>
      <c r="I40" s="274">
        <f>E40*H40</f>
        <v>0</v>
      </c>
      <c r="J40" s="273"/>
      <c r="K40" s="274">
        <f>E40*J40</f>
        <v>0</v>
      </c>
      <c r="O40" s="266">
        <v>2</v>
      </c>
      <c r="AA40" s="240">
        <v>12</v>
      </c>
      <c r="AB40" s="240">
        <v>0</v>
      </c>
      <c r="AC40" s="240">
        <v>17</v>
      </c>
      <c r="AZ40" s="240">
        <v>1</v>
      </c>
      <c r="BA40" s="240">
        <f>IF(AZ40=1,G40,0)</f>
        <v>0</v>
      </c>
      <c r="BB40" s="240">
        <f>IF(AZ40=2,G40,0)</f>
        <v>0</v>
      </c>
      <c r="BC40" s="240">
        <f>IF(AZ40=3,G40,0)</f>
        <v>0</v>
      </c>
      <c r="BD40" s="240">
        <f>IF(AZ40=4,G40,0)</f>
        <v>0</v>
      </c>
      <c r="BE40" s="240">
        <f>IF(AZ40=5,G40,0)</f>
        <v>0</v>
      </c>
      <c r="CA40" s="275">
        <v>12</v>
      </c>
      <c r="CB40" s="275">
        <v>0</v>
      </c>
    </row>
    <row r="41" spans="1:80" x14ac:dyDescent="0.2">
      <c r="A41" s="267">
        <v>18</v>
      </c>
      <c r="B41" s="268" t="s">
        <v>592</v>
      </c>
      <c r="C41" s="269" t="s">
        <v>593</v>
      </c>
      <c r="D41" s="270" t="s">
        <v>577</v>
      </c>
      <c r="E41" s="271">
        <v>1</v>
      </c>
      <c r="F41" s="271"/>
      <c r="G41" s="272">
        <f>E41*F41</f>
        <v>0</v>
      </c>
      <c r="H41" s="273">
        <v>0</v>
      </c>
      <c r="I41" s="274">
        <f>E41*H41</f>
        <v>0</v>
      </c>
      <c r="J41" s="273"/>
      <c r="K41" s="274">
        <f>E41*J41</f>
        <v>0</v>
      </c>
      <c r="O41" s="266">
        <v>2</v>
      </c>
      <c r="AA41" s="240">
        <v>12</v>
      </c>
      <c r="AB41" s="240">
        <v>0</v>
      </c>
      <c r="AC41" s="240">
        <v>18</v>
      </c>
      <c r="AZ41" s="240">
        <v>1</v>
      </c>
      <c r="BA41" s="240">
        <f>IF(AZ41=1,G41,0)</f>
        <v>0</v>
      </c>
      <c r="BB41" s="240">
        <f>IF(AZ41=2,G41,0)</f>
        <v>0</v>
      </c>
      <c r="BC41" s="240">
        <f>IF(AZ41=3,G41,0)</f>
        <v>0</v>
      </c>
      <c r="BD41" s="240">
        <f>IF(AZ41=4,G41,0)</f>
        <v>0</v>
      </c>
      <c r="BE41" s="240">
        <f>IF(AZ41=5,G41,0)</f>
        <v>0</v>
      </c>
      <c r="CA41" s="275">
        <v>12</v>
      </c>
      <c r="CB41" s="275">
        <v>0</v>
      </c>
    </row>
    <row r="42" spans="1:80" x14ac:dyDescent="0.2">
      <c r="A42" s="285"/>
      <c r="B42" s="286" t="s">
        <v>104</v>
      </c>
      <c r="C42" s="287" t="s">
        <v>585</v>
      </c>
      <c r="D42" s="288"/>
      <c r="E42" s="289"/>
      <c r="F42" s="290"/>
      <c r="G42" s="291">
        <f>SUM(G37:G41)</f>
        <v>0</v>
      </c>
      <c r="H42" s="292"/>
      <c r="I42" s="293">
        <f>SUM(I37:I41)</f>
        <v>0</v>
      </c>
      <c r="J42" s="292"/>
      <c r="K42" s="293">
        <f>SUM(K37:K41)</f>
        <v>0</v>
      </c>
      <c r="O42" s="266">
        <v>4</v>
      </c>
      <c r="BA42" s="294">
        <f>SUM(BA37:BA41)</f>
        <v>0</v>
      </c>
      <c r="BB42" s="294">
        <f>SUM(BB37:BB41)</f>
        <v>0</v>
      </c>
      <c r="BC42" s="294">
        <f>SUM(BC37:BC41)</f>
        <v>0</v>
      </c>
      <c r="BD42" s="294">
        <f>SUM(BD37:BD41)</f>
        <v>0</v>
      </c>
      <c r="BE42" s="294">
        <f>SUM(BE37:BE41)</f>
        <v>0</v>
      </c>
    </row>
    <row r="43" spans="1:80" x14ac:dyDescent="0.2">
      <c r="A43" s="256" t="s">
        <v>100</v>
      </c>
      <c r="B43" s="257" t="s">
        <v>594</v>
      </c>
      <c r="C43" s="258" t="s">
        <v>102</v>
      </c>
      <c r="D43" s="259"/>
      <c r="E43" s="260"/>
      <c r="F43" s="260"/>
      <c r="G43" s="261"/>
      <c r="H43" s="262"/>
      <c r="I43" s="263"/>
      <c r="J43" s="264"/>
      <c r="K43" s="265"/>
      <c r="O43" s="266">
        <v>1</v>
      </c>
    </row>
    <row r="44" spans="1:80" x14ac:dyDescent="0.2">
      <c r="A44" s="267">
        <v>19</v>
      </c>
      <c r="B44" s="268" t="s">
        <v>596</v>
      </c>
      <c r="C44" s="269" t="s">
        <v>469</v>
      </c>
      <c r="D44" s="270" t="s">
        <v>577</v>
      </c>
      <c r="E44" s="271">
        <v>1</v>
      </c>
      <c r="F44" s="271"/>
      <c r="G44" s="272">
        <f t="shared" ref="G44:G75" si="8">E44*F44</f>
        <v>0</v>
      </c>
      <c r="H44" s="273">
        <v>0</v>
      </c>
      <c r="I44" s="274">
        <f t="shared" ref="I44:I75" si="9">E44*H44</f>
        <v>0</v>
      </c>
      <c r="J44" s="273"/>
      <c r="K44" s="274">
        <f t="shared" ref="K44:K75" si="10">E44*J44</f>
        <v>0</v>
      </c>
      <c r="O44" s="266">
        <v>2</v>
      </c>
      <c r="AA44" s="240">
        <v>12</v>
      </c>
      <c r="AB44" s="240">
        <v>0</v>
      </c>
      <c r="AC44" s="240">
        <v>19</v>
      </c>
      <c r="AZ44" s="240">
        <v>1</v>
      </c>
      <c r="BA44" s="240">
        <f t="shared" ref="BA44:BA75" si="11">IF(AZ44=1,G44,0)</f>
        <v>0</v>
      </c>
      <c r="BB44" s="240">
        <f t="shared" ref="BB44:BB75" si="12">IF(AZ44=2,G44,0)</f>
        <v>0</v>
      </c>
      <c r="BC44" s="240">
        <f t="shared" ref="BC44:BC75" si="13">IF(AZ44=3,G44,0)</f>
        <v>0</v>
      </c>
      <c r="BD44" s="240">
        <f t="shared" ref="BD44:BD75" si="14">IF(AZ44=4,G44,0)</f>
        <v>0</v>
      </c>
      <c r="BE44" s="240">
        <f t="shared" ref="BE44:BE75" si="15">IF(AZ44=5,G44,0)</f>
        <v>0</v>
      </c>
      <c r="CA44" s="275">
        <v>12</v>
      </c>
      <c r="CB44" s="275">
        <v>0</v>
      </c>
    </row>
    <row r="45" spans="1:80" x14ac:dyDescent="0.2">
      <c r="A45" s="267">
        <v>20</v>
      </c>
      <c r="B45" s="268" t="s">
        <v>597</v>
      </c>
      <c r="C45" s="269" t="s">
        <v>598</v>
      </c>
      <c r="D45" s="270" t="s">
        <v>158</v>
      </c>
      <c r="E45" s="271">
        <v>1</v>
      </c>
      <c r="F45" s="271"/>
      <c r="G45" s="272">
        <f t="shared" si="8"/>
        <v>0</v>
      </c>
      <c r="H45" s="273">
        <v>0</v>
      </c>
      <c r="I45" s="274">
        <f t="shared" si="9"/>
        <v>0</v>
      </c>
      <c r="J45" s="273"/>
      <c r="K45" s="274">
        <f t="shared" si="10"/>
        <v>0</v>
      </c>
      <c r="O45" s="266">
        <v>2</v>
      </c>
      <c r="AA45" s="240">
        <v>12</v>
      </c>
      <c r="AB45" s="240">
        <v>0</v>
      </c>
      <c r="AC45" s="240">
        <v>20</v>
      </c>
      <c r="AZ45" s="240">
        <v>1</v>
      </c>
      <c r="BA45" s="240">
        <f t="shared" si="11"/>
        <v>0</v>
      </c>
      <c r="BB45" s="240">
        <f t="shared" si="12"/>
        <v>0</v>
      </c>
      <c r="BC45" s="240">
        <f t="shared" si="13"/>
        <v>0</v>
      </c>
      <c r="BD45" s="240">
        <f t="shared" si="14"/>
        <v>0</v>
      </c>
      <c r="BE45" s="240">
        <f t="shared" si="15"/>
        <v>0</v>
      </c>
      <c r="CA45" s="275">
        <v>12</v>
      </c>
      <c r="CB45" s="275">
        <v>0</v>
      </c>
    </row>
    <row r="46" spans="1:80" x14ac:dyDescent="0.2">
      <c r="A46" s="267">
        <v>21</v>
      </c>
      <c r="B46" s="268" t="s">
        <v>599</v>
      </c>
      <c r="C46" s="269" t="s">
        <v>600</v>
      </c>
      <c r="D46" s="270" t="s">
        <v>338</v>
      </c>
      <c r="E46" s="271">
        <v>60</v>
      </c>
      <c r="F46" s="271"/>
      <c r="G46" s="272">
        <f t="shared" si="8"/>
        <v>0</v>
      </c>
      <c r="H46" s="273">
        <v>0</v>
      </c>
      <c r="I46" s="274">
        <f t="shared" si="9"/>
        <v>0</v>
      </c>
      <c r="J46" s="273"/>
      <c r="K46" s="274">
        <f t="shared" si="10"/>
        <v>0</v>
      </c>
      <c r="O46" s="266">
        <v>2</v>
      </c>
      <c r="AA46" s="240">
        <v>12</v>
      </c>
      <c r="AB46" s="240">
        <v>0</v>
      </c>
      <c r="AC46" s="240">
        <v>21</v>
      </c>
      <c r="AZ46" s="240">
        <v>1</v>
      </c>
      <c r="BA46" s="240">
        <f t="shared" si="11"/>
        <v>0</v>
      </c>
      <c r="BB46" s="240">
        <f t="shared" si="12"/>
        <v>0</v>
      </c>
      <c r="BC46" s="240">
        <f t="shared" si="13"/>
        <v>0</v>
      </c>
      <c r="BD46" s="240">
        <f t="shared" si="14"/>
        <v>0</v>
      </c>
      <c r="BE46" s="240">
        <f t="shared" si="15"/>
        <v>0</v>
      </c>
      <c r="CA46" s="275">
        <v>12</v>
      </c>
      <c r="CB46" s="275">
        <v>0</v>
      </c>
    </row>
    <row r="47" spans="1:80" x14ac:dyDescent="0.2">
      <c r="A47" s="267">
        <v>22</v>
      </c>
      <c r="B47" s="268" t="s">
        <v>601</v>
      </c>
      <c r="C47" s="269" t="s">
        <v>602</v>
      </c>
      <c r="D47" s="270" t="s">
        <v>577</v>
      </c>
      <c r="E47" s="271">
        <v>1</v>
      </c>
      <c r="F47" s="271"/>
      <c r="G47" s="272">
        <f t="shared" si="8"/>
        <v>0</v>
      </c>
      <c r="H47" s="273">
        <v>0</v>
      </c>
      <c r="I47" s="274">
        <f t="shared" si="9"/>
        <v>0</v>
      </c>
      <c r="J47" s="273"/>
      <c r="K47" s="274">
        <f t="shared" si="10"/>
        <v>0</v>
      </c>
      <c r="O47" s="266">
        <v>2</v>
      </c>
      <c r="AA47" s="240">
        <v>12</v>
      </c>
      <c r="AB47" s="240">
        <v>0</v>
      </c>
      <c r="AC47" s="240">
        <v>22</v>
      </c>
      <c r="AZ47" s="240">
        <v>1</v>
      </c>
      <c r="BA47" s="240">
        <f t="shared" si="11"/>
        <v>0</v>
      </c>
      <c r="BB47" s="240">
        <f t="shared" si="12"/>
        <v>0</v>
      </c>
      <c r="BC47" s="240">
        <f t="shared" si="13"/>
        <v>0</v>
      </c>
      <c r="BD47" s="240">
        <f t="shared" si="14"/>
        <v>0</v>
      </c>
      <c r="BE47" s="240">
        <f t="shared" si="15"/>
        <v>0</v>
      </c>
      <c r="CA47" s="275">
        <v>12</v>
      </c>
      <c r="CB47" s="275">
        <v>0</v>
      </c>
    </row>
    <row r="48" spans="1:80" x14ac:dyDescent="0.2">
      <c r="A48" s="267">
        <v>23</v>
      </c>
      <c r="B48" s="268" t="s">
        <v>603</v>
      </c>
      <c r="C48" s="269" t="s">
        <v>604</v>
      </c>
      <c r="D48" s="270" t="s">
        <v>577</v>
      </c>
      <c r="E48" s="271">
        <v>1</v>
      </c>
      <c r="F48" s="271"/>
      <c r="G48" s="272">
        <f t="shared" si="8"/>
        <v>0</v>
      </c>
      <c r="H48" s="273">
        <v>0</v>
      </c>
      <c r="I48" s="274">
        <f t="shared" si="9"/>
        <v>0</v>
      </c>
      <c r="J48" s="273"/>
      <c r="K48" s="274">
        <f t="shared" si="10"/>
        <v>0</v>
      </c>
      <c r="O48" s="266">
        <v>2</v>
      </c>
      <c r="AA48" s="240">
        <v>12</v>
      </c>
      <c r="AB48" s="240">
        <v>0</v>
      </c>
      <c r="AC48" s="240">
        <v>23</v>
      </c>
      <c r="AZ48" s="240">
        <v>1</v>
      </c>
      <c r="BA48" s="240">
        <f t="shared" si="11"/>
        <v>0</v>
      </c>
      <c r="BB48" s="240">
        <f t="shared" si="12"/>
        <v>0</v>
      </c>
      <c r="BC48" s="240">
        <f t="shared" si="13"/>
        <v>0</v>
      </c>
      <c r="BD48" s="240">
        <f t="shared" si="14"/>
        <v>0</v>
      </c>
      <c r="BE48" s="240">
        <f t="shared" si="15"/>
        <v>0</v>
      </c>
      <c r="CA48" s="275">
        <v>12</v>
      </c>
      <c r="CB48" s="275">
        <v>0</v>
      </c>
    </row>
    <row r="49" spans="1:80" x14ac:dyDescent="0.2">
      <c r="A49" s="267">
        <v>24</v>
      </c>
      <c r="B49" s="268" t="s">
        <v>605</v>
      </c>
      <c r="C49" s="269" t="s">
        <v>606</v>
      </c>
      <c r="D49" s="270" t="s">
        <v>577</v>
      </c>
      <c r="E49" s="271">
        <v>1</v>
      </c>
      <c r="F49" s="271"/>
      <c r="G49" s="272">
        <f t="shared" si="8"/>
        <v>0</v>
      </c>
      <c r="H49" s="273">
        <v>0</v>
      </c>
      <c r="I49" s="274">
        <f t="shared" si="9"/>
        <v>0</v>
      </c>
      <c r="J49" s="273"/>
      <c r="K49" s="274">
        <f t="shared" si="10"/>
        <v>0</v>
      </c>
      <c r="O49" s="266">
        <v>2</v>
      </c>
      <c r="AA49" s="240">
        <v>12</v>
      </c>
      <c r="AB49" s="240">
        <v>0</v>
      </c>
      <c r="AC49" s="240">
        <v>24</v>
      </c>
      <c r="AZ49" s="240">
        <v>1</v>
      </c>
      <c r="BA49" s="240">
        <f t="shared" si="11"/>
        <v>0</v>
      </c>
      <c r="BB49" s="240">
        <f t="shared" si="12"/>
        <v>0</v>
      </c>
      <c r="BC49" s="240">
        <f t="shared" si="13"/>
        <v>0</v>
      </c>
      <c r="BD49" s="240">
        <f t="shared" si="14"/>
        <v>0</v>
      </c>
      <c r="BE49" s="240">
        <f t="shared" si="15"/>
        <v>0</v>
      </c>
      <c r="CA49" s="275">
        <v>12</v>
      </c>
      <c r="CB49" s="275">
        <v>0</v>
      </c>
    </row>
    <row r="50" spans="1:80" x14ac:dyDescent="0.2">
      <c r="A50" s="267">
        <v>25</v>
      </c>
      <c r="B50" s="268" t="s">
        <v>607</v>
      </c>
      <c r="C50" s="269" t="s">
        <v>608</v>
      </c>
      <c r="D50" s="270" t="s">
        <v>577</v>
      </c>
      <c r="E50" s="271">
        <v>1</v>
      </c>
      <c r="F50" s="271"/>
      <c r="G50" s="272">
        <f t="shared" si="8"/>
        <v>0</v>
      </c>
      <c r="H50" s="273">
        <v>0</v>
      </c>
      <c r="I50" s="274">
        <f t="shared" si="9"/>
        <v>0</v>
      </c>
      <c r="J50" s="273"/>
      <c r="K50" s="274">
        <f t="shared" si="10"/>
        <v>0</v>
      </c>
      <c r="O50" s="266">
        <v>2</v>
      </c>
      <c r="AA50" s="240">
        <v>12</v>
      </c>
      <c r="AB50" s="240">
        <v>0</v>
      </c>
      <c r="AC50" s="240">
        <v>25</v>
      </c>
      <c r="AZ50" s="240">
        <v>1</v>
      </c>
      <c r="BA50" s="240">
        <f t="shared" si="11"/>
        <v>0</v>
      </c>
      <c r="BB50" s="240">
        <f t="shared" si="12"/>
        <v>0</v>
      </c>
      <c r="BC50" s="240">
        <f t="shared" si="13"/>
        <v>0</v>
      </c>
      <c r="BD50" s="240">
        <f t="shared" si="14"/>
        <v>0</v>
      </c>
      <c r="BE50" s="240">
        <f t="shared" si="15"/>
        <v>0</v>
      </c>
      <c r="CA50" s="275">
        <v>12</v>
      </c>
      <c r="CB50" s="275">
        <v>0</v>
      </c>
    </row>
    <row r="51" spans="1:80" x14ac:dyDescent="0.2">
      <c r="A51" s="267">
        <v>26</v>
      </c>
      <c r="B51" s="268" t="s">
        <v>609</v>
      </c>
      <c r="C51" s="269" t="s">
        <v>610</v>
      </c>
      <c r="D51" s="270" t="s">
        <v>158</v>
      </c>
      <c r="E51" s="271">
        <v>2</v>
      </c>
      <c r="F51" s="271"/>
      <c r="G51" s="272">
        <f t="shared" si="8"/>
        <v>0</v>
      </c>
      <c r="H51" s="273">
        <v>0</v>
      </c>
      <c r="I51" s="274">
        <f t="shared" si="9"/>
        <v>0</v>
      </c>
      <c r="J51" s="273"/>
      <c r="K51" s="274">
        <f t="shared" si="10"/>
        <v>0</v>
      </c>
      <c r="O51" s="266">
        <v>2</v>
      </c>
      <c r="AA51" s="240">
        <v>12</v>
      </c>
      <c r="AB51" s="240">
        <v>0</v>
      </c>
      <c r="AC51" s="240">
        <v>26</v>
      </c>
      <c r="AZ51" s="240">
        <v>1</v>
      </c>
      <c r="BA51" s="240">
        <f t="shared" si="11"/>
        <v>0</v>
      </c>
      <c r="BB51" s="240">
        <f t="shared" si="12"/>
        <v>0</v>
      </c>
      <c r="BC51" s="240">
        <f t="shared" si="13"/>
        <v>0</v>
      </c>
      <c r="BD51" s="240">
        <f t="shared" si="14"/>
        <v>0</v>
      </c>
      <c r="BE51" s="240">
        <f t="shared" si="15"/>
        <v>0</v>
      </c>
      <c r="CA51" s="275">
        <v>12</v>
      </c>
      <c r="CB51" s="275">
        <v>0</v>
      </c>
    </row>
    <row r="52" spans="1:80" x14ac:dyDescent="0.2">
      <c r="A52" s="267">
        <v>27</v>
      </c>
      <c r="B52" s="268" t="s">
        <v>611</v>
      </c>
      <c r="C52" s="269" t="s">
        <v>612</v>
      </c>
      <c r="D52" s="270" t="s">
        <v>158</v>
      </c>
      <c r="E52" s="271">
        <v>1</v>
      </c>
      <c r="F52" s="271"/>
      <c r="G52" s="272">
        <f t="shared" si="8"/>
        <v>0</v>
      </c>
      <c r="H52" s="273">
        <v>0</v>
      </c>
      <c r="I52" s="274">
        <f t="shared" si="9"/>
        <v>0</v>
      </c>
      <c r="J52" s="273"/>
      <c r="K52" s="274">
        <f t="shared" si="10"/>
        <v>0</v>
      </c>
      <c r="O52" s="266">
        <v>2</v>
      </c>
      <c r="AA52" s="240">
        <v>12</v>
      </c>
      <c r="AB52" s="240">
        <v>0</v>
      </c>
      <c r="AC52" s="240">
        <v>27</v>
      </c>
      <c r="AZ52" s="240">
        <v>1</v>
      </c>
      <c r="BA52" s="240">
        <f t="shared" si="11"/>
        <v>0</v>
      </c>
      <c r="BB52" s="240">
        <f t="shared" si="12"/>
        <v>0</v>
      </c>
      <c r="BC52" s="240">
        <f t="shared" si="13"/>
        <v>0</v>
      </c>
      <c r="BD52" s="240">
        <f t="shared" si="14"/>
        <v>0</v>
      </c>
      <c r="BE52" s="240">
        <f t="shared" si="15"/>
        <v>0</v>
      </c>
      <c r="CA52" s="275">
        <v>12</v>
      </c>
      <c r="CB52" s="275">
        <v>0</v>
      </c>
    </row>
    <row r="53" spans="1:80" x14ac:dyDescent="0.2">
      <c r="A53" s="267">
        <v>28</v>
      </c>
      <c r="B53" s="268" t="s">
        <v>613</v>
      </c>
      <c r="C53" s="269" t="s">
        <v>614</v>
      </c>
      <c r="D53" s="270" t="s">
        <v>158</v>
      </c>
      <c r="E53" s="271">
        <v>2</v>
      </c>
      <c r="F53" s="271"/>
      <c r="G53" s="272">
        <f t="shared" si="8"/>
        <v>0</v>
      </c>
      <c r="H53" s="273">
        <v>0</v>
      </c>
      <c r="I53" s="274">
        <f t="shared" si="9"/>
        <v>0</v>
      </c>
      <c r="J53" s="273"/>
      <c r="K53" s="274">
        <f t="shared" si="10"/>
        <v>0</v>
      </c>
      <c r="O53" s="266">
        <v>2</v>
      </c>
      <c r="AA53" s="240">
        <v>12</v>
      </c>
      <c r="AB53" s="240">
        <v>0</v>
      </c>
      <c r="AC53" s="240">
        <v>28</v>
      </c>
      <c r="AZ53" s="240">
        <v>1</v>
      </c>
      <c r="BA53" s="240">
        <f t="shared" si="11"/>
        <v>0</v>
      </c>
      <c r="BB53" s="240">
        <f t="shared" si="12"/>
        <v>0</v>
      </c>
      <c r="BC53" s="240">
        <f t="shared" si="13"/>
        <v>0</v>
      </c>
      <c r="BD53" s="240">
        <f t="shared" si="14"/>
        <v>0</v>
      </c>
      <c r="BE53" s="240">
        <f t="shared" si="15"/>
        <v>0</v>
      </c>
      <c r="CA53" s="275">
        <v>12</v>
      </c>
      <c r="CB53" s="275">
        <v>0</v>
      </c>
    </row>
    <row r="54" spans="1:80" x14ac:dyDescent="0.2">
      <c r="A54" s="267">
        <v>29</v>
      </c>
      <c r="B54" s="268" t="s">
        <v>615</v>
      </c>
      <c r="C54" s="269" t="s">
        <v>616</v>
      </c>
      <c r="D54" s="270" t="s">
        <v>158</v>
      </c>
      <c r="E54" s="271">
        <v>2</v>
      </c>
      <c r="F54" s="271"/>
      <c r="G54" s="272">
        <f t="shared" si="8"/>
        <v>0</v>
      </c>
      <c r="H54" s="273">
        <v>0</v>
      </c>
      <c r="I54" s="274">
        <f t="shared" si="9"/>
        <v>0</v>
      </c>
      <c r="J54" s="273"/>
      <c r="K54" s="274">
        <f t="shared" si="10"/>
        <v>0</v>
      </c>
      <c r="O54" s="266">
        <v>2</v>
      </c>
      <c r="AA54" s="240">
        <v>12</v>
      </c>
      <c r="AB54" s="240">
        <v>0</v>
      </c>
      <c r="AC54" s="240">
        <v>29</v>
      </c>
      <c r="AZ54" s="240">
        <v>1</v>
      </c>
      <c r="BA54" s="240">
        <f t="shared" si="11"/>
        <v>0</v>
      </c>
      <c r="BB54" s="240">
        <f t="shared" si="12"/>
        <v>0</v>
      </c>
      <c r="BC54" s="240">
        <f t="shared" si="13"/>
        <v>0</v>
      </c>
      <c r="BD54" s="240">
        <f t="shared" si="14"/>
        <v>0</v>
      </c>
      <c r="BE54" s="240">
        <f t="shared" si="15"/>
        <v>0</v>
      </c>
      <c r="CA54" s="275">
        <v>12</v>
      </c>
      <c r="CB54" s="275">
        <v>0</v>
      </c>
    </row>
    <row r="55" spans="1:80" x14ac:dyDescent="0.2">
      <c r="A55" s="267">
        <v>30</v>
      </c>
      <c r="B55" s="268" t="s">
        <v>617</v>
      </c>
      <c r="C55" s="269" t="s">
        <v>618</v>
      </c>
      <c r="D55" s="270" t="s">
        <v>158</v>
      </c>
      <c r="E55" s="271">
        <v>1</v>
      </c>
      <c r="F55" s="271"/>
      <c r="G55" s="272">
        <f t="shared" si="8"/>
        <v>0</v>
      </c>
      <c r="H55" s="273">
        <v>0</v>
      </c>
      <c r="I55" s="274">
        <f t="shared" si="9"/>
        <v>0</v>
      </c>
      <c r="J55" s="273"/>
      <c r="K55" s="274">
        <f t="shared" si="10"/>
        <v>0</v>
      </c>
      <c r="O55" s="266">
        <v>2</v>
      </c>
      <c r="AA55" s="240">
        <v>12</v>
      </c>
      <c r="AB55" s="240">
        <v>0</v>
      </c>
      <c r="AC55" s="240">
        <v>30</v>
      </c>
      <c r="AZ55" s="240">
        <v>1</v>
      </c>
      <c r="BA55" s="240">
        <f t="shared" si="11"/>
        <v>0</v>
      </c>
      <c r="BB55" s="240">
        <f t="shared" si="12"/>
        <v>0</v>
      </c>
      <c r="BC55" s="240">
        <f t="shared" si="13"/>
        <v>0</v>
      </c>
      <c r="BD55" s="240">
        <f t="shared" si="14"/>
        <v>0</v>
      </c>
      <c r="BE55" s="240">
        <f t="shared" si="15"/>
        <v>0</v>
      </c>
      <c r="CA55" s="275">
        <v>12</v>
      </c>
      <c r="CB55" s="275">
        <v>0</v>
      </c>
    </row>
    <row r="56" spans="1:80" x14ac:dyDescent="0.2">
      <c r="A56" s="267">
        <v>31</v>
      </c>
      <c r="B56" s="268" t="s">
        <v>619</v>
      </c>
      <c r="C56" s="269" t="s">
        <v>620</v>
      </c>
      <c r="D56" s="270" t="s">
        <v>158</v>
      </c>
      <c r="E56" s="271">
        <v>1</v>
      </c>
      <c r="F56" s="271"/>
      <c r="G56" s="272">
        <f t="shared" si="8"/>
        <v>0</v>
      </c>
      <c r="H56" s="273">
        <v>0</v>
      </c>
      <c r="I56" s="274">
        <f t="shared" si="9"/>
        <v>0</v>
      </c>
      <c r="J56" s="273"/>
      <c r="K56" s="274">
        <f t="shared" si="10"/>
        <v>0</v>
      </c>
      <c r="O56" s="266">
        <v>2</v>
      </c>
      <c r="AA56" s="240">
        <v>12</v>
      </c>
      <c r="AB56" s="240">
        <v>0</v>
      </c>
      <c r="AC56" s="240">
        <v>31</v>
      </c>
      <c r="AZ56" s="240">
        <v>1</v>
      </c>
      <c r="BA56" s="240">
        <f t="shared" si="11"/>
        <v>0</v>
      </c>
      <c r="BB56" s="240">
        <f t="shared" si="12"/>
        <v>0</v>
      </c>
      <c r="BC56" s="240">
        <f t="shared" si="13"/>
        <v>0</v>
      </c>
      <c r="BD56" s="240">
        <f t="shared" si="14"/>
        <v>0</v>
      </c>
      <c r="BE56" s="240">
        <f t="shared" si="15"/>
        <v>0</v>
      </c>
      <c r="CA56" s="275">
        <v>12</v>
      </c>
      <c r="CB56" s="275">
        <v>0</v>
      </c>
    </row>
    <row r="57" spans="1:80" x14ac:dyDescent="0.2">
      <c r="A57" s="267">
        <v>32</v>
      </c>
      <c r="B57" s="268" t="s">
        <v>621</v>
      </c>
      <c r="C57" s="269" t="s">
        <v>622</v>
      </c>
      <c r="D57" s="270" t="s">
        <v>158</v>
      </c>
      <c r="E57" s="271">
        <v>1</v>
      </c>
      <c r="F57" s="271"/>
      <c r="G57" s="272">
        <f t="shared" si="8"/>
        <v>0</v>
      </c>
      <c r="H57" s="273">
        <v>0</v>
      </c>
      <c r="I57" s="274">
        <f t="shared" si="9"/>
        <v>0</v>
      </c>
      <c r="J57" s="273"/>
      <c r="K57" s="274">
        <f t="shared" si="10"/>
        <v>0</v>
      </c>
      <c r="O57" s="266">
        <v>2</v>
      </c>
      <c r="AA57" s="240">
        <v>12</v>
      </c>
      <c r="AB57" s="240">
        <v>0</v>
      </c>
      <c r="AC57" s="240">
        <v>32</v>
      </c>
      <c r="AZ57" s="240">
        <v>1</v>
      </c>
      <c r="BA57" s="240">
        <f t="shared" si="11"/>
        <v>0</v>
      </c>
      <c r="BB57" s="240">
        <f t="shared" si="12"/>
        <v>0</v>
      </c>
      <c r="BC57" s="240">
        <f t="shared" si="13"/>
        <v>0</v>
      </c>
      <c r="BD57" s="240">
        <f t="shared" si="14"/>
        <v>0</v>
      </c>
      <c r="BE57" s="240">
        <f t="shared" si="15"/>
        <v>0</v>
      </c>
      <c r="CA57" s="275">
        <v>12</v>
      </c>
      <c r="CB57" s="275">
        <v>0</v>
      </c>
    </row>
    <row r="58" spans="1:80" x14ac:dyDescent="0.2">
      <c r="A58" s="267">
        <v>33</v>
      </c>
      <c r="B58" s="268" t="s">
        <v>623</v>
      </c>
      <c r="C58" s="269" t="s">
        <v>624</v>
      </c>
      <c r="D58" s="270" t="s">
        <v>158</v>
      </c>
      <c r="E58" s="271">
        <v>6</v>
      </c>
      <c r="F58" s="271"/>
      <c r="G58" s="272">
        <f t="shared" si="8"/>
        <v>0</v>
      </c>
      <c r="H58" s="273">
        <v>0</v>
      </c>
      <c r="I58" s="274">
        <f t="shared" si="9"/>
        <v>0</v>
      </c>
      <c r="J58" s="273"/>
      <c r="K58" s="274">
        <f t="shared" si="10"/>
        <v>0</v>
      </c>
      <c r="O58" s="266">
        <v>2</v>
      </c>
      <c r="AA58" s="240">
        <v>12</v>
      </c>
      <c r="AB58" s="240">
        <v>0</v>
      </c>
      <c r="AC58" s="240">
        <v>33</v>
      </c>
      <c r="AZ58" s="240">
        <v>1</v>
      </c>
      <c r="BA58" s="240">
        <f t="shared" si="11"/>
        <v>0</v>
      </c>
      <c r="BB58" s="240">
        <f t="shared" si="12"/>
        <v>0</v>
      </c>
      <c r="BC58" s="240">
        <f t="shared" si="13"/>
        <v>0</v>
      </c>
      <c r="BD58" s="240">
        <f t="shared" si="14"/>
        <v>0</v>
      </c>
      <c r="BE58" s="240">
        <f t="shared" si="15"/>
        <v>0</v>
      </c>
      <c r="CA58" s="275">
        <v>12</v>
      </c>
      <c r="CB58" s="275">
        <v>0</v>
      </c>
    </row>
    <row r="59" spans="1:80" x14ac:dyDescent="0.2">
      <c r="A59" s="267">
        <v>34</v>
      </c>
      <c r="B59" s="268" t="s">
        <v>625</v>
      </c>
      <c r="C59" s="269" t="s">
        <v>626</v>
      </c>
      <c r="D59" s="270" t="s">
        <v>158</v>
      </c>
      <c r="E59" s="271">
        <v>2</v>
      </c>
      <c r="F59" s="271"/>
      <c r="G59" s="272">
        <f t="shared" si="8"/>
        <v>0</v>
      </c>
      <c r="H59" s="273">
        <v>0</v>
      </c>
      <c r="I59" s="274">
        <f t="shared" si="9"/>
        <v>0</v>
      </c>
      <c r="J59" s="273"/>
      <c r="K59" s="274">
        <f t="shared" si="10"/>
        <v>0</v>
      </c>
      <c r="O59" s="266">
        <v>2</v>
      </c>
      <c r="AA59" s="240">
        <v>12</v>
      </c>
      <c r="AB59" s="240">
        <v>0</v>
      </c>
      <c r="AC59" s="240">
        <v>34</v>
      </c>
      <c r="AZ59" s="240">
        <v>1</v>
      </c>
      <c r="BA59" s="240">
        <f t="shared" si="11"/>
        <v>0</v>
      </c>
      <c r="BB59" s="240">
        <f t="shared" si="12"/>
        <v>0</v>
      </c>
      <c r="BC59" s="240">
        <f t="shared" si="13"/>
        <v>0</v>
      </c>
      <c r="BD59" s="240">
        <f t="shared" si="14"/>
        <v>0</v>
      </c>
      <c r="BE59" s="240">
        <f t="shared" si="15"/>
        <v>0</v>
      </c>
      <c r="CA59" s="275">
        <v>12</v>
      </c>
      <c r="CB59" s="275">
        <v>0</v>
      </c>
    </row>
    <row r="60" spans="1:80" x14ac:dyDescent="0.2">
      <c r="A60" s="267">
        <v>35</v>
      </c>
      <c r="B60" s="268" t="s">
        <v>627</v>
      </c>
      <c r="C60" s="269" t="s">
        <v>628</v>
      </c>
      <c r="D60" s="270" t="s">
        <v>158</v>
      </c>
      <c r="E60" s="271">
        <v>1</v>
      </c>
      <c r="F60" s="271"/>
      <c r="G60" s="272">
        <f t="shared" si="8"/>
        <v>0</v>
      </c>
      <c r="H60" s="273">
        <v>0</v>
      </c>
      <c r="I60" s="274">
        <f t="shared" si="9"/>
        <v>0</v>
      </c>
      <c r="J60" s="273"/>
      <c r="K60" s="274">
        <f t="shared" si="10"/>
        <v>0</v>
      </c>
      <c r="O60" s="266">
        <v>2</v>
      </c>
      <c r="AA60" s="240">
        <v>12</v>
      </c>
      <c r="AB60" s="240">
        <v>0</v>
      </c>
      <c r="AC60" s="240">
        <v>35</v>
      </c>
      <c r="AZ60" s="240">
        <v>1</v>
      </c>
      <c r="BA60" s="240">
        <f t="shared" si="11"/>
        <v>0</v>
      </c>
      <c r="BB60" s="240">
        <f t="shared" si="12"/>
        <v>0</v>
      </c>
      <c r="BC60" s="240">
        <f t="shared" si="13"/>
        <v>0</v>
      </c>
      <c r="BD60" s="240">
        <f t="shared" si="14"/>
        <v>0</v>
      </c>
      <c r="BE60" s="240">
        <f t="shared" si="15"/>
        <v>0</v>
      </c>
      <c r="CA60" s="275">
        <v>12</v>
      </c>
      <c r="CB60" s="275">
        <v>0</v>
      </c>
    </row>
    <row r="61" spans="1:80" x14ac:dyDescent="0.2">
      <c r="A61" s="267">
        <v>36</v>
      </c>
      <c r="B61" s="268" t="s">
        <v>629</v>
      </c>
      <c r="C61" s="269" t="s">
        <v>630</v>
      </c>
      <c r="D61" s="270" t="s">
        <v>158</v>
      </c>
      <c r="E61" s="271">
        <v>2</v>
      </c>
      <c r="F61" s="271"/>
      <c r="G61" s="272">
        <f t="shared" si="8"/>
        <v>0</v>
      </c>
      <c r="H61" s="273">
        <v>0</v>
      </c>
      <c r="I61" s="274">
        <f t="shared" si="9"/>
        <v>0</v>
      </c>
      <c r="J61" s="273"/>
      <c r="K61" s="274">
        <f t="shared" si="10"/>
        <v>0</v>
      </c>
      <c r="O61" s="266">
        <v>2</v>
      </c>
      <c r="AA61" s="240">
        <v>12</v>
      </c>
      <c r="AB61" s="240">
        <v>0</v>
      </c>
      <c r="AC61" s="240">
        <v>36</v>
      </c>
      <c r="AZ61" s="240">
        <v>1</v>
      </c>
      <c r="BA61" s="240">
        <f t="shared" si="11"/>
        <v>0</v>
      </c>
      <c r="BB61" s="240">
        <f t="shared" si="12"/>
        <v>0</v>
      </c>
      <c r="BC61" s="240">
        <f t="shared" si="13"/>
        <v>0</v>
      </c>
      <c r="BD61" s="240">
        <f t="shared" si="14"/>
        <v>0</v>
      </c>
      <c r="BE61" s="240">
        <f t="shared" si="15"/>
        <v>0</v>
      </c>
      <c r="CA61" s="275">
        <v>12</v>
      </c>
      <c r="CB61" s="275">
        <v>0</v>
      </c>
    </row>
    <row r="62" spans="1:80" x14ac:dyDescent="0.2">
      <c r="A62" s="267">
        <v>37</v>
      </c>
      <c r="B62" s="268" t="s">
        <v>631</v>
      </c>
      <c r="C62" s="269" t="s">
        <v>632</v>
      </c>
      <c r="D62" s="270" t="s">
        <v>158</v>
      </c>
      <c r="E62" s="271">
        <v>1</v>
      </c>
      <c r="F62" s="271"/>
      <c r="G62" s="272">
        <f t="shared" si="8"/>
        <v>0</v>
      </c>
      <c r="H62" s="273">
        <v>0</v>
      </c>
      <c r="I62" s="274">
        <f t="shared" si="9"/>
        <v>0</v>
      </c>
      <c r="J62" s="273"/>
      <c r="K62" s="274">
        <f t="shared" si="10"/>
        <v>0</v>
      </c>
      <c r="O62" s="266">
        <v>2</v>
      </c>
      <c r="AA62" s="240">
        <v>12</v>
      </c>
      <c r="AB62" s="240">
        <v>0</v>
      </c>
      <c r="AC62" s="240">
        <v>37</v>
      </c>
      <c r="AZ62" s="240">
        <v>1</v>
      </c>
      <c r="BA62" s="240">
        <f t="shared" si="11"/>
        <v>0</v>
      </c>
      <c r="BB62" s="240">
        <f t="shared" si="12"/>
        <v>0</v>
      </c>
      <c r="BC62" s="240">
        <f t="shared" si="13"/>
        <v>0</v>
      </c>
      <c r="BD62" s="240">
        <f t="shared" si="14"/>
        <v>0</v>
      </c>
      <c r="BE62" s="240">
        <f t="shared" si="15"/>
        <v>0</v>
      </c>
      <c r="CA62" s="275">
        <v>12</v>
      </c>
      <c r="CB62" s="275">
        <v>0</v>
      </c>
    </row>
    <row r="63" spans="1:80" x14ac:dyDescent="0.2">
      <c r="A63" s="267">
        <v>38</v>
      </c>
      <c r="B63" s="268" t="s">
        <v>633</v>
      </c>
      <c r="C63" s="269" t="s">
        <v>634</v>
      </c>
      <c r="D63" s="270" t="s">
        <v>158</v>
      </c>
      <c r="E63" s="271">
        <v>1</v>
      </c>
      <c r="F63" s="271"/>
      <c r="G63" s="272">
        <f t="shared" si="8"/>
        <v>0</v>
      </c>
      <c r="H63" s="273">
        <v>0</v>
      </c>
      <c r="I63" s="274">
        <f t="shared" si="9"/>
        <v>0</v>
      </c>
      <c r="J63" s="273"/>
      <c r="K63" s="274">
        <f t="shared" si="10"/>
        <v>0</v>
      </c>
      <c r="O63" s="266">
        <v>2</v>
      </c>
      <c r="AA63" s="240">
        <v>12</v>
      </c>
      <c r="AB63" s="240">
        <v>0</v>
      </c>
      <c r="AC63" s="240">
        <v>38</v>
      </c>
      <c r="AZ63" s="240">
        <v>1</v>
      </c>
      <c r="BA63" s="240">
        <f t="shared" si="11"/>
        <v>0</v>
      </c>
      <c r="BB63" s="240">
        <f t="shared" si="12"/>
        <v>0</v>
      </c>
      <c r="BC63" s="240">
        <f t="shared" si="13"/>
        <v>0</v>
      </c>
      <c r="BD63" s="240">
        <f t="shared" si="14"/>
        <v>0</v>
      </c>
      <c r="BE63" s="240">
        <f t="shared" si="15"/>
        <v>0</v>
      </c>
      <c r="CA63" s="275">
        <v>12</v>
      </c>
      <c r="CB63" s="275">
        <v>0</v>
      </c>
    </row>
    <row r="64" spans="1:80" x14ac:dyDescent="0.2">
      <c r="A64" s="267">
        <v>39</v>
      </c>
      <c r="B64" s="268" t="s">
        <v>635</v>
      </c>
      <c r="C64" s="269" t="s">
        <v>636</v>
      </c>
      <c r="D64" s="270" t="s">
        <v>158</v>
      </c>
      <c r="E64" s="271">
        <v>1</v>
      </c>
      <c r="F64" s="271"/>
      <c r="G64" s="272">
        <f t="shared" si="8"/>
        <v>0</v>
      </c>
      <c r="H64" s="273">
        <v>0</v>
      </c>
      <c r="I64" s="274">
        <f t="shared" si="9"/>
        <v>0</v>
      </c>
      <c r="J64" s="273"/>
      <c r="K64" s="274">
        <f t="shared" si="10"/>
        <v>0</v>
      </c>
      <c r="O64" s="266">
        <v>2</v>
      </c>
      <c r="AA64" s="240">
        <v>12</v>
      </c>
      <c r="AB64" s="240">
        <v>0</v>
      </c>
      <c r="AC64" s="240">
        <v>39</v>
      </c>
      <c r="AZ64" s="240">
        <v>1</v>
      </c>
      <c r="BA64" s="240">
        <f t="shared" si="11"/>
        <v>0</v>
      </c>
      <c r="BB64" s="240">
        <f t="shared" si="12"/>
        <v>0</v>
      </c>
      <c r="BC64" s="240">
        <f t="shared" si="13"/>
        <v>0</v>
      </c>
      <c r="BD64" s="240">
        <f t="shared" si="14"/>
        <v>0</v>
      </c>
      <c r="BE64" s="240">
        <f t="shared" si="15"/>
        <v>0</v>
      </c>
      <c r="CA64" s="275">
        <v>12</v>
      </c>
      <c r="CB64" s="275">
        <v>0</v>
      </c>
    </row>
    <row r="65" spans="1:80" x14ac:dyDescent="0.2">
      <c r="A65" s="267">
        <v>40</v>
      </c>
      <c r="B65" s="268" t="s">
        <v>637</v>
      </c>
      <c r="C65" s="269" t="s">
        <v>638</v>
      </c>
      <c r="D65" s="270" t="s">
        <v>158</v>
      </c>
      <c r="E65" s="271">
        <v>6</v>
      </c>
      <c r="F65" s="271"/>
      <c r="G65" s="272">
        <f t="shared" si="8"/>
        <v>0</v>
      </c>
      <c r="H65" s="273">
        <v>0</v>
      </c>
      <c r="I65" s="274">
        <f t="shared" si="9"/>
        <v>0</v>
      </c>
      <c r="J65" s="273"/>
      <c r="K65" s="274">
        <f t="shared" si="10"/>
        <v>0</v>
      </c>
      <c r="O65" s="266">
        <v>2</v>
      </c>
      <c r="AA65" s="240">
        <v>12</v>
      </c>
      <c r="AB65" s="240">
        <v>0</v>
      </c>
      <c r="AC65" s="240">
        <v>40</v>
      </c>
      <c r="AZ65" s="240">
        <v>1</v>
      </c>
      <c r="BA65" s="240">
        <f t="shared" si="11"/>
        <v>0</v>
      </c>
      <c r="BB65" s="240">
        <f t="shared" si="12"/>
        <v>0</v>
      </c>
      <c r="BC65" s="240">
        <f t="shared" si="13"/>
        <v>0</v>
      </c>
      <c r="BD65" s="240">
        <f t="shared" si="14"/>
        <v>0</v>
      </c>
      <c r="BE65" s="240">
        <f t="shared" si="15"/>
        <v>0</v>
      </c>
      <c r="CA65" s="275">
        <v>12</v>
      </c>
      <c r="CB65" s="275">
        <v>0</v>
      </c>
    </row>
    <row r="66" spans="1:80" x14ac:dyDescent="0.2">
      <c r="A66" s="267">
        <v>41</v>
      </c>
      <c r="B66" s="268" t="s">
        <v>639</v>
      </c>
      <c r="C66" s="269" t="s">
        <v>640</v>
      </c>
      <c r="D66" s="270" t="s">
        <v>158</v>
      </c>
      <c r="E66" s="271">
        <v>8</v>
      </c>
      <c r="F66" s="271"/>
      <c r="G66" s="272">
        <f t="shared" si="8"/>
        <v>0</v>
      </c>
      <c r="H66" s="273">
        <v>0</v>
      </c>
      <c r="I66" s="274">
        <f t="shared" si="9"/>
        <v>0</v>
      </c>
      <c r="J66" s="273"/>
      <c r="K66" s="274">
        <f t="shared" si="10"/>
        <v>0</v>
      </c>
      <c r="O66" s="266">
        <v>2</v>
      </c>
      <c r="AA66" s="240">
        <v>12</v>
      </c>
      <c r="AB66" s="240">
        <v>0</v>
      </c>
      <c r="AC66" s="240">
        <v>41</v>
      </c>
      <c r="AZ66" s="240">
        <v>1</v>
      </c>
      <c r="BA66" s="240">
        <f t="shared" si="11"/>
        <v>0</v>
      </c>
      <c r="BB66" s="240">
        <f t="shared" si="12"/>
        <v>0</v>
      </c>
      <c r="BC66" s="240">
        <f t="shared" si="13"/>
        <v>0</v>
      </c>
      <c r="BD66" s="240">
        <f t="shared" si="14"/>
        <v>0</v>
      </c>
      <c r="BE66" s="240">
        <f t="shared" si="15"/>
        <v>0</v>
      </c>
      <c r="CA66" s="275">
        <v>12</v>
      </c>
      <c r="CB66" s="275">
        <v>0</v>
      </c>
    </row>
    <row r="67" spans="1:80" ht="22.5" x14ac:dyDescent="0.2">
      <c r="A67" s="267">
        <v>42</v>
      </c>
      <c r="B67" s="268" t="s">
        <v>641</v>
      </c>
      <c r="C67" s="269" t="s">
        <v>642</v>
      </c>
      <c r="D67" s="270" t="s">
        <v>158</v>
      </c>
      <c r="E67" s="271">
        <v>1</v>
      </c>
      <c r="F67" s="271"/>
      <c r="G67" s="272">
        <f t="shared" si="8"/>
        <v>0</v>
      </c>
      <c r="H67" s="273">
        <v>0</v>
      </c>
      <c r="I67" s="274">
        <f t="shared" si="9"/>
        <v>0</v>
      </c>
      <c r="J67" s="273"/>
      <c r="K67" s="274">
        <f t="shared" si="10"/>
        <v>0</v>
      </c>
      <c r="O67" s="266">
        <v>2</v>
      </c>
      <c r="AA67" s="240">
        <v>12</v>
      </c>
      <c r="AB67" s="240">
        <v>0</v>
      </c>
      <c r="AC67" s="240">
        <v>42</v>
      </c>
      <c r="AZ67" s="240">
        <v>1</v>
      </c>
      <c r="BA67" s="240">
        <f t="shared" si="11"/>
        <v>0</v>
      </c>
      <c r="BB67" s="240">
        <f t="shared" si="12"/>
        <v>0</v>
      </c>
      <c r="BC67" s="240">
        <f t="shared" si="13"/>
        <v>0</v>
      </c>
      <c r="BD67" s="240">
        <f t="shared" si="14"/>
        <v>0</v>
      </c>
      <c r="BE67" s="240">
        <f t="shared" si="15"/>
        <v>0</v>
      </c>
      <c r="CA67" s="275">
        <v>12</v>
      </c>
      <c r="CB67" s="275">
        <v>0</v>
      </c>
    </row>
    <row r="68" spans="1:80" x14ac:dyDescent="0.2">
      <c r="A68" s="267">
        <v>43</v>
      </c>
      <c r="B68" s="268" t="s">
        <v>643</v>
      </c>
      <c r="C68" s="269" t="s">
        <v>644</v>
      </c>
      <c r="D68" s="270" t="s">
        <v>158</v>
      </c>
      <c r="E68" s="271">
        <v>1</v>
      </c>
      <c r="F68" s="271"/>
      <c r="G68" s="272">
        <f t="shared" si="8"/>
        <v>0</v>
      </c>
      <c r="H68" s="273">
        <v>0</v>
      </c>
      <c r="I68" s="274">
        <f t="shared" si="9"/>
        <v>0</v>
      </c>
      <c r="J68" s="273"/>
      <c r="K68" s="274">
        <f t="shared" si="10"/>
        <v>0</v>
      </c>
      <c r="O68" s="266">
        <v>2</v>
      </c>
      <c r="AA68" s="240">
        <v>12</v>
      </c>
      <c r="AB68" s="240">
        <v>0</v>
      </c>
      <c r="AC68" s="240">
        <v>43</v>
      </c>
      <c r="AZ68" s="240">
        <v>1</v>
      </c>
      <c r="BA68" s="240">
        <f t="shared" si="11"/>
        <v>0</v>
      </c>
      <c r="BB68" s="240">
        <f t="shared" si="12"/>
        <v>0</v>
      </c>
      <c r="BC68" s="240">
        <f t="shared" si="13"/>
        <v>0</v>
      </c>
      <c r="BD68" s="240">
        <f t="shared" si="14"/>
        <v>0</v>
      </c>
      <c r="BE68" s="240">
        <f t="shared" si="15"/>
        <v>0</v>
      </c>
      <c r="CA68" s="275">
        <v>12</v>
      </c>
      <c r="CB68" s="275">
        <v>0</v>
      </c>
    </row>
    <row r="69" spans="1:80" ht="22.5" x14ac:dyDescent="0.2">
      <c r="A69" s="267">
        <v>44</v>
      </c>
      <c r="B69" s="268" t="s">
        <v>645</v>
      </c>
      <c r="C69" s="269" t="s">
        <v>646</v>
      </c>
      <c r="D69" s="270" t="s">
        <v>158</v>
      </c>
      <c r="E69" s="271">
        <v>1</v>
      </c>
      <c r="F69" s="271"/>
      <c r="G69" s="272">
        <f t="shared" si="8"/>
        <v>0</v>
      </c>
      <c r="H69" s="273">
        <v>0</v>
      </c>
      <c r="I69" s="274">
        <f t="shared" si="9"/>
        <v>0</v>
      </c>
      <c r="J69" s="273"/>
      <c r="K69" s="274">
        <f t="shared" si="10"/>
        <v>0</v>
      </c>
      <c r="O69" s="266">
        <v>2</v>
      </c>
      <c r="AA69" s="240">
        <v>12</v>
      </c>
      <c r="AB69" s="240">
        <v>0</v>
      </c>
      <c r="AC69" s="240">
        <v>44</v>
      </c>
      <c r="AZ69" s="240">
        <v>1</v>
      </c>
      <c r="BA69" s="240">
        <f t="shared" si="11"/>
        <v>0</v>
      </c>
      <c r="BB69" s="240">
        <f t="shared" si="12"/>
        <v>0</v>
      </c>
      <c r="BC69" s="240">
        <f t="shared" si="13"/>
        <v>0</v>
      </c>
      <c r="BD69" s="240">
        <f t="shared" si="14"/>
        <v>0</v>
      </c>
      <c r="BE69" s="240">
        <f t="shared" si="15"/>
        <v>0</v>
      </c>
      <c r="CA69" s="275">
        <v>12</v>
      </c>
      <c r="CB69" s="275">
        <v>0</v>
      </c>
    </row>
    <row r="70" spans="1:80" x14ac:dyDescent="0.2">
      <c r="A70" s="267">
        <v>45</v>
      </c>
      <c r="B70" s="268" t="s">
        <v>647</v>
      </c>
      <c r="C70" s="269" t="s">
        <v>648</v>
      </c>
      <c r="D70" s="270" t="s">
        <v>158</v>
      </c>
      <c r="E70" s="271">
        <v>1</v>
      </c>
      <c r="F70" s="271"/>
      <c r="G70" s="272">
        <f t="shared" si="8"/>
        <v>0</v>
      </c>
      <c r="H70" s="273">
        <v>0</v>
      </c>
      <c r="I70" s="274">
        <f t="shared" si="9"/>
        <v>0</v>
      </c>
      <c r="J70" s="273"/>
      <c r="K70" s="274">
        <f t="shared" si="10"/>
        <v>0</v>
      </c>
      <c r="O70" s="266">
        <v>2</v>
      </c>
      <c r="AA70" s="240">
        <v>12</v>
      </c>
      <c r="AB70" s="240">
        <v>0</v>
      </c>
      <c r="AC70" s="240">
        <v>45</v>
      </c>
      <c r="AZ70" s="240">
        <v>1</v>
      </c>
      <c r="BA70" s="240">
        <f t="shared" si="11"/>
        <v>0</v>
      </c>
      <c r="BB70" s="240">
        <f t="shared" si="12"/>
        <v>0</v>
      </c>
      <c r="BC70" s="240">
        <f t="shared" si="13"/>
        <v>0</v>
      </c>
      <c r="BD70" s="240">
        <f t="shared" si="14"/>
        <v>0</v>
      </c>
      <c r="BE70" s="240">
        <f t="shared" si="15"/>
        <v>0</v>
      </c>
      <c r="CA70" s="275">
        <v>12</v>
      </c>
      <c r="CB70" s="275">
        <v>0</v>
      </c>
    </row>
    <row r="71" spans="1:80" x14ac:dyDescent="0.2">
      <c r="A71" s="267">
        <v>46</v>
      </c>
      <c r="B71" s="268" t="s">
        <v>649</v>
      </c>
      <c r="C71" s="269" t="s">
        <v>650</v>
      </c>
      <c r="D71" s="270" t="s">
        <v>577</v>
      </c>
      <c r="E71" s="271">
        <v>1</v>
      </c>
      <c r="F71" s="271"/>
      <c r="G71" s="272">
        <f t="shared" si="8"/>
        <v>0</v>
      </c>
      <c r="H71" s="273">
        <v>0</v>
      </c>
      <c r="I71" s="274">
        <f t="shared" si="9"/>
        <v>0</v>
      </c>
      <c r="J71" s="273"/>
      <c r="K71" s="274">
        <f t="shared" si="10"/>
        <v>0</v>
      </c>
      <c r="O71" s="266">
        <v>2</v>
      </c>
      <c r="AA71" s="240">
        <v>12</v>
      </c>
      <c r="AB71" s="240">
        <v>0</v>
      </c>
      <c r="AC71" s="240">
        <v>46</v>
      </c>
      <c r="AZ71" s="240">
        <v>1</v>
      </c>
      <c r="BA71" s="240">
        <f t="shared" si="11"/>
        <v>0</v>
      </c>
      <c r="BB71" s="240">
        <f t="shared" si="12"/>
        <v>0</v>
      </c>
      <c r="BC71" s="240">
        <f t="shared" si="13"/>
        <v>0</v>
      </c>
      <c r="BD71" s="240">
        <f t="shared" si="14"/>
        <v>0</v>
      </c>
      <c r="BE71" s="240">
        <f t="shared" si="15"/>
        <v>0</v>
      </c>
      <c r="CA71" s="275">
        <v>12</v>
      </c>
      <c r="CB71" s="275">
        <v>0</v>
      </c>
    </row>
    <row r="72" spans="1:80" x14ac:dyDescent="0.2">
      <c r="A72" s="267">
        <v>47</v>
      </c>
      <c r="B72" s="268" t="s">
        <v>651</v>
      </c>
      <c r="C72" s="269" t="s">
        <v>652</v>
      </c>
      <c r="D72" s="270" t="s">
        <v>158</v>
      </c>
      <c r="E72" s="271">
        <v>1</v>
      </c>
      <c r="F72" s="271"/>
      <c r="G72" s="272">
        <f t="shared" si="8"/>
        <v>0</v>
      </c>
      <c r="H72" s="273">
        <v>0</v>
      </c>
      <c r="I72" s="274">
        <f t="shared" si="9"/>
        <v>0</v>
      </c>
      <c r="J72" s="273"/>
      <c r="K72" s="274">
        <f t="shared" si="10"/>
        <v>0</v>
      </c>
      <c r="O72" s="266">
        <v>2</v>
      </c>
      <c r="AA72" s="240">
        <v>12</v>
      </c>
      <c r="AB72" s="240">
        <v>0</v>
      </c>
      <c r="AC72" s="240">
        <v>47</v>
      </c>
      <c r="AZ72" s="240">
        <v>1</v>
      </c>
      <c r="BA72" s="240">
        <f t="shared" si="11"/>
        <v>0</v>
      </c>
      <c r="BB72" s="240">
        <f t="shared" si="12"/>
        <v>0</v>
      </c>
      <c r="BC72" s="240">
        <f t="shared" si="13"/>
        <v>0</v>
      </c>
      <c r="BD72" s="240">
        <f t="shared" si="14"/>
        <v>0</v>
      </c>
      <c r="BE72" s="240">
        <f t="shared" si="15"/>
        <v>0</v>
      </c>
      <c r="CA72" s="275">
        <v>12</v>
      </c>
      <c r="CB72" s="275">
        <v>0</v>
      </c>
    </row>
    <row r="73" spans="1:80" x14ac:dyDescent="0.2">
      <c r="A73" s="267">
        <v>48</v>
      </c>
      <c r="B73" s="268" t="s">
        <v>653</v>
      </c>
      <c r="C73" s="269" t="s">
        <v>654</v>
      </c>
      <c r="D73" s="270" t="s">
        <v>158</v>
      </c>
      <c r="E73" s="271">
        <v>1</v>
      </c>
      <c r="F73" s="271"/>
      <c r="G73" s="272">
        <f t="shared" si="8"/>
        <v>0</v>
      </c>
      <c r="H73" s="273">
        <v>0</v>
      </c>
      <c r="I73" s="274">
        <f t="shared" si="9"/>
        <v>0</v>
      </c>
      <c r="J73" s="273"/>
      <c r="K73" s="274">
        <f t="shared" si="10"/>
        <v>0</v>
      </c>
      <c r="O73" s="266">
        <v>2</v>
      </c>
      <c r="AA73" s="240">
        <v>12</v>
      </c>
      <c r="AB73" s="240">
        <v>0</v>
      </c>
      <c r="AC73" s="240">
        <v>48</v>
      </c>
      <c r="AZ73" s="240">
        <v>1</v>
      </c>
      <c r="BA73" s="240">
        <f t="shared" si="11"/>
        <v>0</v>
      </c>
      <c r="BB73" s="240">
        <f t="shared" si="12"/>
        <v>0</v>
      </c>
      <c r="BC73" s="240">
        <f t="shared" si="13"/>
        <v>0</v>
      </c>
      <c r="BD73" s="240">
        <f t="shared" si="14"/>
        <v>0</v>
      </c>
      <c r="BE73" s="240">
        <f t="shared" si="15"/>
        <v>0</v>
      </c>
      <c r="CA73" s="275">
        <v>12</v>
      </c>
      <c r="CB73" s="275">
        <v>0</v>
      </c>
    </row>
    <row r="74" spans="1:80" x14ac:dyDescent="0.2">
      <c r="A74" s="267">
        <v>49</v>
      </c>
      <c r="B74" s="268" t="s">
        <v>655</v>
      </c>
      <c r="C74" s="269" t="s">
        <v>656</v>
      </c>
      <c r="D74" s="270" t="s">
        <v>158</v>
      </c>
      <c r="E74" s="271">
        <v>10</v>
      </c>
      <c r="F74" s="271"/>
      <c r="G74" s="272">
        <f t="shared" si="8"/>
        <v>0</v>
      </c>
      <c r="H74" s="273">
        <v>0</v>
      </c>
      <c r="I74" s="274">
        <f t="shared" si="9"/>
        <v>0</v>
      </c>
      <c r="J74" s="273"/>
      <c r="K74" s="274">
        <f t="shared" si="10"/>
        <v>0</v>
      </c>
      <c r="O74" s="266">
        <v>2</v>
      </c>
      <c r="AA74" s="240">
        <v>12</v>
      </c>
      <c r="AB74" s="240">
        <v>0</v>
      </c>
      <c r="AC74" s="240">
        <v>49</v>
      </c>
      <c r="AZ74" s="240">
        <v>1</v>
      </c>
      <c r="BA74" s="240">
        <f t="shared" si="11"/>
        <v>0</v>
      </c>
      <c r="BB74" s="240">
        <f t="shared" si="12"/>
        <v>0</v>
      </c>
      <c r="BC74" s="240">
        <f t="shared" si="13"/>
        <v>0</v>
      </c>
      <c r="BD74" s="240">
        <f t="shared" si="14"/>
        <v>0</v>
      </c>
      <c r="BE74" s="240">
        <f t="shared" si="15"/>
        <v>0</v>
      </c>
      <c r="CA74" s="275">
        <v>12</v>
      </c>
      <c r="CB74" s="275">
        <v>0</v>
      </c>
    </row>
    <row r="75" spans="1:80" x14ac:dyDescent="0.2">
      <c r="A75" s="267">
        <v>50</v>
      </c>
      <c r="B75" s="268" t="s">
        <v>657</v>
      </c>
      <c r="C75" s="269" t="s">
        <v>658</v>
      </c>
      <c r="D75" s="270" t="s">
        <v>158</v>
      </c>
      <c r="E75" s="271">
        <v>4</v>
      </c>
      <c r="F75" s="271"/>
      <c r="G75" s="272">
        <f t="shared" si="8"/>
        <v>0</v>
      </c>
      <c r="H75" s="273">
        <v>0</v>
      </c>
      <c r="I75" s="274">
        <f t="shared" si="9"/>
        <v>0</v>
      </c>
      <c r="J75" s="273"/>
      <c r="K75" s="274">
        <f t="shared" si="10"/>
        <v>0</v>
      </c>
      <c r="O75" s="266">
        <v>2</v>
      </c>
      <c r="AA75" s="240">
        <v>12</v>
      </c>
      <c r="AB75" s="240">
        <v>0</v>
      </c>
      <c r="AC75" s="240">
        <v>50</v>
      </c>
      <c r="AZ75" s="240">
        <v>1</v>
      </c>
      <c r="BA75" s="240">
        <f t="shared" si="11"/>
        <v>0</v>
      </c>
      <c r="BB75" s="240">
        <f t="shared" si="12"/>
        <v>0</v>
      </c>
      <c r="BC75" s="240">
        <f t="shared" si="13"/>
        <v>0</v>
      </c>
      <c r="BD75" s="240">
        <f t="shared" si="14"/>
        <v>0</v>
      </c>
      <c r="BE75" s="240">
        <f t="shared" si="15"/>
        <v>0</v>
      </c>
      <c r="CA75" s="275">
        <v>12</v>
      </c>
      <c r="CB75" s="275">
        <v>0</v>
      </c>
    </row>
    <row r="76" spans="1:80" x14ac:dyDescent="0.2">
      <c r="A76" s="267">
        <v>51</v>
      </c>
      <c r="B76" s="268" t="s">
        <v>659</v>
      </c>
      <c r="C76" s="269" t="s">
        <v>660</v>
      </c>
      <c r="D76" s="270" t="s">
        <v>158</v>
      </c>
      <c r="E76" s="271">
        <v>42</v>
      </c>
      <c r="F76" s="271"/>
      <c r="G76" s="272">
        <f t="shared" ref="G76:G107" si="16">E76*F76</f>
        <v>0</v>
      </c>
      <c r="H76" s="273">
        <v>0</v>
      </c>
      <c r="I76" s="274">
        <f t="shared" ref="I76:I107" si="17">E76*H76</f>
        <v>0</v>
      </c>
      <c r="J76" s="273"/>
      <c r="K76" s="274">
        <f t="shared" ref="K76:K107" si="18">E76*J76</f>
        <v>0</v>
      </c>
      <c r="O76" s="266">
        <v>2</v>
      </c>
      <c r="AA76" s="240">
        <v>12</v>
      </c>
      <c r="AB76" s="240">
        <v>0</v>
      </c>
      <c r="AC76" s="240">
        <v>51</v>
      </c>
      <c r="AZ76" s="240">
        <v>1</v>
      </c>
      <c r="BA76" s="240">
        <f t="shared" ref="BA76:BA107" si="19">IF(AZ76=1,G76,0)</f>
        <v>0</v>
      </c>
      <c r="BB76" s="240">
        <f t="shared" ref="BB76:BB109" si="20">IF(AZ76=2,G76,0)</f>
        <v>0</v>
      </c>
      <c r="BC76" s="240">
        <f t="shared" ref="BC76:BC109" si="21">IF(AZ76=3,G76,0)</f>
        <v>0</v>
      </c>
      <c r="BD76" s="240">
        <f t="shared" ref="BD76:BD109" si="22">IF(AZ76=4,G76,0)</f>
        <v>0</v>
      </c>
      <c r="BE76" s="240">
        <f t="shared" ref="BE76:BE109" si="23">IF(AZ76=5,G76,0)</f>
        <v>0</v>
      </c>
      <c r="CA76" s="275">
        <v>12</v>
      </c>
      <c r="CB76" s="275">
        <v>0</v>
      </c>
    </row>
    <row r="77" spans="1:80" x14ac:dyDescent="0.2">
      <c r="A77" s="267">
        <v>52</v>
      </c>
      <c r="B77" s="268" t="s">
        <v>661</v>
      </c>
      <c r="C77" s="269" t="s">
        <v>662</v>
      </c>
      <c r="D77" s="270" t="s">
        <v>158</v>
      </c>
      <c r="E77" s="271">
        <v>18</v>
      </c>
      <c r="F77" s="271"/>
      <c r="G77" s="272">
        <f t="shared" si="16"/>
        <v>0</v>
      </c>
      <c r="H77" s="273">
        <v>0</v>
      </c>
      <c r="I77" s="274">
        <f t="shared" si="17"/>
        <v>0</v>
      </c>
      <c r="J77" s="273"/>
      <c r="K77" s="274">
        <f t="shared" si="18"/>
        <v>0</v>
      </c>
      <c r="O77" s="266">
        <v>2</v>
      </c>
      <c r="AA77" s="240">
        <v>12</v>
      </c>
      <c r="AB77" s="240">
        <v>0</v>
      </c>
      <c r="AC77" s="240">
        <v>52</v>
      </c>
      <c r="AZ77" s="240">
        <v>1</v>
      </c>
      <c r="BA77" s="240">
        <f t="shared" si="19"/>
        <v>0</v>
      </c>
      <c r="BB77" s="240">
        <f t="shared" si="20"/>
        <v>0</v>
      </c>
      <c r="BC77" s="240">
        <f t="shared" si="21"/>
        <v>0</v>
      </c>
      <c r="BD77" s="240">
        <f t="shared" si="22"/>
        <v>0</v>
      </c>
      <c r="BE77" s="240">
        <f t="shared" si="23"/>
        <v>0</v>
      </c>
      <c r="CA77" s="275">
        <v>12</v>
      </c>
      <c r="CB77" s="275">
        <v>0</v>
      </c>
    </row>
    <row r="78" spans="1:80" x14ac:dyDescent="0.2">
      <c r="A78" s="267">
        <v>53</v>
      </c>
      <c r="B78" s="268" t="s">
        <v>663</v>
      </c>
      <c r="C78" s="269" t="s">
        <v>664</v>
      </c>
      <c r="D78" s="270" t="s">
        <v>158</v>
      </c>
      <c r="E78" s="271">
        <v>24</v>
      </c>
      <c r="F78" s="271"/>
      <c r="G78" s="272">
        <f t="shared" si="16"/>
        <v>0</v>
      </c>
      <c r="H78" s="273">
        <v>0</v>
      </c>
      <c r="I78" s="274">
        <f t="shared" si="17"/>
        <v>0</v>
      </c>
      <c r="J78" s="273"/>
      <c r="K78" s="274">
        <f t="shared" si="18"/>
        <v>0</v>
      </c>
      <c r="O78" s="266">
        <v>2</v>
      </c>
      <c r="AA78" s="240">
        <v>12</v>
      </c>
      <c r="AB78" s="240">
        <v>0</v>
      </c>
      <c r="AC78" s="240">
        <v>53</v>
      </c>
      <c r="AZ78" s="240">
        <v>1</v>
      </c>
      <c r="BA78" s="240">
        <f t="shared" si="19"/>
        <v>0</v>
      </c>
      <c r="BB78" s="240">
        <f t="shared" si="20"/>
        <v>0</v>
      </c>
      <c r="BC78" s="240">
        <f t="shared" si="21"/>
        <v>0</v>
      </c>
      <c r="BD78" s="240">
        <f t="shared" si="22"/>
        <v>0</v>
      </c>
      <c r="BE78" s="240">
        <f t="shared" si="23"/>
        <v>0</v>
      </c>
      <c r="CA78" s="275">
        <v>12</v>
      </c>
      <c r="CB78" s="275">
        <v>0</v>
      </c>
    </row>
    <row r="79" spans="1:80" x14ac:dyDescent="0.2">
      <c r="A79" s="267">
        <v>54</v>
      </c>
      <c r="B79" s="268" t="s">
        <v>665</v>
      </c>
      <c r="C79" s="269" t="s">
        <v>666</v>
      </c>
      <c r="D79" s="270" t="s">
        <v>158</v>
      </c>
      <c r="E79" s="271">
        <v>10</v>
      </c>
      <c r="F79" s="271"/>
      <c r="G79" s="272">
        <f t="shared" si="16"/>
        <v>0</v>
      </c>
      <c r="H79" s="273">
        <v>0</v>
      </c>
      <c r="I79" s="274">
        <f t="shared" si="17"/>
        <v>0</v>
      </c>
      <c r="J79" s="273"/>
      <c r="K79" s="274">
        <f t="shared" si="18"/>
        <v>0</v>
      </c>
      <c r="O79" s="266">
        <v>2</v>
      </c>
      <c r="AA79" s="240">
        <v>12</v>
      </c>
      <c r="AB79" s="240">
        <v>0</v>
      </c>
      <c r="AC79" s="240">
        <v>54</v>
      </c>
      <c r="AZ79" s="240">
        <v>1</v>
      </c>
      <c r="BA79" s="240">
        <f t="shared" si="19"/>
        <v>0</v>
      </c>
      <c r="BB79" s="240">
        <f t="shared" si="20"/>
        <v>0</v>
      </c>
      <c r="BC79" s="240">
        <f t="shared" si="21"/>
        <v>0</v>
      </c>
      <c r="BD79" s="240">
        <f t="shared" si="22"/>
        <v>0</v>
      </c>
      <c r="BE79" s="240">
        <f t="shared" si="23"/>
        <v>0</v>
      </c>
      <c r="CA79" s="275">
        <v>12</v>
      </c>
      <c r="CB79" s="275">
        <v>0</v>
      </c>
    </row>
    <row r="80" spans="1:80" x14ac:dyDescent="0.2">
      <c r="A80" s="267">
        <v>55</v>
      </c>
      <c r="B80" s="268" t="s">
        <v>667</v>
      </c>
      <c r="C80" s="269" t="s">
        <v>668</v>
      </c>
      <c r="D80" s="270" t="s">
        <v>158</v>
      </c>
      <c r="E80" s="271">
        <v>5</v>
      </c>
      <c r="F80" s="271"/>
      <c r="G80" s="272">
        <f t="shared" si="16"/>
        <v>0</v>
      </c>
      <c r="H80" s="273">
        <v>0</v>
      </c>
      <c r="I80" s="274">
        <f t="shared" si="17"/>
        <v>0</v>
      </c>
      <c r="J80" s="273"/>
      <c r="K80" s="274">
        <f t="shared" si="18"/>
        <v>0</v>
      </c>
      <c r="O80" s="266">
        <v>2</v>
      </c>
      <c r="AA80" s="240">
        <v>12</v>
      </c>
      <c r="AB80" s="240">
        <v>0</v>
      </c>
      <c r="AC80" s="240">
        <v>55</v>
      </c>
      <c r="AZ80" s="240">
        <v>1</v>
      </c>
      <c r="BA80" s="240">
        <f t="shared" si="19"/>
        <v>0</v>
      </c>
      <c r="BB80" s="240">
        <f t="shared" si="20"/>
        <v>0</v>
      </c>
      <c r="BC80" s="240">
        <f t="shared" si="21"/>
        <v>0</v>
      </c>
      <c r="BD80" s="240">
        <f t="shared" si="22"/>
        <v>0</v>
      </c>
      <c r="BE80" s="240">
        <f t="shared" si="23"/>
        <v>0</v>
      </c>
      <c r="CA80" s="275">
        <v>12</v>
      </c>
      <c r="CB80" s="275">
        <v>0</v>
      </c>
    </row>
    <row r="81" spans="1:80" x14ac:dyDescent="0.2">
      <c r="A81" s="267">
        <v>56</v>
      </c>
      <c r="B81" s="268" t="s">
        <v>669</v>
      </c>
      <c r="C81" s="269" t="s">
        <v>670</v>
      </c>
      <c r="D81" s="270" t="s">
        <v>158</v>
      </c>
      <c r="E81" s="271">
        <v>5</v>
      </c>
      <c r="F81" s="271"/>
      <c r="G81" s="272">
        <f t="shared" si="16"/>
        <v>0</v>
      </c>
      <c r="H81" s="273">
        <v>0</v>
      </c>
      <c r="I81" s="274">
        <f t="shared" si="17"/>
        <v>0</v>
      </c>
      <c r="J81" s="273"/>
      <c r="K81" s="274">
        <f t="shared" si="18"/>
        <v>0</v>
      </c>
      <c r="O81" s="266">
        <v>2</v>
      </c>
      <c r="AA81" s="240">
        <v>12</v>
      </c>
      <c r="AB81" s="240">
        <v>0</v>
      </c>
      <c r="AC81" s="240">
        <v>56</v>
      </c>
      <c r="AZ81" s="240">
        <v>1</v>
      </c>
      <c r="BA81" s="240">
        <f t="shared" si="19"/>
        <v>0</v>
      </c>
      <c r="BB81" s="240">
        <f t="shared" si="20"/>
        <v>0</v>
      </c>
      <c r="BC81" s="240">
        <f t="shared" si="21"/>
        <v>0</v>
      </c>
      <c r="BD81" s="240">
        <f t="shared" si="22"/>
        <v>0</v>
      </c>
      <c r="BE81" s="240">
        <f t="shared" si="23"/>
        <v>0</v>
      </c>
      <c r="CA81" s="275">
        <v>12</v>
      </c>
      <c r="CB81" s="275">
        <v>0</v>
      </c>
    </row>
    <row r="82" spans="1:80" x14ac:dyDescent="0.2">
      <c r="A82" s="267">
        <v>57</v>
      </c>
      <c r="B82" s="268" t="s">
        <v>671</v>
      </c>
      <c r="C82" s="269" t="s">
        <v>672</v>
      </c>
      <c r="D82" s="270" t="s">
        <v>158</v>
      </c>
      <c r="E82" s="271">
        <v>7</v>
      </c>
      <c r="F82" s="271"/>
      <c r="G82" s="272">
        <f t="shared" si="16"/>
        <v>0</v>
      </c>
      <c r="H82" s="273">
        <v>0</v>
      </c>
      <c r="I82" s="274">
        <f t="shared" si="17"/>
        <v>0</v>
      </c>
      <c r="J82" s="273"/>
      <c r="K82" s="274">
        <f t="shared" si="18"/>
        <v>0</v>
      </c>
      <c r="O82" s="266">
        <v>2</v>
      </c>
      <c r="AA82" s="240">
        <v>12</v>
      </c>
      <c r="AB82" s="240">
        <v>0</v>
      </c>
      <c r="AC82" s="240">
        <v>57</v>
      </c>
      <c r="AZ82" s="240">
        <v>1</v>
      </c>
      <c r="BA82" s="240">
        <f t="shared" si="19"/>
        <v>0</v>
      </c>
      <c r="BB82" s="240">
        <f t="shared" si="20"/>
        <v>0</v>
      </c>
      <c r="BC82" s="240">
        <f t="shared" si="21"/>
        <v>0</v>
      </c>
      <c r="BD82" s="240">
        <f t="shared" si="22"/>
        <v>0</v>
      </c>
      <c r="BE82" s="240">
        <f t="shared" si="23"/>
        <v>0</v>
      </c>
      <c r="CA82" s="275">
        <v>12</v>
      </c>
      <c r="CB82" s="275">
        <v>0</v>
      </c>
    </row>
    <row r="83" spans="1:80" x14ac:dyDescent="0.2">
      <c r="A83" s="267">
        <v>58</v>
      </c>
      <c r="B83" s="268" t="s">
        <v>673</v>
      </c>
      <c r="C83" s="269" t="s">
        <v>674</v>
      </c>
      <c r="D83" s="270" t="s">
        <v>158</v>
      </c>
      <c r="E83" s="271">
        <v>7</v>
      </c>
      <c r="F83" s="271"/>
      <c r="G83" s="272">
        <f t="shared" si="16"/>
        <v>0</v>
      </c>
      <c r="H83" s="273">
        <v>0</v>
      </c>
      <c r="I83" s="274">
        <f t="shared" si="17"/>
        <v>0</v>
      </c>
      <c r="J83" s="273"/>
      <c r="K83" s="274">
        <f t="shared" si="18"/>
        <v>0</v>
      </c>
      <c r="O83" s="266">
        <v>2</v>
      </c>
      <c r="AA83" s="240">
        <v>12</v>
      </c>
      <c r="AB83" s="240">
        <v>0</v>
      </c>
      <c r="AC83" s="240">
        <v>58</v>
      </c>
      <c r="AZ83" s="240">
        <v>1</v>
      </c>
      <c r="BA83" s="240">
        <f t="shared" si="19"/>
        <v>0</v>
      </c>
      <c r="BB83" s="240">
        <f t="shared" si="20"/>
        <v>0</v>
      </c>
      <c r="BC83" s="240">
        <f t="shared" si="21"/>
        <v>0</v>
      </c>
      <c r="BD83" s="240">
        <f t="shared" si="22"/>
        <v>0</v>
      </c>
      <c r="BE83" s="240">
        <f t="shared" si="23"/>
        <v>0</v>
      </c>
      <c r="CA83" s="275">
        <v>12</v>
      </c>
      <c r="CB83" s="275">
        <v>0</v>
      </c>
    </row>
    <row r="84" spans="1:80" x14ac:dyDescent="0.2">
      <c r="A84" s="267">
        <v>59</v>
      </c>
      <c r="B84" s="268" t="s">
        <v>675</v>
      </c>
      <c r="C84" s="269" t="s">
        <v>676</v>
      </c>
      <c r="D84" s="270" t="s">
        <v>158</v>
      </c>
      <c r="E84" s="271">
        <v>1</v>
      </c>
      <c r="F84" s="271"/>
      <c r="G84" s="272">
        <f t="shared" si="16"/>
        <v>0</v>
      </c>
      <c r="H84" s="273">
        <v>0</v>
      </c>
      <c r="I84" s="274">
        <f t="shared" si="17"/>
        <v>0</v>
      </c>
      <c r="J84" s="273"/>
      <c r="K84" s="274">
        <f t="shared" si="18"/>
        <v>0</v>
      </c>
      <c r="O84" s="266">
        <v>2</v>
      </c>
      <c r="AA84" s="240">
        <v>12</v>
      </c>
      <c r="AB84" s="240">
        <v>0</v>
      </c>
      <c r="AC84" s="240">
        <v>59</v>
      </c>
      <c r="AZ84" s="240">
        <v>1</v>
      </c>
      <c r="BA84" s="240">
        <f t="shared" si="19"/>
        <v>0</v>
      </c>
      <c r="BB84" s="240">
        <f t="shared" si="20"/>
        <v>0</v>
      </c>
      <c r="BC84" s="240">
        <f t="shared" si="21"/>
        <v>0</v>
      </c>
      <c r="BD84" s="240">
        <f t="shared" si="22"/>
        <v>0</v>
      </c>
      <c r="BE84" s="240">
        <f t="shared" si="23"/>
        <v>0</v>
      </c>
      <c r="CA84" s="275">
        <v>12</v>
      </c>
      <c r="CB84" s="275">
        <v>0</v>
      </c>
    </row>
    <row r="85" spans="1:80" x14ac:dyDescent="0.2">
      <c r="A85" s="267">
        <v>60</v>
      </c>
      <c r="B85" s="268" t="s">
        <v>677</v>
      </c>
      <c r="C85" s="269" t="s">
        <v>678</v>
      </c>
      <c r="D85" s="270" t="s">
        <v>158</v>
      </c>
      <c r="E85" s="271">
        <v>8</v>
      </c>
      <c r="F85" s="271"/>
      <c r="G85" s="272">
        <f t="shared" si="16"/>
        <v>0</v>
      </c>
      <c r="H85" s="273">
        <v>0</v>
      </c>
      <c r="I85" s="274">
        <f t="shared" si="17"/>
        <v>0</v>
      </c>
      <c r="J85" s="273"/>
      <c r="K85" s="274">
        <f t="shared" si="18"/>
        <v>0</v>
      </c>
      <c r="O85" s="266">
        <v>2</v>
      </c>
      <c r="AA85" s="240">
        <v>12</v>
      </c>
      <c r="AB85" s="240">
        <v>0</v>
      </c>
      <c r="AC85" s="240">
        <v>60</v>
      </c>
      <c r="AZ85" s="240">
        <v>1</v>
      </c>
      <c r="BA85" s="240">
        <f t="shared" si="19"/>
        <v>0</v>
      </c>
      <c r="BB85" s="240">
        <f t="shared" si="20"/>
        <v>0</v>
      </c>
      <c r="BC85" s="240">
        <f t="shared" si="21"/>
        <v>0</v>
      </c>
      <c r="BD85" s="240">
        <f t="shared" si="22"/>
        <v>0</v>
      </c>
      <c r="BE85" s="240">
        <f t="shared" si="23"/>
        <v>0</v>
      </c>
      <c r="CA85" s="275">
        <v>12</v>
      </c>
      <c r="CB85" s="275">
        <v>0</v>
      </c>
    </row>
    <row r="86" spans="1:80" x14ac:dyDescent="0.2">
      <c r="A86" s="267">
        <v>61</v>
      </c>
      <c r="B86" s="268" t="s">
        <v>679</v>
      </c>
      <c r="C86" s="269" t="s">
        <v>680</v>
      </c>
      <c r="D86" s="270" t="s">
        <v>158</v>
      </c>
      <c r="E86" s="271">
        <v>6</v>
      </c>
      <c r="F86" s="271"/>
      <c r="G86" s="272">
        <f t="shared" si="16"/>
        <v>0</v>
      </c>
      <c r="H86" s="273">
        <v>0</v>
      </c>
      <c r="I86" s="274">
        <f t="shared" si="17"/>
        <v>0</v>
      </c>
      <c r="J86" s="273"/>
      <c r="K86" s="274">
        <f t="shared" si="18"/>
        <v>0</v>
      </c>
      <c r="O86" s="266">
        <v>2</v>
      </c>
      <c r="AA86" s="240">
        <v>12</v>
      </c>
      <c r="AB86" s="240">
        <v>0</v>
      </c>
      <c r="AC86" s="240">
        <v>61</v>
      </c>
      <c r="AZ86" s="240">
        <v>1</v>
      </c>
      <c r="BA86" s="240">
        <f t="shared" si="19"/>
        <v>0</v>
      </c>
      <c r="BB86" s="240">
        <f t="shared" si="20"/>
        <v>0</v>
      </c>
      <c r="BC86" s="240">
        <f t="shared" si="21"/>
        <v>0</v>
      </c>
      <c r="BD86" s="240">
        <f t="shared" si="22"/>
        <v>0</v>
      </c>
      <c r="BE86" s="240">
        <f t="shared" si="23"/>
        <v>0</v>
      </c>
      <c r="CA86" s="275">
        <v>12</v>
      </c>
      <c r="CB86" s="275">
        <v>0</v>
      </c>
    </row>
    <row r="87" spans="1:80" x14ac:dyDescent="0.2">
      <c r="A87" s="267">
        <v>62</v>
      </c>
      <c r="B87" s="268" t="s">
        <v>681</v>
      </c>
      <c r="C87" s="269" t="s">
        <v>682</v>
      </c>
      <c r="D87" s="270" t="s">
        <v>158</v>
      </c>
      <c r="E87" s="271">
        <v>8</v>
      </c>
      <c r="F87" s="271"/>
      <c r="G87" s="272">
        <f t="shared" si="16"/>
        <v>0</v>
      </c>
      <c r="H87" s="273">
        <v>0</v>
      </c>
      <c r="I87" s="274">
        <f t="shared" si="17"/>
        <v>0</v>
      </c>
      <c r="J87" s="273"/>
      <c r="K87" s="274">
        <f t="shared" si="18"/>
        <v>0</v>
      </c>
      <c r="O87" s="266">
        <v>2</v>
      </c>
      <c r="AA87" s="240">
        <v>12</v>
      </c>
      <c r="AB87" s="240">
        <v>0</v>
      </c>
      <c r="AC87" s="240">
        <v>62</v>
      </c>
      <c r="AZ87" s="240">
        <v>1</v>
      </c>
      <c r="BA87" s="240">
        <f t="shared" si="19"/>
        <v>0</v>
      </c>
      <c r="BB87" s="240">
        <f t="shared" si="20"/>
        <v>0</v>
      </c>
      <c r="BC87" s="240">
        <f t="shared" si="21"/>
        <v>0</v>
      </c>
      <c r="BD87" s="240">
        <f t="shared" si="22"/>
        <v>0</v>
      </c>
      <c r="BE87" s="240">
        <f t="shared" si="23"/>
        <v>0</v>
      </c>
      <c r="CA87" s="275">
        <v>12</v>
      </c>
      <c r="CB87" s="275">
        <v>0</v>
      </c>
    </row>
    <row r="88" spans="1:80" x14ac:dyDescent="0.2">
      <c r="A88" s="267">
        <v>63</v>
      </c>
      <c r="B88" s="268" t="s">
        <v>683</v>
      </c>
      <c r="C88" s="269" t="s">
        <v>684</v>
      </c>
      <c r="D88" s="270" t="s">
        <v>158</v>
      </c>
      <c r="E88" s="271">
        <v>6</v>
      </c>
      <c r="F88" s="271"/>
      <c r="G88" s="272">
        <f t="shared" si="16"/>
        <v>0</v>
      </c>
      <c r="H88" s="273">
        <v>0</v>
      </c>
      <c r="I88" s="274">
        <f t="shared" si="17"/>
        <v>0</v>
      </c>
      <c r="J88" s="273"/>
      <c r="K88" s="274">
        <f t="shared" si="18"/>
        <v>0</v>
      </c>
      <c r="O88" s="266">
        <v>2</v>
      </c>
      <c r="AA88" s="240">
        <v>12</v>
      </c>
      <c r="AB88" s="240">
        <v>0</v>
      </c>
      <c r="AC88" s="240">
        <v>63</v>
      </c>
      <c r="AZ88" s="240">
        <v>1</v>
      </c>
      <c r="BA88" s="240">
        <f t="shared" si="19"/>
        <v>0</v>
      </c>
      <c r="BB88" s="240">
        <f t="shared" si="20"/>
        <v>0</v>
      </c>
      <c r="BC88" s="240">
        <f t="shared" si="21"/>
        <v>0</v>
      </c>
      <c r="BD88" s="240">
        <f t="shared" si="22"/>
        <v>0</v>
      </c>
      <c r="BE88" s="240">
        <f t="shared" si="23"/>
        <v>0</v>
      </c>
      <c r="CA88" s="275">
        <v>12</v>
      </c>
      <c r="CB88" s="275">
        <v>0</v>
      </c>
    </row>
    <row r="89" spans="1:80" x14ac:dyDescent="0.2">
      <c r="A89" s="267">
        <v>64</v>
      </c>
      <c r="B89" s="268" t="s">
        <v>685</v>
      </c>
      <c r="C89" s="269" t="s">
        <v>686</v>
      </c>
      <c r="D89" s="270" t="s">
        <v>158</v>
      </c>
      <c r="E89" s="271">
        <v>6</v>
      </c>
      <c r="F89" s="271"/>
      <c r="G89" s="272">
        <f t="shared" si="16"/>
        <v>0</v>
      </c>
      <c r="H89" s="273">
        <v>0</v>
      </c>
      <c r="I89" s="274">
        <f t="shared" si="17"/>
        <v>0</v>
      </c>
      <c r="J89" s="273"/>
      <c r="K89" s="274">
        <f t="shared" si="18"/>
        <v>0</v>
      </c>
      <c r="O89" s="266">
        <v>2</v>
      </c>
      <c r="AA89" s="240">
        <v>12</v>
      </c>
      <c r="AB89" s="240">
        <v>0</v>
      </c>
      <c r="AC89" s="240">
        <v>64</v>
      </c>
      <c r="AZ89" s="240">
        <v>1</v>
      </c>
      <c r="BA89" s="240">
        <f t="shared" si="19"/>
        <v>0</v>
      </c>
      <c r="BB89" s="240">
        <f t="shared" si="20"/>
        <v>0</v>
      </c>
      <c r="BC89" s="240">
        <f t="shared" si="21"/>
        <v>0</v>
      </c>
      <c r="BD89" s="240">
        <f t="shared" si="22"/>
        <v>0</v>
      </c>
      <c r="BE89" s="240">
        <f t="shared" si="23"/>
        <v>0</v>
      </c>
      <c r="CA89" s="275">
        <v>12</v>
      </c>
      <c r="CB89" s="275">
        <v>0</v>
      </c>
    </row>
    <row r="90" spans="1:80" x14ac:dyDescent="0.2">
      <c r="A90" s="267">
        <v>65</v>
      </c>
      <c r="B90" s="268" t="s">
        <v>687</v>
      </c>
      <c r="C90" s="269" t="s">
        <v>688</v>
      </c>
      <c r="D90" s="270" t="s">
        <v>158</v>
      </c>
      <c r="E90" s="271">
        <v>8</v>
      </c>
      <c r="F90" s="271"/>
      <c r="G90" s="272">
        <f t="shared" si="16"/>
        <v>0</v>
      </c>
      <c r="H90" s="273">
        <v>0</v>
      </c>
      <c r="I90" s="274">
        <f t="shared" si="17"/>
        <v>0</v>
      </c>
      <c r="J90" s="273"/>
      <c r="K90" s="274">
        <f t="shared" si="18"/>
        <v>0</v>
      </c>
      <c r="O90" s="266">
        <v>2</v>
      </c>
      <c r="AA90" s="240">
        <v>12</v>
      </c>
      <c r="AB90" s="240">
        <v>0</v>
      </c>
      <c r="AC90" s="240">
        <v>65</v>
      </c>
      <c r="AZ90" s="240">
        <v>1</v>
      </c>
      <c r="BA90" s="240">
        <f t="shared" si="19"/>
        <v>0</v>
      </c>
      <c r="BB90" s="240">
        <f t="shared" si="20"/>
        <v>0</v>
      </c>
      <c r="BC90" s="240">
        <f t="shared" si="21"/>
        <v>0</v>
      </c>
      <c r="BD90" s="240">
        <f t="shared" si="22"/>
        <v>0</v>
      </c>
      <c r="BE90" s="240">
        <f t="shared" si="23"/>
        <v>0</v>
      </c>
      <c r="CA90" s="275">
        <v>12</v>
      </c>
      <c r="CB90" s="275">
        <v>0</v>
      </c>
    </row>
    <row r="91" spans="1:80" x14ac:dyDescent="0.2">
      <c r="A91" s="267">
        <v>66</v>
      </c>
      <c r="B91" s="268" t="s">
        <v>689</v>
      </c>
      <c r="C91" s="269" t="s">
        <v>690</v>
      </c>
      <c r="D91" s="270" t="s">
        <v>158</v>
      </c>
      <c r="E91" s="271">
        <v>35</v>
      </c>
      <c r="F91" s="271"/>
      <c r="G91" s="272">
        <f t="shared" si="16"/>
        <v>0</v>
      </c>
      <c r="H91" s="273">
        <v>0</v>
      </c>
      <c r="I91" s="274">
        <f t="shared" si="17"/>
        <v>0</v>
      </c>
      <c r="J91" s="273"/>
      <c r="K91" s="274">
        <f t="shared" si="18"/>
        <v>0</v>
      </c>
      <c r="O91" s="266">
        <v>2</v>
      </c>
      <c r="AA91" s="240">
        <v>12</v>
      </c>
      <c r="AB91" s="240">
        <v>0</v>
      </c>
      <c r="AC91" s="240">
        <v>66</v>
      </c>
      <c r="AZ91" s="240">
        <v>1</v>
      </c>
      <c r="BA91" s="240">
        <f t="shared" si="19"/>
        <v>0</v>
      </c>
      <c r="BB91" s="240">
        <f t="shared" si="20"/>
        <v>0</v>
      </c>
      <c r="BC91" s="240">
        <f t="shared" si="21"/>
        <v>0</v>
      </c>
      <c r="BD91" s="240">
        <f t="shared" si="22"/>
        <v>0</v>
      </c>
      <c r="BE91" s="240">
        <f t="shared" si="23"/>
        <v>0</v>
      </c>
      <c r="CA91" s="275">
        <v>12</v>
      </c>
      <c r="CB91" s="275">
        <v>0</v>
      </c>
    </row>
    <row r="92" spans="1:80" x14ac:dyDescent="0.2">
      <c r="A92" s="267">
        <v>67</v>
      </c>
      <c r="B92" s="268" t="s">
        <v>691</v>
      </c>
      <c r="C92" s="269" t="s">
        <v>692</v>
      </c>
      <c r="D92" s="270" t="s">
        <v>158</v>
      </c>
      <c r="E92" s="271">
        <v>26</v>
      </c>
      <c r="F92" s="271"/>
      <c r="G92" s="272">
        <f t="shared" si="16"/>
        <v>0</v>
      </c>
      <c r="H92" s="273">
        <v>0</v>
      </c>
      <c r="I92" s="274">
        <f t="shared" si="17"/>
        <v>0</v>
      </c>
      <c r="J92" s="273"/>
      <c r="K92" s="274">
        <f t="shared" si="18"/>
        <v>0</v>
      </c>
      <c r="O92" s="266">
        <v>2</v>
      </c>
      <c r="AA92" s="240">
        <v>12</v>
      </c>
      <c r="AB92" s="240">
        <v>0</v>
      </c>
      <c r="AC92" s="240">
        <v>67</v>
      </c>
      <c r="AZ92" s="240">
        <v>1</v>
      </c>
      <c r="BA92" s="240">
        <f t="shared" si="19"/>
        <v>0</v>
      </c>
      <c r="BB92" s="240">
        <f t="shared" si="20"/>
        <v>0</v>
      </c>
      <c r="BC92" s="240">
        <f t="shared" si="21"/>
        <v>0</v>
      </c>
      <c r="BD92" s="240">
        <f t="shared" si="22"/>
        <v>0</v>
      </c>
      <c r="BE92" s="240">
        <f t="shared" si="23"/>
        <v>0</v>
      </c>
      <c r="CA92" s="275">
        <v>12</v>
      </c>
      <c r="CB92" s="275">
        <v>0</v>
      </c>
    </row>
    <row r="93" spans="1:80" x14ac:dyDescent="0.2">
      <c r="A93" s="267">
        <v>68</v>
      </c>
      <c r="B93" s="268" t="s">
        <v>693</v>
      </c>
      <c r="C93" s="269" t="s">
        <v>694</v>
      </c>
      <c r="D93" s="270" t="s">
        <v>158</v>
      </c>
      <c r="E93" s="271">
        <v>5</v>
      </c>
      <c r="F93" s="271"/>
      <c r="G93" s="272">
        <f t="shared" si="16"/>
        <v>0</v>
      </c>
      <c r="H93" s="273">
        <v>0</v>
      </c>
      <c r="I93" s="274">
        <f t="shared" si="17"/>
        <v>0</v>
      </c>
      <c r="J93" s="273"/>
      <c r="K93" s="274">
        <f t="shared" si="18"/>
        <v>0</v>
      </c>
      <c r="O93" s="266">
        <v>2</v>
      </c>
      <c r="AA93" s="240">
        <v>12</v>
      </c>
      <c r="AB93" s="240">
        <v>0</v>
      </c>
      <c r="AC93" s="240">
        <v>68</v>
      </c>
      <c r="AZ93" s="240">
        <v>1</v>
      </c>
      <c r="BA93" s="240">
        <f t="shared" si="19"/>
        <v>0</v>
      </c>
      <c r="BB93" s="240">
        <f t="shared" si="20"/>
        <v>0</v>
      </c>
      <c r="BC93" s="240">
        <f t="shared" si="21"/>
        <v>0</v>
      </c>
      <c r="BD93" s="240">
        <f t="shared" si="22"/>
        <v>0</v>
      </c>
      <c r="BE93" s="240">
        <f t="shared" si="23"/>
        <v>0</v>
      </c>
      <c r="CA93" s="275">
        <v>12</v>
      </c>
      <c r="CB93" s="275">
        <v>0</v>
      </c>
    </row>
    <row r="94" spans="1:80" x14ac:dyDescent="0.2">
      <c r="A94" s="267">
        <v>69</v>
      </c>
      <c r="B94" s="268" t="s">
        <v>695</v>
      </c>
      <c r="C94" s="269" t="s">
        <v>696</v>
      </c>
      <c r="D94" s="270" t="s">
        <v>158</v>
      </c>
      <c r="E94" s="271">
        <v>6</v>
      </c>
      <c r="F94" s="271"/>
      <c r="G94" s="272">
        <f t="shared" si="16"/>
        <v>0</v>
      </c>
      <c r="H94" s="273">
        <v>0</v>
      </c>
      <c r="I94" s="274">
        <f t="shared" si="17"/>
        <v>0</v>
      </c>
      <c r="J94" s="273"/>
      <c r="K94" s="274">
        <f t="shared" si="18"/>
        <v>0</v>
      </c>
      <c r="O94" s="266">
        <v>2</v>
      </c>
      <c r="AA94" s="240">
        <v>12</v>
      </c>
      <c r="AB94" s="240">
        <v>0</v>
      </c>
      <c r="AC94" s="240">
        <v>69</v>
      </c>
      <c r="AZ94" s="240">
        <v>1</v>
      </c>
      <c r="BA94" s="240">
        <f t="shared" si="19"/>
        <v>0</v>
      </c>
      <c r="BB94" s="240">
        <f t="shared" si="20"/>
        <v>0</v>
      </c>
      <c r="BC94" s="240">
        <f t="shared" si="21"/>
        <v>0</v>
      </c>
      <c r="BD94" s="240">
        <f t="shared" si="22"/>
        <v>0</v>
      </c>
      <c r="BE94" s="240">
        <f t="shared" si="23"/>
        <v>0</v>
      </c>
      <c r="CA94" s="275">
        <v>12</v>
      </c>
      <c r="CB94" s="275">
        <v>0</v>
      </c>
    </row>
    <row r="95" spans="1:80" x14ac:dyDescent="0.2">
      <c r="A95" s="267">
        <v>70</v>
      </c>
      <c r="B95" s="268" t="s">
        <v>697</v>
      </c>
      <c r="C95" s="269" t="s">
        <v>698</v>
      </c>
      <c r="D95" s="270" t="s">
        <v>158</v>
      </c>
      <c r="E95" s="271">
        <v>4</v>
      </c>
      <c r="F95" s="271"/>
      <c r="G95" s="272">
        <f t="shared" si="16"/>
        <v>0</v>
      </c>
      <c r="H95" s="273">
        <v>0</v>
      </c>
      <c r="I95" s="274">
        <f t="shared" si="17"/>
        <v>0</v>
      </c>
      <c r="J95" s="273"/>
      <c r="K95" s="274">
        <f t="shared" si="18"/>
        <v>0</v>
      </c>
      <c r="O95" s="266">
        <v>2</v>
      </c>
      <c r="AA95" s="240">
        <v>12</v>
      </c>
      <c r="AB95" s="240">
        <v>0</v>
      </c>
      <c r="AC95" s="240">
        <v>70</v>
      </c>
      <c r="AZ95" s="240">
        <v>1</v>
      </c>
      <c r="BA95" s="240">
        <f t="shared" si="19"/>
        <v>0</v>
      </c>
      <c r="BB95" s="240">
        <f t="shared" si="20"/>
        <v>0</v>
      </c>
      <c r="BC95" s="240">
        <f t="shared" si="21"/>
        <v>0</v>
      </c>
      <c r="BD95" s="240">
        <f t="shared" si="22"/>
        <v>0</v>
      </c>
      <c r="BE95" s="240">
        <f t="shared" si="23"/>
        <v>0</v>
      </c>
      <c r="CA95" s="275">
        <v>12</v>
      </c>
      <c r="CB95" s="275">
        <v>0</v>
      </c>
    </row>
    <row r="96" spans="1:80" x14ac:dyDescent="0.2">
      <c r="A96" s="267">
        <v>71</v>
      </c>
      <c r="B96" s="268" t="s">
        <v>699</v>
      </c>
      <c r="C96" s="269" t="s">
        <v>700</v>
      </c>
      <c r="D96" s="270" t="s">
        <v>158</v>
      </c>
      <c r="E96" s="271">
        <v>6</v>
      </c>
      <c r="F96" s="271"/>
      <c r="G96" s="272">
        <f t="shared" si="16"/>
        <v>0</v>
      </c>
      <c r="H96" s="273">
        <v>0</v>
      </c>
      <c r="I96" s="274">
        <f t="shared" si="17"/>
        <v>0</v>
      </c>
      <c r="J96" s="273"/>
      <c r="K96" s="274">
        <f t="shared" si="18"/>
        <v>0</v>
      </c>
      <c r="O96" s="266">
        <v>2</v>
      </c>
      <c r="AA96" s="240">
        <v>12</v>
      </c>
      <c r="AB96" s="240">
        <v>0</v>
      </c>
      <c r="AC96" s="240">
        <v>71</v>
      </c>
      <c r="AZ96" s="240">
        <v>1</v>
      </c>
      <c r="BA96" s="240">
        <f t="shared" si="19"/>
        <v>0</v>
      </c>
      <c r="BB96" s="240">
        <f t="shared" si="20"/>
        <v>0</v>
      </c>
      <c r="BC96" s="240">
        <f t="shared" si="21"/>
        <v>0</v>
      </c>
      <c r="BD96" s="240">
        <f t="shared" si="22"/>
        <v>0</v>
      </c>
      <c r="BE96" s="240">
        <f t="shared" si="23"/>
        <v>0</v>
      </c>
      <c r="CA96" s="275">
        <v>12</v>
      </c>
      <c r="CB96" s="275">
        <v>0</v>
      </c>
    </row>
    <row r="97" spans="1:80" x14ac:dyDescent="0.2">
      <c r="A97" s="267">
        <v>72</v>
      </c>
      <c r="B97" s="268" t="s">
        <v>701</v>
      </c>
      <c r="C97" s="269" t="s">
        <v>702</v>
      </c>
      <c r="D97" s="270" t="s">
        <v>158</v>
      </c>
      <c r="E97" s="271">
        <v>4</v>
      </c>
      <c r="F97" s="271"/>
      <c r="G97" s="272">
        <f t="shared" si="16"/>
        <v>0</v>
      </c>
      <c r="H97" s="273">
        <v>0</v>
      </c>
      <c r="I97" s="274">
        <f t="shared" si="17"/>
        <v>0</v>
      </c>
      <c r="J97" s="273"/>
      <c r="K97" s="274">
        <f t="shared" si="18"/>
        <v>0</v>
      </c>
      <c r="O97" s="266">
        <v>2</v>
      </c>
      <c r="AA97" s="240">
        <v>12</v>
      </c>
      <c r="AB97" s="240">
        <v>0</v>
      </c>
      <c r="AC97" s="240">
        <v>72</v>
      </c>
      <c r="AZ97" s="240">
        <v>1</v>
      </c>
      <c r="BA97" s="240">
        <f t="shared" si="19"/>
        <v>0</v>
      </c>
      <c r="BB97" s="240">
        <f t="shared" si="20"/>
        <v>0</v>
      </c>
      <c r="BC97" s="240">
        <f t="shared" si="21"/>
        <v>0</v>
      </c>
      <c r="BD97" s="240">
        <f t="shared" si="22"/>
        <v>0</v>
      </c>
      <c r="BE97" s="240">
        <f t="shared" si="23"/>
        <v>0</v>
      </c>
      <c r="CA97" s="275">
        <v>12</v>
      </c>
      <c r="CB97" s="275">
        <v>0</v>
      </c>
    </row>
    <row r="98" spans="1:80" x14ac:dyDescent="0.2">
      <c r="A98" s="267">
        <v>73</v>
      </c>
      <c r="B98" s="268" t="s">
        <v>703</v>
      </c>
      <c r="C98" s="269" t="s">
        <v>704</v>
      </c>
      <c r="D98" s="270" t="s">
        <v>158</v>
      </c>
      <c r="E98" s="271">
        <v>6</v>
      </c>
      <c r="F98" s="271"/>
      <c r="G98" s="272">
        <f t="shared" si="16"/>
        <v>0</v>
      </c>
      <c r="H98" s="273">
        <v>0</v>
      </c>
      <c r="I98" s="274">
        <f t="shared" si="17"/>
        <v>0</v>
      </c>
      <c r="J98" s="273"/>
      <c r="K98" s="274">
        <f t="shared" si="18"/>
        <v>0</v>
      </c>
      <c r="O98" s="266">
        <v>2</v>
      </c>
      <c r="AA98" s="240">
        <v>12</v>
      </c>
      <c r="AB98" s="240">
        <v>0</v>
      </c>
      <c r="AC98" s="240">
        <v>73</v>
      </c>
      <c r="AZ98" s="240">
        <v>1</v>
      </c>
      <c r="BA98" s="240">
        <f t="shared" si="19"/>
        <v>0</v>
      </c>
      <c r="BB98" s="240">
        <f t="shared" si="20"/>
        <v>0</v>
      </c>
      <c r="BC98" s="240">
        <f t="shared" si="21"/>
        <v>0</v>
      </c>
      <c r="BD98" s="240">
        <f t="shared" si="22"/>
        <v>0</v>
      </c>
      <c r="BE98" s="240">
        <f t="shared" si="23"/>
        <v>0</v>
      </c>
      <c r="CA98" s="275">
        <v>12</v>
      </c>
      <c r="CB98" s="275">
        <v>0</v>
      </c>
    </row>
    <row r="99" spans="1:80" x14ac:dyDescent="0.2">
      <c r="A99" s="267">
        <v>74</v>
      </c>
      <c r="B99" s="268" t="s">
        <v>705</v>
      </c>
      <c r="C99" s="269" t="s">
        <v>706</v>
      </c>
      <c r="D99" s="270" t="s">
        <v>158</v>
      </c>
      <c r="E99" s="271">
        <v>1</v>
      </c>
      <c r="F99" s="271"/>
      <c r="G99" s="272">
        <f t="shared" si="16"/>
        <v>0</v>
      </c>
      <c r="H99" s="273">
        <v>0</v>
      </c>
      <c r="I99" s="274">
        <f t="shared" si="17"/>
        <v>0</v>
      </c>
      <c r="J99" s="273"/>
      <c r="K99" s="274">
        <f t="shared" si="18"/>
        <v>0</v>
      </c>
      <c r="O99" s="266">
        <v>2</v>
      </c>
      <c r="AA99" s="240">
        <v>12</v>
      </c>
      <c r="AB99" s="240">
        <v>0</v>
      </c>
      <c r="AC99" s="240">
        <v>74</v>
      </c>
      <c r="AZ99" s="240">
        <v>1</v>
      </c>
      <c r="BA99" s="240">
        <f t="shared" si="19"/>
        <v>0</v>
      </c>
      <c r="BB99" s="240">
        <f t="shared" si="20"/>
        <v>0</v>
      </c>
      <c r="BC99" s="240">
        <f t="shared" si="21"/>
        <v>0</v>
      </c>
      <c r="BD99" s="240">
        <f t="shared" si="22"/>
        <v>0</v>
      </c>
      <c r="BE99" s="240">
        <f t="shared" si="23"/>
        <v>0</v>
      </c>
      <c r="CA99" s="275">
        <v>12</v>
      </c>
      <c r="CB99" s="275">
        <v>0</v>
      </c>
    </row>
    <row r="100" spans="1:80" x14ac:dyDescent="0.2">
      <c r="A100" s="267">
        <v>75</v>
      </c>
      <c r="B100" s="268" t="s">
        <v>707</v>
      </c>
      <c r="C100" s="269" t="s">
        <v>708</v>
      </c>
      <c r="D100" s="270" t="s">
        <v>158</v>
      </c>
      <c r="E100" s="271">
        <v>1</v>
      </c>
      <c r="F100" s="271"/>
      <c r="G100" s="272">
        <f t="shared" si="16"/>
        <v>0</v>
      </c>
      <c r="H100" s="273">
        <v>0</v>
      </c>
      <c r="I100" s="274">
        <f t="shared" si="17"/>
        <v>0</v>
      </c>
      <c r="J100" s="273"/>
      <c r="K100" s="274">
        <f t="shared" si="18"/>
        <v>0</v>
      </c>
      <c r="O100" s="266">
        <v>2</v>
      </c>
      <c r="AA100" s="240">
        <v>12</v>
      </c>
      <c r="AB100" s="240">
        <v>0</v>
      </c>
      <c r="AC100" s="240">
        <v>75</v>
      </c>
      <c r="AZ100" s="240">
        <v>1</v>
      </c>
      <c r="BA100" s="240">
        <f t="shared" si="19"/>
        <v>0</v>
      </c>
      <c r="BB100" s="240">
        <f t="shared" si="20"/>
        <v>0</v>
      </c>
      <c r="BC100" s="240">
        <f t="shared" si="21"/>
        <v>0</v>
      </c>
      <c r="BD100" s="240">
        <f t="shared" si="22"/>
        <v>0</v>
      </c>
      <c r="BE100" s="240">
        <f t="shared" si="23"/>
        <v>0</v>
      </c>
      <c r="CA100" s="275">
        <v>12</v>
      </c>
      <c r="CB100" s="275">
        <v>0</v>
      </c>
    </row>
    <row r="101" spans="1:80" x14ac:dyDescent="0.2">
      <c r="A101" s="267">
        <v>76</v>
      </c>
      <c r="B101" s="268" t="s">
        <v>709</v>
      </c>
      <c r="C101" s="269" t="s">
        <v>710</v>
      </c>
      <c r="D101" s="270" t="s">
        <v>158</v>
      </c>
      <c r="E101" s="271">
        <v>2</v>
      </c>
      <c r="F101" s="271"/>
      <c r="G101" s="272">
        <f t="shared" si="16"/>
        <v>0</v>
      </c>
      <c r="H101" s="273">
        <v>0</v>
      </c>
      <c r="I101" s="274">
        <f t="shared" si="17"/>
        <v>0</v>
      </c>
      <c r="J101" s="273"/>
      <c r="K101" s="274">
        <f t="shared" si="18"/>
        <v>0</v>
      </c>
      <c r="O101" s="266">
        <v>2</v>
      </c>
      <c r="AA101" s="240">
        <v>12</v>
      </c>
      <c r="AB101" s="240">
        <v>0</v>
      </c>
      <c r="AC101" s="240">
        <v>76</v>
      </c>
      <c r="AZ101" s="240">
        <v>1</v>
      </c>
      <c r="BA101" s="240">
        <f t="shared" si="19"/>
        <v>0</v>
      </c>
      <c r="BB101" s="240">
        <f t="shared" si="20"/>
        <v>0</v>
      </c>
      <c r="BC101" s="240">
        <f t="shared" si="21"/>
        <v>0</v>
      </c>
      <c r="BD101" s="240">
        <f t="shared" si="22"/>
        <v>0</v>
      </c>
      <c r="BE101" s="240">
        <f t="shared" si="23"/>
        <v>0</v>
      </c>
      <c r="CA101" s="275">
        <v>12</v>
      </c>
      <c r="CB101" s="275">
        <v>0</v>
      </c>
    </row>
    <row r="102" spans="1:80" x14ac:dyDescent="0.2">
      <c r="A102" s="267">
        <v>77</v>
      </c>
      <c r="B102" s="268" t="s">
        <v>711</v>
      </c>
      <c r="C102" s="269" t="s">
        <v>712</v>
      </c>
      <c r="D102" s="270" t="s">
        <v>158</v>
      </c>
      <c r="E102" s="271">
        <v>2</v>
      </c>
      <c r="F102" s="271"/>
      <c r="G102" s="272">
        <f t="shared" si="16"/>
        <v>0</v>
      </c>
      <c r="H102" s="273">
        <v>0</v>
      </c>
      <c r="I102" s="274">
        <f t="shared" si="17"/>
        <v>0</v>
      </c>
      <c r="J102" s="273"/>
      <c r="K102" s="274">
        <f t="shared" si="18"/>
        <v>0</v>
      </c>
      <c r="O102" s="266">
        <v>2</v>
      </c>
      <c r="AA102" s="240">
        <v>12</v>
      </c>
      <c r="AB102" s="240">
        <v>0</v>
      </c>
      <c r="AC102" s="240">
        <v>77</v>
      </c>
      <c r="AZ102" s="240">
        <v>1</v>
      </c>
      <c r="BA102" s="240">
        <f t="shared" si="19"/>
        <v>0</v>
      </c>
      <c r="BB102" s="240">
        <f t="shared" si="20"/>
        <v>0</v>
      </c>
      <c r="BC102" s="240">
        <f t="shared" si="21"/>
        <v>0</v>
      </c>
      <c r="BD102" s="240">
        <f t="shared" si="22"/>
        <v>0</v>
      </c>
      <c r="BE102" s="240">
        <f t="shared" si="23"/>
        <v>0</v>
      </c>
      <c r="CA102" s="275">
        <v>12</v>
      </c>
      <c r="CB102" s="275">
        <v>0</v>
      </c>
    </row>
    <row r="103" spans="1:80" x14ac:dyDescent="0.2">
      <c r="A103" s="267">
        <v>78</v>
      </c>
      <c r="B103" s="268" t="s">
        <v>713</v>
      </c>
      <c r="C103" s="269" t="s">
        <v>714</v>
      </c>
      <c r="D103" s="270" t="s">
        <v>158</v>
      </c>
      <c r="E103" s="271">
        <v>2</v>
      </c>
      <c r="F103" s="271"/>
      <c r="G103" s="272">
        <f t="shared" si="16"/>
        <v>0</v>
      </c>
      <c r="H103" s="273">
        <v>0</v>
      </c>
      <c r="I103" s="274">
        <f t="shared" si="17"/>
        <v>0</v>
      </c>
      <c r="J103" s="273"/>
      <c r="K103" s="274">
        <f t="shared" si="18"/>
        <v>0</v>
      </c>
      <c r="O103" s="266">
        <v>2</v>
      </c>
      <c r="AA103" s="240">
        <v>12</v>
      </c>
      <c r="AB103" s="240">
        <v>0</v>
      </c>
      <c r="AC103" s="240">
        <v>78</v>
      </c>
      <c r="AZ103" s="240">
        <v>1</v>
      </c>
      <c r="BA103" s="240">
        <f t="shared" si="19"/>
        <v>0</v>
      </c>
      <c r="BB103" s="240">
        <f t="shared" si="20"/>
        <v>0</v>
      </c>
      <c r="BC103" s="240">
        <f t="shared" si="21"/>
        <v>0</v>
      </c>
      <c r="BD103" s="240">
        <f t="shared" si="22"/>
        <v>0</v>
      </c>
      <c r="BE103" s="240">
        <f t="shared" si="23"/>
        <v>0</v>
      </c>
      <c r="CA103" s="275">
        <v>12</v>
      </c>
      <c r="CB103" s="275">
        <v>0</v>
      </c>
    </row>
    <row r="104" spans="1:80" x14ac:dyDescent="0.2">
      <c r="A104" s="267">
        <v>79</v>
      </c>
      <c r="B104" s="268" t="s">
        <v>715</v>
      </c>
      <c r="C104" s="269" t="s">
        <v>716</v>
      </c>
      <c r="D104" s="270" t="s">
        <v>158</v>
      </c>
      <c r="E104" s="271">
        <v>1</v>
      </c>
      <c r="F104" s="271"/>
      <c r="G104" s="272">
        <f t="shared" si="16"/>
        <v>0</v>
      </c>
      <c r="H104" s="273">
        <v>0</v>
      </c>
      <c r="I104" s="274">
        <f t="shared" si="17"/>
        <v>0</v>
      </c>
      <c r="J104" s="273"/>
      <c r="K104" s="274">
        <f t="shared" si="18"/>
        <v>0</v>
      </c>
      <c r="O104" s="266">
        <v>2</v>
      </c>
      <c r="AA104" s="240">
        <v>12</v>
      </c>
      <c r="AB104" s="240">
        <v>0</v>
      </c>
      <c r="AC104" s="240">
        <v>79</v>
      </c>
      <c r="AZ104" s="240">
        <v>1</v>
      </c>
      <c r="BA104" s="240">
        <f t="shared" si="19"/>
        <v>0</v>
      </c>
      <c r="BB104" s="240">
        <f t="shared" si="20"/>
        <v>0</v>
      </c>
      <c r="BC104" s="240">
        <f t="shared" si="21"/>
        <v>0</v>
      </c>
      <c r="BD104" s="240">
        <f t="shared" si="22"/>
        <v>0</v>
      </c>
      <c r="BE104" s="240">
        <f t="shared" si="23"/>
        <v>0</v>
      </c>
      <c r="CA104" s="275">
        <v>12</v>
      </c>
      <c r="CB104" s="275">
        <v>0</v>
      </c>
    </row>
    <row r="105" spans="1:80" x14ac:dyDescent="0.2">
      <c r="A105" s="267">
        <v>80</v>
      </c>
      <c r="B105" s="268" t="s">
        <v>717</v>
      </c>
      <c r="C105" s="269" t="s">
        <v>718</v>
      </c>
      <c r="D105" s="270" t="s">
        <v>158</v>
      </c>
      <c r="E105" s="271">
        <v>1</v>
      </c>
      <c r="F105" s="271"/>
      <c r="G105" s="272">
        <f t="shared" si="16"/>
        <v>0</v>
      </c>
      <c r="H105" s="273">
        <v>0</v>
      </c>
      <c r="I105" s="274">
        <f t="shared" si="17"/>
        <v>0</v>
      </c>
      <c r="J105" s="273"/>
      <c r="K105" s="274">
        <f t="shared" si="18"/>
        <v>0</v>
      </c>
      <c r="O105" s="266">
        <v>2</v>
      </c>
      <c r="AA105" s="240">
        <v>12</v>
      </c>
      <c r="AB105" s="240">
        <v>0</v>
      </c>
      <c r="AC105" s="240">
        <v>80</v>
      </c>
      <c r="AZ105" s="240">
        <v>1</v>
      </c>
      <c r="BA105" s="240">
        <f t="shared" si="19"/>
        <v>0</v>
      </c>
      <c r="BB105" s="240">
        <f t="shared" si="20"/>
        <v>0</v>
      </c>
      <c r="BC105" s="240">
        <f t="shared" si="21"/>
        <v>0</v>
      </c>
      <c r="BD105" s="240">
        <f t="shared" si="22"/>
        <v>0</v>
      </c>
      <c r="BE105" s="240">
        <f t="shared" si="23"/>
        <v>0</v>
      </c>
      <c r="CA105" s="275">
        <v>12</v>
      </c>
      <c r="CB105" s="275">
        <v>0</v>
      </c>
    </row>
    <row r="106" spans="1:80" x14ac:dyDescent="0.2">
      <c r="A106" s="267">
        <v>81</v>
      </c>
      <c r="B106" s="268" t="s">
        <v>719</v>
      </c>
      <c r="C106" s="269" t="s">
        <v>720</v>
      </c>
      <c r="D106" s="270" t="s">
        <v>721</v>
      </c>
      <c r="E106" s="271">
        <v>2</v>
      </c>
      <c r="F106" s="271"/>
      <c r="G106" s="272">
        <f t="shared" si="16"/>
        <v>0</v>
      </c>
      <c r="H106" s="273">
        <v>0</v>
      </c>
      <c r="I106" s="274">
        <f t="shared" si="17"/>
        <v>0</v>
      </c>
      <c r="J106" s="273"/>
      <c r="K106" s="274">
        <f t="shared" si="18"/>
        <v>0</v>
      </c>
      <c r="O106" s="266">
        <v>2</v>
      </c>
      <c r="AA106" s="240">
        <v>12</v>
      </c>
      <c r="AB106" s="240">
        <v>0</v>
      </c>
      <c r="AC106" s="240">
        <v>81</v>
      </c>
      <c r="AZ106" s="240">
        <v>1</v>
      </c>
      <c r="BA106" s="240">
        <f t="shared" si="19"/>
        <v>0</v>
      </c>
      <c r="BB106" s="240">
        <f t="shared" si="20"/>
        <v>0</v>
      </c>
      <c r="BC106" s="240">
        <f t="shared" si="21"/>
        <v>0</v>
      </c>
      <c r="BD106" s="240">
        <f t="shared" si="22"/>
        <v>0</v>
      </c>
      <c r="BE106" s="240">
        <f t="shared" si="23"/>
        <v>0</v>
      </c>
      <c r="CA106" s="275">
        <v>12</v>
      </c>
      <c r="CB106" s="275">
        <v>0</v>
      </c>
    </row>
    <row r="107" spans="1:80" x14ac:dyDescent="0.2">
      <c r="A107" s="267">
        <v>82</v>
      </c>
      <c r="B107" s="268" t="s">
        <v>722</v>
      </c>
      <c r="C107" s="269" t="s">
        <v>723</v>
      </c>
      <c r="D107" s="270" t="s">
        <v>158</v>
      </c>
      <c r="E107" s="271">
        <v>15</v>
      </c>
      <c r="F107" s="271"/>
      <c r="G107" s="272">
        <f t="shared" si="16"/>
        <v>0</v>
      </c>
      <c r="H107" s="273">
        <v>0</v>
      </c>
      <c r="I107" s="274">
        <f t="shared" si="17"/>
        <v>0</v>
      </c>
      <c r="J107" s="273"/>
      <c r="K107" s="274">
        <f t="shared" si="18"/>
        <v>0</v>
      </c>
      <c r="O107" s="266">
        <v>2</v>
      </c>
      <c r="AA107" s="240">
        <v>12</v>
      </c>
      <c r="AB107" s="240">
        <v>0</v>
      </c>
      <c r="AC107" s="240">
        <v>82</v>
      </c>
      <c r="AZ107" s="240">
        <v>1</v>
      </c>
      <c r="BA107" s="240">
        <f t="shared" si="19"/>
        <v>0</v>
      </c>
      <c r="BB107" s="240">
        <f t="shared" si="20"/>
        <v>0</v>
      </c>
      <c r="BC107" s="240">
        <f t="shared" si="21"/>
        <v>0</v>
      </c>
      <c r="BD107" s="240">
        <f t="shared" si="22"/>
        <v>0</v>
      </c>
      <c r="BE107" s="240">
        <f t="shared" si="23"/>
        <v>0</v>
      </c>
      <c r="CA107" s="275">
        <v>12</v>
      </c>
      <c r="CB107" s="275">
        <v>0</v>
      </c>
    </row>
    <row r="108" spans="1:80" x14ac:dyDescent="0.2">
      <c r="A108" s="267">
        <v>83</v>
      </c>
      <c r="B108" s="268" t="s">
        <v>724</v>
      </c>
      <c r="C108" s="269" t="s">
        <v>725</v>
      </c>
      <c r="D108" s="270" t="s">
        <v>721</v>
      </c>
      <c r="E108" s="271">
        <v>2</v>
      </c>
      <c r="F108" s="271"/>
      <c r="G108" s="272">
        <f t="shared" ref="G108:G109" si="24">E108*F108</f>
        <v>0</v>
      </c>
      <c r="H108" s="273">
        <v>0</v>
      </c>
      <c r="I108" s="274">
        <f t="shared" ref="I108:I109" si="25">E108*H108</f>
        <v>0</v>
      </c>
      <c r="J108" s="273"/>
      <c r="K108" s="274">
        <f t="shared" ref="K108:K109" si="26">E108*J108</f>
        <v>0</v>
      </c>
      <c r="O108" s="266">
        <v>2</v>
      </c>
      <c r="AA108" s="240">
        <v>12</v>
      </c>
      <c r="AB108" s="240">
        <v>0</v>
      </c>
      <c r="AC108" s="240">
        <v>83</v>
      </c>
      <c r="AZ108" s="240">
        <v>1</v>
      </c>
      <c r="BA108" s="240">
        <f t="shared" ref="BA108:BA109" si="27">IF(AZ108=1,G108,0)</f>
        <v>0</v>
      </c>
      <c r="BB108" s="240">
        <f t="shared" si="20"/>
        <v>0</v>
      </c>
      <c r="BC108" s="240">
        <f t="shared" si="21"/>
        <v>0</v>
      </c>
      <c r="BD108" s="240">
        <f t="shared" si="22"/>
        <v>0</v>
      </c>
      <c r="BE108" s="240">
        <f t="shared" si="23"/>
        <v>0</v>
      </c>
      <c r="CA108" s="275">
        <v>12</v>
      </c>
      <c r="CB108" s="275">
        <v>0</v>
      </c>
    </row>
    <row r="109" spans="1:80" x14ac:dyDescent="0.2">
      <c r="A109" s="267">
        <v>84</v>
      </c>
      <c r="B109" s="268" t="s">
        <v>726</v>
      </c>
      <c r="C109" s="269" t="s">
        <v>727</v>
      </c>
      <c r="D109" s="270" t="s">
        <v>338</v>
      </c>
      <c r="E109" s="271">
        <v>20</v>
      </c>
      <c r="F109" s="271"/>
      <c r="G109" s="272">
        <f t="shared" si="24"/>
        <v>0</v>
      </c>
      <c r="H109" s="273">
        <v>0</v>
      </c>
      <c r="I109" s="274">
        <f t="shared" si="25"/>
        <v>0</v>
      </c>
      <c r="J109" s="273"/>
      <c r="K109" s="274">
        <f t="shared" si="26"/>
        <v>0</v>
      </c>
      <c r="O109" s="266">
        <v>2</v>
      </c>
      <c r="AA109" s="240">
        <v>12</v>
      </c>
      <c r="AB109" s="240">
        <v>0</v>
      </c>
      <c r="AC109" s="240">
        <v>84</v>
      </c>
      <c r="AZ109" s="240">
        <v>1</v>
      </c>
      <c r="BA109" s="240">
        <f t="shared" si="27"/>
        <v>0</v>
      </c>
      <c r="BB109" s="240">
        <f t="shared" si="20"/>
        <v>0</v>
      </c>
      <c r="BC109" s="240">
        <f t="shared" si="21"/>
        <v>0</v>
      </c>
      <c r="BD109" s="240">
        <f t="shared" si="22"/>
        <v>0</v>
      </c>
      <c r="BE109" s="240">
        <f t="shared" si="23"/>
        <v>0</v>
      </c>
      <c r="CA109" s="275">
        <v>12</v>
      </c>
      <c r="CB109" s="275">
        <v>0</v>
      </c>
    </row>
    <row r="110" spans="1:80" x14ac:dyDescent="0.2">
      <c r="A110" s="285"/>
      <c r="B110" s="286" t="s">
        <v>104</v>
      </c>
      <c r="C110" s="287" t="s">
        <v>595</v>
      </c>
      <c r="D110" s="288"/>
      <c r="E110" s="289"/>
      <c r="F110" s="290"/>
      <c r="G110" s="291">
        <f>SUM(G43:G109)</f>
        <v>0</v>
      </c>
      <c r="H110" s="292"/>
      <c r="I110" s="293">
        <f>SUM(I43:I109)</f>
        <v>0</v>
      </c>
      <c r="J110" s="292"/>
      <c r="K110" s="293">
        <f>SUM(K43:K109)</f>
        <v>0</v>
      </c>
      <c r="O110" s="266">
        <v>4</v>
      </c>
      <c r="BA110" s="294">
        <f>SUM(BA43:BA109)</f>
        <v>0</v>
      </c>
      <c r="BB110" s="294">
        <f>SUM(BB43:BB109)</f>
        <v>0</v>
      </c>
      <c r="BC110" s="294">
        <f>SUM(BC43:BC109)</f>
        <v>0</v>
      </c>
      <c r="BD110" s="294">
        <f>SUM(BD43:BD109)</f>
        <v>0</v>
      </c>
      <c r="BE110" s="294">
        <f>SUM(BE43:BE109)</f>
        <v>0</v>
      </c>
    </row>
    <row r="111" spans="1:80" x14ac:dyDescent="0.2">
      <c r="A111" s="256" t="s">
        <v>100</v>
      </c>
      <c r="B111" s="257" t="s">
        <v>299</v>
      </c>
      <c r="C111" s="258" t="s">
        <v>300</v>
      </c>
      <c r="D111" s="259"/>
      <c r="E111" s="260"/>
      <c r="F111" s="260"/>
      <c r="G111" s="261"/>
      <c r="H111" s="262"/>
      <c r="I111" s="263"/>
      <c r="J111" s="264"/>
      <c r="K111" s="265"/>
      <c r="O111" s="266">
        <v>1</v>
      </c>
    </row>
    <row r="112" spans="1:80" ht="22.5" x14ac:dyDescent="0.2">
      <c r="A112" s="267">
        <v>85</v>
      </c>
      <c r="B112" s="268" t="s">
        <v>728</v>
      </c>
      <c r="C112" s="269" t="s">
        <v>729</v>
      </c>
      <c r="D112" s="270" t="s">
        <v>135</v>
      </c>
      <c r="E112" s="271">
        <v>86.25</v>
      </c>
      <c r="F112" s="271"/>
      <c r="G112" s="272">
        <f>E112*F112</f>
        <v>0</v>
      </c>
      <c r="H112" s="273">
        <v>2.1200000000014502E-3</v>
      </c>
      <c r="I112" s="274">
        <f>E112*H112</f>
        <v>0.18285000000012508</v>
      </c>
      <c r="J112" s="273">
        <v>0</v>
      </c>
      <c r="K112" s="274">
        <f>E112*J112</f>
        <v>0</v>
      </c>
      <c r="O112" s="266">
        <v>2</v>
      </c>
      <c r="AA112" s="240">
        <v>1</v>
      </c>
      <c r="AB112" s="240">
        <v>7</v>
      </c>
      <c r="AC112" s="240">
        <v>7</v>
      </c>
      <c r="AZ112" s="240">
        <v>2</v>
      </c>
      <c r="BA112" s="240">
        <f>IF(AZ112=1,G112,0)</f>
        <v>0</v>
      </c>
      <c r="BB112" s="240">
        <f>IF(AZ112=2,G112,0)</f>
        <v>0</v>
      </c>
      <c r="BC112" s="240">
        <f>IF(AZ112=3,G112,0)</f>
        <v>0</v>
      </c>
      <c r="BD112" s="240">
        <f>IF(AZ112=4,G112,0)</f>
        <v>0</v>
      </c>
      <c r="BE112" s="240">
        <f>IF(AZ112=5,G112,0)</f>
        <v>0</v>
      </c>
      <c r="CA112" s="275">
        <v>1</v>
      </c>
      <c r="CB112" s="275">
        <v>7</v>
      </c>
    </row>
    <row r="113" spans="1:57" x14ac:dyDescent="0.2">
      <c r="A113" s="276"/>
      <c r="B113" s="279"/>
      <c r="C113" s="338" t="s">
        <v>730</v>
      </c>
      <c r="D113" s="339"/>
      <c r="E113" s="280">
        <v>86.25</v>
      </c>
      <c r="F113" s="281"/>
      <c r="G113" s="282"/>
      <c r="H113" s="283"/>
      <c r="I113" s="277"/>
      <c r="J113" s="284"/>
      <c r="K113" s="277"/>
      <c r="M113" s="278" t="s">
        <v>730</v>
      </c>
      <c r="O113" s="266"/>
    </row>
    <row r="114" spans="1:57" x14ac:dyDescent="0.2">
      <c r="A114" s="285"/>
      <c r="B114" s="286" t="s">
        <v>104</v>
      </c>
      <c r="C114" s="287" t="s">
        <v>301</v>
      </c>
      <c r="D114" s="288"/>
      <c r="E114" s="289"/>
      <c r="F114" s="290"/>
      <c r="G114" s="291">
        <f>SUM(G111:G113)</f>
        <v>0</v>
      </c>
      <c r="H114" s="292"/>
      <c r="I114" s="293">
        <f>SUM(I111:I113)</f>
        <v>0.18285000000012508</v>
      </c>
      <c r="J114" s="292"/>
      <c r="K114" s="293">
        <f>SUM(K111:K113)</f>
        <v>0</v>
      </c>
      <c r="O114" s="266">
        <v>4</v>
      </c>
      <c r="BA114" s="294">
        <f>SUM(BA111:BA113)</f>
        <v>0</v>
      </c>
      <c r="BB114" s="294">
        <f>SUM(BB111:BB113)</f>
        <v>0</v>
      </c>
      <c r="BC114" s="294">
        <f>SUM(BC111:BC113)</f>
        <v>0</v>
      </c>
      <c r="BD114" s="294">
        <f>SUM(BD111:BD113)</f>
        <v>0</v>
      </c>
      <c r="BE114" s="294">
        <f>SUM(BE111:BE113)</f>
        <v>0</v>
      </c>
    </row>
    <row r="115" spans="1:57" x14ac:dyDescent="0.2">
      <c r="E115" s="240"/>
    </row>
    <row r="116" spans="1:57" x14ac:dyDescent="0.2">
      <c r="E116" s="240"/>
    </row>
    <row r="117" spans="1:57" x14ac:dyDescent="0.2">
      <c r="E117" s="240"/>
    </row>
    <row r="118" spans="1:57" x14ac:dyDescent="0.2">
      <c r="E118" s="240"/>
    </row>
    <row r="119" spans="1:57" x14ac:dyDescent="0.2">
      <c r="E119" s="240"/>
    </row>
    <row r="120" spans="1:57" x14ac:dyDescent="0.2">
      <c r="E120" s="240"/>
    </row>
    <row r="121" spans="1:57" x14ac:dyDescent="0.2">
      <c r="E121" s="240"/>
    </row>
    <row r="122" spans="1:57" x14ac:dyDescent="0.2">
      <c r="E122" s="240"/>
    </row>
    <row r="123" spans="1:57" x14ac:dyDescent="0.2">
      <c r="E123" s="240"/>
    </row>
    <row r="124" spans="1:57" x14ac:dyDescent="0.2">
      <c r="E124" s="240"/>
    </row>
    <row r="125" spans="1:57" x14ac:dyDescent="0.2">
      <c r="E125" s="240"/>
    </row>
    <row r="126" spans="1:57" x14ac:dyDescent="0.2">
      <c r="E126" s="240"/>
    </row>
    <row r="127" spans="1:57" x14ac:dyDescent="0.2">
      <c r="E127" s="240"/>
    </row>
    <row r="128" spans="1:57" x14ac:dyDescent="0.2">
      <c r="E128" s="240"/>
    </row>
    <row r="129" spans="1:7" x14ac:dyDescent="0.2">
      <c r="E129" s="240"/>
    </row>
    <row r="130" spans="1:7" x14ac:dyDescent="0.2">
      <c r="E130" s="240"/>
    </row>
    <row r="131" spans="1:7" x14ac:dyDescent="0.2">
      <c r="E131" s="240"/>
    </row>
    <row r="132" spans="1:7" x14ac:dyDescent="0.2">
      <c r="E132" s="240"/>
    </row>
    <row r="133" spans="1:7" x14ac:dyDescent="0.2">
      <c r="E133" s="240"/>
    </row>
    <row r="134" spans="1:7" x14ac:dyDescent="0.2">
      <c r="E134" s="240"/>
    </row>
    <row r="135" spans="1:7" x14ac:dyDescent="0.2">
      <c r="E135" s="240"/>
    </row>
    <row r="136" spans="1:7" x14ac:dyDescent="0.2">
      <c r="E136" s="240"/>
    </row>
    <row r="137" spans="1:7" x14ac:dyDescent="0.2">
      <c r="E137" s="240"/>
    </row>
    <row r="138" spans="1:7" x14ac:dyDescent="0.2">
      <c r="A138" s="284"/>
      <c r="B138" s="284"/>
      <c r="C138" s="284"/>
      <c r="D138" s="284"/>
      <c r="E138" s="284"/>
      <c r="F138" s="284"/>
      <c r="G138" s="284"/>
    </row>
    <row r="139" spans="1:7" x14ac:dyDescent="0.2">
      <c r="A139" s="284"/>
      <c r="B139" s="284"/>
      <c r="C139" s="284"/>
      <c r="D139" s="284"/>
      <c r="E139" s="284"/>
      <c r="F139" s="284"/>
      <c r="G139" s="284"/>
    </row>
    <row r="140" spans="1:7" x14ac:dyDescent="0.2">
      <c r="A140" s="284"/>
      <c r="B140" s="284"/>
      <c r="C140" s="284"/>
      <c r="D140" s="284"/>
      <c r="E140" s="284"/>
      <c r="F140" s="284"/>
      <c r="G140" s="284"/>
    </row>
    <row r="141" spans="1:7" x14ac:dyDescent="0.2">
      <c r="A141" s="284"/>
      <c r="B141" s="284"/>
      <c r="C141" s="284"/>
      <c r="D141" s="284"/>
      <c r="E141" s="284"/>
      <c r="F141" s="284"/>
      <c r="G141" s="284"/>
    </row>
    <row r="142" spans="1:7" x14ac:dyDescent="0.2">
      <c r="E142" s="240"/>
    </row>
    <row r="143" spans="1:7" x14ac:dyDescent="0.2">
      <c r="E143" s="240"/>
    </row>
    <row r="144" spans="1:7" x14ac:dyDescent="0.2">
      <c r="E144" s="240"/>
    </row>
    <row r="145" spans="5:5" x14ac:dyDescent="0.2">
      <c r="E145" s="240"/>
    </row>
    <row r="146" spans="5:5" x14ac:dyDescent="0.2">
      <c r="E146" s="240"/>
    </row>
    <row r="147" spans="5:5" x14ac:dyDescent="0.2">
      <c r="E147" s="240"/>
    </row>
    <row r="148" spans="5:5" x14ac:dyDescent="0.2">
      <c r="E148" s="240"/>
    </row>
    <row r="149" spans="5:5" x14ac:dyDescent="0.2">
      <c r="E149" s="240"/>
    </row>
    <row r="150" spans="5:5" x14ac:dyDescent="0.2">
      <c r="E150" s="240"/>
    </row>
    <row r="151" spans="5:5" x14ac:dyDescent="0.2">
      <c r="E151" s="240"/>
    </row>
    <row r="152" spans="5:5" x14ac:dyDescent="0.2">
      <c r="E152" s="240"/>
    </row>
    <row r="153" spans="5:5" x14ac:dyDescent="0.2">
      <c r="E153" s="240"/>
    </row>
    <row r="154" spans="5:5" x14ac:dyDescent="0.2">
      <c r="E154" s="240"/>
    </row>
    <row r="155" spans="5:5" x14ac:dyDescent="0.2">
      <c r="E155" s="240"/>
    </row>
    <row r="156" spans="5:5" x14ac:dyDescent="0.2">
      <c r="E156" s="240"/>
    </row>
    <row r="157" spans="5:5" x14ac:dyDescent="0.2">
      <c r="E157" s="240"/>
    </row>
    <row r="158" spans="5:5" x14ac:dyDescent="0.2">
      <c r="E158" s="240"/>
    </row>
    <row r="159" spans="5:5" x14ac:dyDescent="0.2">
      <c r="E159" s="240"/>
    </row>
    <row r="160" spans="5:5" x14ac:dyDescent="0.2">
      <c r="E160" s="240"/>
    </row>
    <row r="161" spans="1:7" x14ac:dyDescent="0.2">
      <c r="E161" s="240"/>
    </row>
    <row r="162" spans="1:7" x14ac:dyDescent="0.2">
      <c r="E162" s="240"/>
    </row>
    <row r="163" spans="1:7" x14ac:dyDescent="0.2">
      <c r="E163" s="240"/>
    </row>
    <row r="164" spans="1:7" x14ac:dyDescent="0.2">
      <c r="E164" s="240"/>
    </row>
    <row r="165" spans="1:7" x14ac:dyDescent="0.2">
      <c r="E165" s="240"/>
    </row>
    <row r="166" spans="1:7" x14ac:dyDescent="0.2">
      <c r="E166" s="240"/>
    </row>
    <row r="167" spans="1:7" x14ac:dyDescent="0.2">
      <c r="E167" s="240"/>
    </row>
    <row r="168" spans="1:7" x14ac:dyDescent="0.2">
      <c r="E168" s="240"/>
    </row>
    <row r="169" spans="1:7" x14ac:dyDescent="0.2">
      <c r="E169" s="240"/>
    </row>
    <row r="170" spans="1:7" x14ac:dyDescent="0.2">
      <c r="E170" s="240"/>
    </row>
    <row r="171" spans="1:7" x14ac:dyDescent="0.2">
      <c r="E171" s="240"/>
    </row>
    <row r="172" spans="1:7" x14ac:dyDescent="0.2">
      <c r="E172" s="240"/>
    </row>
    <row r="173" spans="1:7" x14ac:dyDescent="0.2">
      <c r="A173" s="295"/>
      <c r="B173" s="295"/>
    </row>
    <row r="174" spans="1:7" x14ac:dyDescent="0.2">
      <c r="A174" s="284"/>
      <c r="B174" s="284"/>
      <c r="C174" s="296"/>
      <c r="D174" s="296"/>
      <c r="E174" s="297"/>
      <c r="F174" s="296"/>
      <c r="G174" s="298"/>
    </row>
    <row r="175" spans="1:7" x14ac:dyDescent="0.2">
      <c r="A175" s="299"/>
      <c r="B175" s="299"/>
      <c r="C175" s="284"/>
      <c r="D175" s="284"/>
      <c r="E175" s="300"/>
      <c r="F175" s="284"/>
      <c r="G175" s="284"/>
    </row>
    <row r="176" spans="1:7" x14ac:dyDescent="0.2">
      <c r="A176" s="284"/>
      <c r="B176" s="284"/>
      <c r="C176" s="284"/>
      <c r="D176" s="284"/>
      <c r="E176" s="300"/>
      <c r="F176" s="284"/>
      <c r="G176" s="284"/>
    </row>
    <row r="177" spans="1:7" x14ac:dyDescent="0.2">
      <c r="A177" s="284"/>
      <c r="B177" s="284"/>
      <c r="C177" s="284"/>
      <c r="D177" s="284"/>
      <c r="E177" s="300"/>
      <c r="F177" s="284"/>
      <c r="G177" s="284"/>
    </row>
    <row r="178" spans="1:7" x14ac:dyDescent="0.2">
      <c r="A178" s="284"/>
      <c r="B178" s="284"/>
      <c r="C178" s="284"/>
      <c r="D178" s="284"/>
      <c r="E178" s="300"/>
      <c r="F178" s="284"/>
      <c r="G178" s="284"/>
    </row>
    <row r="179" spans="1:7" x14ac:dyDescent="0.2">
      <c r="A179" s="284"/>
      <c r="B179" s="284"/>
      <c r="C179" s="284"/>
      <c r="D179" s="284"/>
      <c r="E179" s="300"/>
      <c r="F179" s="284"/>
      <c r="G179" s="284"/>
    </row>
    <row r="180" spans="1:7" x14ac:dyDescent="0.2">
      <c r="A180" s="284"/>
      <c r="B180" s="284"/>
      <c r="C180" s="284"/>
      <c r="D180" s="284"/>
      <c r="E180" s="300"/>
      <c r="F180" s="284"/>
      <c r="G180" s="284"/>
    </row>
    <row r="181" spans="1:7" x14ac:dyDescent="0.2">
      <c r="A181" s="284"/>
      <c r="B181" s="284"/>
      <c r="C181" s="284"/>
      <c r="D181" s="284"/>
      <c r="E181" s="300"/>
      <c r="F181" s="284"/>
      <c r="G181" s="284"/>
    </row>
    <row r="182" spans="1:7" x14ac:dyDescent="0.2">
      <c r="A182" s="284"/>
      <c r="B182" s="284"/>
      <c r="C182" s="284"/>
      <c r="D182" s="284"/>
      <c r="E182" s="300"/>
      <c r="F182" s="284"/>
      <c r="G182" s="284"/>
    </row>
    <row r="183" spans="1:7" x14ac:dyDescent="0.2">
      <c r="A183" s="284"/>
      <c r="B183" s="284"/>
      <c r="C183" s="284"/>
      <c r="D183" s="284"/>
      <c r="E183" s="300"/>
      <c r="F183" s="284"/>
      <c r="G183" s="284"/>
    </row>
    <row r="184" spans="1:7" x14ac:dyDescent="0.2">
      <c r="A184" s="284"/>
      <c r="B184" s="284"/>
      <c r="C184" s="284"/>
      <c r="D184" s="284"/>
      <c r="E184" s="300"/>
      <c r="F184" s="284"/>
      <c r="G184" s="284"/>
    </row>
    <row r="185" spans="1:7" x14ac:dyDescent="0.2">
      <c r="A185" s="284"/>
      <c r="B185" s="284"/>
      <c r="C185" s="284"/>
      <c r="D185" s="284"/>
      <c r="E185" s="300"/>
      <c r="F185" s="284"/>
      <c r="G185" s="284"/>
    </row>
    <row r="186" spans="1:7" x14ac:dyDescent="0.2">
      <c r="A186" s="284"/>
      <c r="B186" s="284"/>
      <c r="C186" s="284"/>
      <c r="D186" s="284"/>
      <c r="E186" s="300"/>
      <c r="F186" s="284"/>
      <c r="G186" s="284"/>
    </row>
    <row r="187" spans="1:7" x14ac:dyDescent="0.2">
      <c r="A187" s="284"/>
      <c r="B187" s="284"/>
      <c r="C187" s="284"/>
      <c r="D187" s="284"/>
      <c r="E187" s="300"/>
      <c r="F187" s="284"/>
      <c r="G187" s="284"/>
    </row>
  </sheetData>
  <mergeCells count="13">
    <mergeCell ref="C113:D113"/>
    <mergeCell ref="C15:D15"/>
    <mergeCell ref="C16:D16"/>
    <mergeCell ref="C17:D17"/>
    <mergeCell ref="C22:D22"/>
    <mergeCell ref="C11:D11"/>
    <mergeCell ref="C12:D12"/>
    <mergeCell ref="C13:D13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98" t="s">
        <v>33</v>
      </c>
      <c r="B1" s="99"/>
      <c r="C1" s="99"/>
      <c r="D1" s="99"/>
      <c r="E1" s="99"/>
      <c r="F1" s="99"/>
      <c r="G1" s="99"/>
    </row>
    <row r="2" spans="1:57" ht="12.75" customHeight="1" x14ac:dyDescent="0.2">
      <c r="A2" s="100" t="s">
        <v>34</v>
      </c>
      <c r="B2" s="101"/>
      <c r="C2" s="102" t="s">
        <v>731</v>
      </c>
      <c r="D2" s="102" t="s">
        <v>732</v>
      </c>
      <c r="E2" s="101"/>
      <c r="F2" s="103" t="s">
        <v>35</v>
      </c>
      <c r="G2" s="104"/>
    </row>
    <row r="3" spans="1:57" ht="3" hidden="1" customHeight="1" x14ac:dyDescent="0.2">
      <c r="A3" s="105"/>
      <c r="B3" s="106"/>
      <c r="C3" s="107"/>
      <c r="D3" s="107"/>
      <c r="E3" s="106"/>
      <c r="F3" s="108"/>
      <c r="G3" s="109"/>
    </row>
    <row r="4" spans="1:57" ht="12" customHeight="1" x14ac:dyDescent="0.2">
      <c r="A4" s="110" t="s">
        <v>36</v>
      </c>
      <c r="B4" s="106"/>
      <c r="C4" s="107"/>
      <c r="D4" s="107"/>
      <c r="E4" s="106"/>
      <c r="F4" s="108" t="s">
        <v>37</v>
      </c>
      <c r="G4" s="111"/>
    </row>
    <row r="5" spans="1:57" ht="12.95" customHeight="1" x14ac:dyDescent="0.2">
      <c r="A5" s="112" t="s">
        <v>731</v>
      </c>
      <c r="B5" s="113"/>
      <c r="C5" s="114" t="s">
        <v>732</v>
      </c>
      <c r="D5" s="115"/>
      <c r="E5" s="116"/>
      <c r="F5" s="108" t="s">
        <v>38</v>
      </c>
      <c r="G5" s="109"/>
    </row>
    <row r="6" spans="1:57" ht="12.95" customHeight="1" x14ac:dyDescent="0.2">
      <c r="A6" s="110" t="s">
        <v>39</v>
      </c>
      <c r="B6" s="106"/>
      <c r="C6" s="107"/>
      <c r="D6" s="107"/>
      <c r="E6" s="106"/>
      <c r="F6" s="117" t="s">
        <v>40</v>
      </c>
      <c r="G6" s="118">
        <v>0</v>
      </c>
      <c r="O6" s="119"/>
    </row>
    <row r="7" spans="1:57" ht="12.95" customHeight="1" x14ac:dyDescent="0.2">
      <c r="A7" s="120" t="s">
        <v>105</v>
      </c>
      <c r="B7" s="121"/>
      <c r="C7" s="122" t="s">
        <v>106</v>
      </c>
      <c r="D7" s="123"/>
      <c r="E7" s="123"/>
      <c r="F7" s="124" t="s">
        <v>41</v>
      </c>
      <c r="G7" s="118">
        <f>IF(G6=0,,ROUND((F30+F32)/G6,1))</f>
        <v>0</v>
      </c>
    </row>
    <row r="8" spans="1:57" x14ac:dyDescent="0.2">
      <c r="A8" s="125" t="s">
        <v>42</v>
      </c>
      <c r="B8" s="108"/>
      <c r="C8" s="314"/>
      <c r="D8" s="314"/>
      <c r="E8" s="315"/>
      <c r="F8" s="126" t="s">
        <v>43</v>
      </c>
      <c r="G8" s="127"/>
      <c r="H8" s="128"/>
      <c r="I8" s="129"/>
    </row>
    <row r="9" spans="1:57" x14ac:dyDescent="0.2">
      <c r="A9" s="125" t="s">
        <v>44</v>
      </c>
      <c r="B9" s="108"/>
      <c r="C9" s="314"/>
      <c r="D9" s="314"/>
      <c r="E9" s="315"/>
      <c r="F9" s="108"/>
      <c r="G9" s="130"/>
      <c r="H9" s="131"/>
    </row>
    <row r="10" spans="1:57" x14ac:dyDescent="0.2">
      <c r="A10" s="125" t="s">
        <v>45</v>
      </c>
      <c r="B10" s="108"/>
      <c r="C10" s="314"/>
      <c r="D10" s="314"/>
      <c r="E10" s="314"/>
      <c r="F10" s="132"/>
      <c r="G10" s="133"/>
      <c r="H10" s="134"/>
    </row>
    <row r="11" spans="1:57" ht="13.5" customHeight="1" x14ac:dyDescent="0.2">
      <c r="A11" s="125" t="s">
        <v>46</v>
      </c>
      <c r="B11" s="108"/>
      <c r="C11" s="314" t="s">
        <v>439</v>
      </c>
      <c r="D11" s="314"/>
      <c r="E11" s="314"/>
      <c r="F11" s="135" t="s">
        <v>47</v>
      </c>
      <c r="G11" s="136"/>
      <c r="H11" s="131"/>
      <c r="BA11" s="137"/>
      <c r="BB11" s="137"/>
      <c r="BC11" s="137"/>
      <c r="BD11" s="137"/>
      <c r="BE11" s="137"/>
    </row>
    <row r="12" spans="1:57" ht="12.75" customHeight="1" x14ac:dyDescent="0.2">
      <c r="A12" s="138" t="s">
        <v>48</v>
      </c>
      <c r="B12" s="106"/>
      <c r="C12" s="316"/>
      <c r="D12" s="316"/>
      <c r="E12" s="316"/>
      <c r="F12" s="139" t="s">
        <v>49</v>
      </c>
      <c r="G12" s="140"/>
      <c r="H12" s="131"/>
    </row>
    <row r="13" spans="1:57" ht="28.5" customHeight="1" thickBot="1" x14ac:dyDescent="0.25">
      <c r="A13" s="141" t="s">
        <v>50</v>
      </c>
      <c r="B13" s="142"/>
      <c r="C13" s="142"/>
      <c r="D13" s="142"/>
      <c r="E13" s="143"/>
      <c r="F13" s="143"/>
      <c r="G13" s="144"/>
      <c r="H13" s="131"/>
    </row>
    <row r="14" spans="1:57" ht="17.25" customHeight="1" thickBot="1" x14ac:dyDescent="0.25">
      <c r="A14" s="145" t="s">
        <v>51</v>
      </c>
      <c r="B14" s="146"/>
      <c r="C14" s="147"/>
      <c r="D14" s="148" t="s">
        <v>52</v>
      </c>
      <c r="E14" s="149"/>
      <c r="F14" s="149"/>
      <c r="G14" s="147"/>
    </row>
    <row r="15" spans="1:57" ht="15.95" customHeight="1" x14ac:dyDescent="0.2">
      <c r="A15" s="150"/>
      <c r="B15" s="151" t="s">
        <v>53</v>
      </c>
      <c r="C15" s="152">
        <f>'SO06 SO06 Rek'!E16</f>
        <v>0</v>
      </c>
      <c r="D15" s="153" t="str">
        <f>'SO06 SO06 Rek'!A21</f>
        <v>Ztížené výrobní podmínky</v>
      </c>
      <c r="E15" s="154"/>
      <c r="F15" s="155"/>
      <c r="G15" s="152">
        <f>'SO06 SO06 Rek'!I21</f>
        <v>0</v>
      </c>
    </row>
    <row r="16" spans="1:57" ht="15.95" customHeight="1" x14ac:dyDescent="0.2">
      <c r="A16" s="150" t="s">
        <v>54</v>
      </c>
      <c r="B16" s="151" t="s">
        <v>55</v>
      </c>
      <c r="C16" s="152">
        <f>'SO06 SO06 Rek'!F16</f>
        <v>0</v>
      </c>
      <c r="D16" s="156" t="str">
        <f>'SO06 SO06 Rek'!A22</f>
        <v>Oborová přirážka</v>
      </c>
      <c r="E16" s="157"/>
      <c r="F16" s="158"/>
      <c r="G16" s="152">
        <f>'SO06 SO06 Rek'!I22</f>
        <v>0</v>
      </c>
    </row>
    <row r="17" spans="1:7" ht="15.95" customHeight="1" x14ac:dyDescent="0.2">
      <c r="A17" s="150" t="s">
        <v>56</v>
      </c>
      <c r="B17" s="151" t="s">
        <v>57</v>
      </c>
      <c r="C17" s="152">
        <f>'SO06 SO06 Rek'!H16</f>
        <v>0</v>
      </c>
      <c r="D17" s="156" t="str">
        <f>'SO06 SO06 Rek'!A23</f>
        <v>Přesun stavebních kapacit</v>
      </c>
      <c r="E17" s="157"/>
      <c r="F17" s="158"/>
      <c r="G17" s="152">
        <f>'SO06 SO06 Rek'!I23</f>
        <v>0</v>
      </c>
    </row>
    <row r="18" spans="1:7" ht="15.95" customHeight="1" x14ac:dyDescent="0.2">
      <c r="A18" s="159" t="s">
        <v>58</v>
      </c>
      <c r="B18" s="160" t="s">
        <v>59</v>
      </c>
      <c r="C18" s="152">
        <f>'SO06 SO06 Rek'!G16</f>
        <v>0</v>
      </c>
      <c r="D18" s="156" t="str">
        <f>'SO06 SO06 Rek'!A24</f>
        <v>Mimostaveništní doprava</v>
      </c>
      <c r="E18" s="157"/>
      <c r="F18" s="158"/>
      <c r="G18" s="152">
        <f>'SO06 SO06 Rek'!I24</f>
        <v>0</v>
      </c>
    </row>
    <row r="19" spans="1:7" ht="15.95" customHeight="1" x14ac:dyDescent="0.2">
      <c r="A19" s="161" t="s">
        <v>60</v>
      </c>
      <c r="B19" s="151"/>
      <c r="C19" s="152">
        <f>SUM(C15:C18)</f>
        <v>0</v>
      </c>
      <c r="D19" s="162" t="str">
        <f>'SO06 SO06 Rek'!A25</f>
        <v>Zařízení staveniště</v>
      </c>
      <c r="E19" s="157"/>
      <c r="F19" s="158"/>
      <c r="G19" s="152">
        <f>'SO06 SO06 Rek'!I25</f>
        <v>0</v>
      </c>
    </row>
    <row r="20" spans="1:7" ht="15.95" customHeight="1" x14ac:dyDescent="0.2">
      <c r="A20" s="161"/>
      <c r="B20" s="151"/>
      <c r="C20" s="152"/>
      <c r="D20" s="156" t="str">
        <f>'SO06 SO06 Rek'!A26</f>
        <v>Provoz investora</v>
      </c>
      <c r="E20" s="157"/>
      <c r="F20" s="158"/>
      <c r="G20" s="152">
        <f>'SO06 SO06 Rek'!I26</f>
        <v>0</v>
      </c>
    </row>
    <row r="21" spans="1:7" ht="15.95" customHeight="1" x14ac:dyDescent="0.2">
      <c r="A21" s="161" t="s">
        <v>30</v>
      </c>
      <c r="B21" s="151"/>
      <c r="C21" s="152">
        <f>'SO06 SO06 Rek'!I16</f>
        <v>0</v>
      </c>
      <c r="D21" s="156" t="str">
        <f>'SO06 SO06 Rek'!A27</f>
        <v>Kompletační činnost (IČD)</v>
      </c>
      <c r="E21" s="157"/>
      <c r="F21" s="158"/>
      <c r="G21" s="152">
        <f>'SO06 SO06 Rek'!I27</f>
        <v>0</v>
      </c>
    </row>
    <row r="22" spans="1:7" ht="15.95" customHeight="1" x14ac:dyDescent="0.2">
      <c r="A22" s="163" t="s">
        <v>61</v>
      </c>
      <c r="B22" s="131"/>
      <c r="C22" s="152">
        <f>C19+C21</f>
        <v>0</v>
      </c>
      <c r="D22" s="156" t="s">
        <v>62</v>
      </c>
      <c r="E22" s="157"/>
      <c r="F22" s="158"/>
      <c r="G22" s="152">
        <f>G23-SUM(G15:G21)</f>
        <v>0</v>
      </c>
    </row>
    <row r="23" spans="1:7" ht="15.95" customHeight="1" thickBot="1" x14ac:dyDescent="0.25">
      <c r="A23" s="317" t="s">
        <v>63</v>
      </c>
      <c r="B23" s="318"/>
      <c r="C23" s="164">
        <f>C22+G23</f>
        <v>0</v>
      </c>
      <c r="D23" s="165" t="s">
        <v>64</v>
      </c>
      <c r="E23" s="166"/>
      <c r="F23" s="167"/>
      <c r="G23" s="152">
        <f>'SO06 SO06 Rek'!H29</f>
        <v>0</v>
      </c>
    </row>
    <row r="24" spans="1:7" x14ac:dyDescent="0.2">
      <c r="A24" s="168" t="s">
        <v>65</v>
      </c>
      <c r="B24" s="169"/>
      <c r="C24" s="170"/>
      <c r="D24" s="169" t="s">
        <v>66</v>
      </c>
      <c r="E24" s="169"/>
      <c r="F24" s="171" t="s">
        <v>67</v>
      </c>
      <c r="G24" s="172"/>
    </row>
    <row r="25" spans="1:7" x14ac:dyDescent="0.2">
      <c r="A25" s="163" t="s">
        <v>68</v>
      </c>
      <c r="B25" s="131"/>
      <c r="C25" s="173"/>
      <c r="D25" s="131" t="s">
        <v>68</v>
      </c>
      <c r="F25" s="174" t="s">
        <v>68</v>
      </c>
      <c r="G25" s="175"/>
    </row>
    <row r="26" spans="1:7" ht="37.5" customHeight="1" x14ac:dyDescent="0.2">
      <c r="A26" s="163" t="s">
        <v>69</v>
      </c>
      <c r="B26" s="176"/>
      <c r="C26" s="173"/>
      <c r="D26" s="131" t="s">
        <v>69</v>
      </c>
      <c r="F26" s="174" t="s">
        <v>69</v>
      </c>
      <c r="G26" s="175"/>
    </row>
    <row r="27" spans="1:7" x14ac:dyDescent="0.2">
      <c r="A27" s="163"/>
      <c r="B27" s="177"/>
      <c r="C27" s="173"/>
      <c r="D27" s="131"/>
      <c r="F27" s="174"/>
      <c r="G27" s="175"/>
    </row>
    <row r="28" spans="1:7" x14ac:dyDescent="0.2">
      <c r="A28" s="163" t="s">
        <v>70</v>
      </c>
      <c r="B28" s="131"/>
      <c r="C28" s="173"/>
      <c r="D28" s="174" t="s">
        <v>71</v>
      </c>
      <c r="E28" s="173"/>
      <c r="F28" s="178" t="s">
        <v>71</v>
      </c>
      <c r="G28" s="175"/>
    </row>
    <row r="29" spans="1:7" ht="69" customHeight="1" x14ac:dyDescent="0.2">
      <c r="A29" s="163"/>
      <c r="B29" s="131"/>
      <c r="C29" s="179"/>
      <c r="D29" s="180"/>
      <c r="E29" s="179"/>
      <c r="F29" s="131"/>
      <c r="G29" s="175"/>
    </row>
    <row r="30" spans="1:7" x14ac:dyDescent="0.2">
      <c r="A30" s="181" t="s">
        <v>12</v>
      </c>
      <c r="B30" s="182"/>
      <c r="C30" s="183">
        <v>21</v>
      </c>
      <c r="D30" s="182" t="s">
        <v>72</v>
      </c>
      <c r="E30" s="184"/>
      <c r="F30" s="319">
        <f>ROUND(C23-F32,0)</f>
        <v>0</v>
      </c>
      <c r="G30" s="320"/>
    </row>
    <row r="31" spans="1:7" x14ac:dyDescent="0.2">
      <c r="A31" s="181" t="s">
        <v>73</v>
      </c>
      <c r="B31" s="182"/>
      <c r="C31" s="183">
        <f>C30</f>
        <v>21</v>
      </c>
      <c r="D31" s="182" t="s">
        <v>74</v>
      </c>
      <c r="E31" s="184"/>
      <c r="F31" s="319">
        <f>ROUND(PRODUCT(F30,C31/100),1)</f>
        <v>0</v>
      </c>
      <c r="G31" s="320"/>
    </row>
    <row r="32" spans="1:7" x14ac:dyDescent="0.2">
      <c r="A32" s="181" t="s">
        <v>12</v>
      </c>
      <c r="B32" s="182"/>
      <c r="C32" s="183">
        <v>0</v>
      </c>
      <c r="D32" s="182" t="s">
        <v>74</v>
      </c>
      <c r="E32" s="184"/>
      <c r="F32" s="319">
        <v>0</v>
      </c>
      <c r="G32" s="320"/>
    </row>
    <row r="33" spans="1:8" x14ac:dyDescent="0.2">
      <c r="A33" s="181" t="s">
        <v>73</v>
      </c>
      <c r="B33" s="185"/>
      <c r="C33" s="186">
        <f>C32</f>
        <v>0</v>
      </c>
      <c r="D33" s="182" t="s">
        <v>74</v>
      </c>
      <c r="E33" s="158"/>
      <c r="F33" s="319">
        <f>ROUND(PRODUCT(F32,C33/100),1)</f>
        <v>0</v>
      </c>
      <c r="G33" s="320"/>
    </row>
    <row r="34" spans="1:8" s="190" customFormat="1" ht="19.5" customHeight="1" thickBot="1" x14ac:dyDescent="0.3">
      <c r="A34" s="187" t="s">
        <v>75</v>
      </c>
      <c r="B34" s="188"/>
      <c r="C34" s="188"/>
      <c r="D34" s="188"/>
      <c r="E34" s="189"/>
      <c r="F34" s="321">
        <f>CEILING(SUM(F30:F33),IF(SUM(F30:F33)&gt;=0,1,-1))</f>
        <v>0</v>
      </c>
      <c r="G34" s="322"/>
    </row>
    <row r="36" spans="1:8" x14ac:dyDescent="0.2">
      <c r="A36" s="1" t="s">
        <v>76</v>
      </c>
      <c r="B36" s="1"/>
      <c r="C36" s="1"/>
      <c r="D36" s="1"/>
      <c r="E36" s="1"/>
      <c r="F36" s="1"/>
      <c r="G36" s="1"/>
      <c r="H36" t="s">
        <v>2</v>
      </c>
    </row>
    <row r="37" spans="1:8" ht="14.25" customHeight="1" x14ac:dyDescent="0.2">
      <c r="A37" s="1"/>
      <c r="B37" s="313"/>
      <c r="C37" s="313"/>
      <c r="D37" s="313"/>
      <c r="E37" s="313"/>
      <c r="F37" s="313"/>
      <c r="G37" s="313"/>
      <c r="H37" t="s">
        <v>2</v>
      </c>
    </row>
    <row r="38" spans="1:8" ht="12.75" customHeight="1" x14ac:dyDescent="0.2">
      <c r="A38" s="191"/>
      <c r="B38" s="313"/>
      <c r="C38" s="313"/>
      <c r="D38" s="313"/>
      <c r="E38" s="313"/>
      <c r="F38" s="313"/>
      <c r="G38" s="313"/>
      <c r="H38" t="s">
        <v>2</v>
      </c>
    </row>
    <row r="39" spans="1:8" x14ac:dyDescent="0.2">
      <c r="A39" s="191"/>
      <c r="B39" s="313"/>
      <c r="C39" s="313"/>
      <c r="D39" s="313"/>
      <c r="E39" s="313"/>
      <c r="F39" s="313"/>
      <c r="G39" s="313"/>
      <c r="H39" t="s">
        <v>2</v>
      </c>
    </row>
    <row r="40" spans="1:8" x14ac:dyDescent="0.2">
      <c r="A40" s="191"/>
      <c r="B40" s="313"/>
      <c r="C40" s="313"/>
      <c r="D40" s="313"/>
      <c r="E40" s="313"/>
      <c r="F40" s="313"/>
      <c r="G40" s="313"/>
      <c r="H40" t="s">
        <v>2</v>
      </c>
    </row>
    <row r="41" spans="1:8" x14ac:dyDescent="0.2">
      <c r="A41" s="191"/>
      <c r="B41" s="313"/>
      <c r="C41" s="313"/>
      <c r="D41" s="313"/>
      <c r="E41" s="313"/>
      <c r="F41" s="313"/>
      <c r="G41" s="313"/>
      <c r="H41" t="s">
        <v>2</v>
      </c>
    </row>
    <row r="42" spans="1:8" x14ac:dyDescent="0.2">
      <c r="A42" s="191"/>
      <c r="B42" s="313"/>
      <c r="C42" s="313"/>
      <c r="D42" s="313"/>
      <c r="E42" s="313"/>
      <c r="F42" s="313"/>
      <c r="G42" s="313"/>
      <c r="H42" t="s">
        <v>2</v>
      </c>
    </row>
    <row r="43" spans="1:8" x14ac:dyDescent="0.2">
      <c r="A43" s="191"/>
      <c r="B43" s="313"/>
      <c r="C43" s="313"/>
      <c r="D43" s="313"/>
      <c r="E43" s="313"/>
      <c r="F43" s="313"/>
      <c r="G43" s="313"/>
      <c r="H43" t="s">
        <v>2</v>
      </c>
    </row>
    <row r="44" spans="1:8" x14ac:dyDescent="0.2">
      <c r="A44" s="191"/>
      <c r="B44" s="313"/>
      <c r="C44" s="313"/>
      <c r="D44" s="313"/>
      <c r="E44" s="313"/>
      <c r="F44" s="313"/>
      <c r="G44" s="313"/>
      <c r="H44" t="s">
        <v>2</v>
      </c>
    </row>
    <row r="45" spans="1:8" ht="0.75" customHeight="1" x14ac:dyDescent="0.2">
      <c r="A45" s="191"/>
      <c r="B45" s="313"/>
      <c r="C45" s="313"/>
      <c r="D45" s="313"/>
      <c r="E45" s="313"/>
      <c r="F45" s="313"/>
      <c r="G45" s="313"/>
      <c r="H45" t="s">
        <v>2</v>
      </c>
    </row>
    <row r="46" spans="1:8" x14ac:dyDescent="0.2">
      <c r="B46" s="323"/>
      <c r="C46" s="323"/>
      <c r="D46" s="323"/>
      <c r="E46" s="323"/>
      <c r="F46" s="323"/>
      <c r="G46" s="323"/>
    </row>
    <row r="47" spans="1:8" x14ac:dyDescent="0.2">
      <c r="B47" s="323"/>
      <c r="C47" s="323"/>
      <c r="D47" s="323"/>
      <c r="E47" s="323"/>
      <c r="F47" s="323"/>
      <c r="G47" s="323"/>
    </row>
    <row r="48" spans="1:8" x14ac:dyDescent="0.2">
      <c r="B48" s="323"/>
      <c r="C48" s="323"/>
      <c r="D48" s="323"/>
      <c r="E48" s="323"/>
      <c r="F48" s="323"/>
      <c r="G48" s="323"/>
    </row>
    <row r="49" spans="2:7" x14ac:dyDescent="0.2">
      <c r="B49" s="323"/>
      <c r="C49" s="323"/>
      <c r="D49" s="323"/>
      <c r="E49" s="323"/>
      <c r="F49" s="323"/>
      <c r="G49" s="323"/>
    </row>
    <row r="50" spans="2:7" x14ac:dyDescent="0.2">
      <c r="B50" s="323"/>
      <c r="C50" s="323"/>
      <c r="D50" s="323"/>
      <c r="E50" s="323"/>
      <c r="F50" s="323"/>
      <c r="G50" s="323"/>
    </row>
    <row r="51" spans="2:7" x14ac:dyDescent="0.2">
      <c r="B51" s="323"/>
      <c r="C51" s="323"/>
      <c r="D51" s="323"/>
      <c r="E51" s="323"/>
      <c r="F51" s="323"/>
      <c r="G51" s="323"/>
    </row>
    <row r="52" spans="2:7" x14ac:dyDescent="0.2">
      <c r="B52" s="323"/>
      <c r="C52" s="323"/>
      <c r="D52" s="323"/>
      <c r="E52" s="323"/>
      <c r="F52" s="323"/>
      <c r="G52" s="323"/>
    </row>
    <row r="53" spans="2:7" x14ac:dyDescent="0.2">
      <c r="B53" s="323"/>
      <c r="C53" s="323"/>
      <c r="D53" s="323"/>
      <c r="E53" s="323"/>
      <c r="F53" s="323"/>
      <c r="G53" s="323"/>
    </row>
    <row r="54" spans="2:7" x14ac:dyDescent="0.2">
      <c r="B54" s="323"/>
      <c r="C54" s="323"/>
      <c r="D54" s="323"/>
      <c r="E54" s="323"/>
      <c r="F54" s="323"/>
      <c r="G54" s="323"/>
    </row>
    <row r="55" spans="2:7" x14ac:dyDescent="0.2">
      <c r="B55" s="323"/>
      <c r="C55" s="323"/>
      <c r="D55" s="323"/>
      <c r="E55" s="323"/>
      <c r="F55" s="323"/>
      <c r="G55" s="323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E80"/>
  <sheetViews>
    <sheetView workbookViewId="0">
      <selection activeCell="G29" sqref="G29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324" t="s">
        <v>3</v>
      </c>
      <c r="B1" s="325"/>
      <c r="C1" s="192" t="s">
        <v>107</v>
      </c>
      <c r="D1" s="193"/>
      <c r="E1" s="194"/>
      <c r="F1" s="193"/>
      <c r="G1" s="195" t="s">
        <v>77</v>
      </c>
      <c r="H1" s="196" t="s">
        <v>731</v>
      </c>
      <c r="I1" s="197"/>
    </row>
    <row r="2" spans="1:9" ht="13.5" thickBot="1" x14ac:dyDescent="0.25">
      <c r="A2" s="326" t="s">
        <v>78</v>
      </c>
      <c r="B2" s="327"/>
      <c r="C2" s="198" t="s">
        <v>733</v>
      </c>
      <c r="D2" s="199"/>
      <c r="E2" s="200"/>
      <c r="F2" s="199"/>
      <c r="G2" s="328" t="s">
        <v>732</v>
      </c>
      <c r="H2" s="329"/>
      <c r="I2" s="330"/>
    </row>
    <row r="3" spans="1:9" ht="13.5" thickTop="1" x14ac:dyDescent="0.2">
      <c r="F3" s="131"/>
    </row>
    <row r="4" spans="1:9" ht="19.5" customHeight="1" x14ac:dyDescent="0.25">
      <c r="A4" s="201" t="s">
        <v>79</v>
      </c>
      <c r="B4" s="202"/>
      <c r="C4" s="202"/>
      <c r="D4" s="202"/>
      <c r="E4" s="203"/>
      <c r="F4" s="202"/>
      <c r="G4" s="202"/>
      <c r="H4" s="202"/>
      <c r="I4" s="202"/>
    </row>
    <row r="5" spans="1:9" ht="13.5" thickBot="1" x14ac:dyDescent="0.25"/>
    <row r="6" spans="1:9" s="131" customFormat="1" ht="13.5" thickBot="1" x14ac:dyDescent="0.25">
      <c r="A6" s="204"/>
      <c r="B6" s="205" t="s">
        <v>80</v>
      </c>
      <c r="C6" s="205"/>
      <c r="D6" s="206"/>
      <c r="E6" s="207" t="s">
        <v>26</v>
      </c>
      <c r="F6" s="208" t="s">
        <v>27</v>
      </c>
      <c r="G6" s="208" t="s">
        <v>28</v>
      </c>
      <c r="H6" s="208" t="s">
        <v>29</v>
      </c>
      <c r="I6" s="209" t="s">
        <v>30</v>
      </c>
    </row>
    <row r="7" spans="1:9" s="131" customFormat="1" x14ac:dyDescent="0.2">
      <c r="A7" s="301" t="str">
        <f>'SO06 SO06 Pol'!B7</f>
        <v>2</v>
      </c>
      <c r="B7" s="63" t="str">
        <f>'SO06 SO06 Pol'!C7</f>
        <v>Základy,zvláštní zakládání</v>
      </c>
      <c r="D7" s="210"/>
      <c r="E7" s="302">
        <f>'SO06 SO06 Pol'!BA24</f>
        <v>0</v>
      </c>
      <c r="F7" s="303">
        <f>'SO06 SO06 Pol'!BB24</f>
        <v>0</v>
      </c>
      <c r="G7" s="303">
        <f>'SO06 SO06 Pol'!BC24</f>
        <v>0</v>
      </c>
      <c r="H7" s="303">
        <f>'SO06 SO06 Pol'!BD24</f>
        <v>0</v>
      </c>
      <c r="I7" s="304">
        <f>'SO06 SO06 Pol'!BE24</f>
        <v>0</v>
      </c>
    </row>
    <row r="8" spans="1:9" s="131" customFormat="1" x14ac:dyDescent="0.2">
      <c r="A8" s="301" t="str">
        <f>'SO06 SO06 Pol'!B25</f>
        <v>4</v>
      </c>
      <c r="B8" s="63" t="str">
        <f>'SO06 SO06 Pol'!C25</f>
        <v>Vodorovné konstrukce</v>
      </c>
      <c r="D8" s="210"/>
      <c r="E8" s="302">
        <f>'SO06 SO06 Pol'!BA32</f>
        <v>0</v>
      </c>
      <c r="F8" s="303">
        <f>'SO06 SO06 Pol'!BB32</f>
        <v>0</v>
      </c>
      <c r="G8" s="303">
        <f>'SO06 SO06 Pol'!BC32</f>
        <v>0</v>
      </c>
      <c r="H8" s="303">
        <f>'SO06 SO06 Pol'!BD32</f>
        <v>0</v>
      </c>
      <c r="I8" s="304">
        <f>'SO06 SO06 Pol'!BE32</f>
        <v>0</v>
      </c>
    </row>
    <row r="9" spans="1:9" s="131" customFormat="1" x14ac:dyDescent="0.2">
      <c r="A9" s="301" t="str">
        <f>'SO06 SO06 Pol'!B33</f>
        <v>45</v>
      </c>
      <c r="B9" s="63" t="str">
        <f>'SO06 SO06 Pol'!C33</f>
        <v>Podkladní a vedlejší konstrukc</v>
      </c>
      <c r="D9" s="210"/>
      <c r="E9" s="302">
        <f>'SO06 SO06 Pol'!BA42</f>
        <v>0</v>
      </c>
      <c r="F9" s="303">
        <f>'SO06 SO06 Pol'!BB42</f>
        <v>0</v>
      </c>
      <c r="G9" s="303">
        <f>'SO06 SO06 Pol'!BC42</f>
        <v>0</v>
      </c>
      <c r="H9" s="303">
        <f>'SO06 SO06 Pol'!BD42</f>
        <v>0</v>
      </c>
      <c r="I9" s="304">
        <f>'SO06 SO06 Pol'!BE42</f>
        <v>0</v>
      </c>
    </row>
    <row r="10" spans="1:9" s="131" customFormat="1" x14ac:dyDescent="0.2">
      <c r="A10" s="301" t="str">
        <f>'SO06 SO06 Pol'!B43</f>
        <v>46</v>
      </c>
      <c r="B10" s="63" t="str">
        <f>'SO06 SO06 Pol'!C43</f>
        <v>Zpevněné plochy</v>
      </c>
      <c r="D10" s="210"/>
      <c r="E10" s="302">
        <f>'SO06 SO06 Pol'!BA48</f>
        <v>0</v>
      </c>
      <c r="F10" s="303">
        <f>'SO06 SO06 Pol'!BB48</f>
        <v>0</v>
      </c>
      <c r="G10" s="303">
        <f>'SO06 SO06 Pol'!BC48</f>
        <v>0</v>
      </c>
      <c r="H10" s="303">
        <f>'SO06 SO06 Pol'!BD48</f>
        <v>0</v>
      </c>
      <c r="I10" s="304">
        <f>'SO06 SO06 Pol'!BE48</f>
        <v>0</v>
      </c>
    </row>
    <row r="11" spans="1:9" s="131" customFormat="1" x14ac:dyDescent="0.2">
      <c r="A11" s="301" t="str">
        <f>'SO06 SO06 Pol'!B49</f>
        <v>5</v>
      </c>
      <c r="B11" s="63" t="str">
        <f>'SO06 SO06 Pol'!C49</f>
        <v>Komunikace</v>
      </c>
      <c r="D11" s="210"/>
      <c r="E11" s="302">
        <f>'SO06 SO06 Pol'!BA52</f>
        <v>0</v>
      </c>
      <c r="F11" s="303">
        <f>'SO06 SO06 Pol'!BB52</f>
        <v>0</v>
      </c>
      <c r="G11" s="303">
        <f>'SO06 SO06 Pol'!BC52</f>
        <v>0</v>
      </c>
      <c r="H11" s="303">
        <f>'SO06 SO06 Pol'!BD52</f>
        <v>0</v>
      </c>
      <c r="I11" s="304">
        <f>'SO06 SO06 Pol'!BE52</f>
        <v>0</v>
      </c>
    </row>
    <row r="12" spans="1:9" s="131" customFormat="1" x14ac:dyDescent="0.2">
      <c r="A12" s="301" t="str">
        <f>'SO06 SO06 Pol'!B53</f>
        <v>63</v>
      </c>
      <c r="B12" s="63" t="str">
        <f>'SO06 SO06 Pol'!C53</f>
        <v>Podlahy a podlahové konstrukce</v>
      </c>
      <c r="D12" s="210"/>
      <c r="E12" s="302">
        <f>'SO06 SO06 Pol'!BA56</f>
        <v>0</v>
      </c>
      <c r="F12" s="303">
        <f>'SO06 SO06 Pol'!BB56</f>
        <v>0</v>
      </c>
      <c r="G12" s="303">
        <f>'SO06 SO06 Pol'!BC56</f>
        <v>0</v>
      </c>
      <c r="H12" s="303">
        <f>'SO06 SO06 Pol'!BD56</f>
        <v>0</v>
      </c>
      <c r="I12" s="304">
        <f>'SO06 SO06 Pol'!BE56</f>
        <v>0</v>
      </c>
    </row>
    <row r="13" spans="1:9" s="131" customFormat="1" x14ac:dyDescent="0.2">
      <c r="A13" s="301" t="str">
        <f>'SO06 SO06 Pol'!B57</f>
        <v>91</v>
      </c>
      <c r="B13" s="63" t="str">
        <f>'SO06 SO06 Pol'!C57</f>
        <v>Doplňující práce na komunikaci</v>
      </c>
      <c r="D13" s="210"/>
      <c r="E13" s="302">
        <f>'SO06 SO06 Pol'!BA63</f>
        <v>0</v>
      </c>
      <c r="F13" s="303">
        <f>'SO06 SO06 Pol'!BB63</f>
        <v>0</v>
      </c>
      <c r="G13" s="303">
        <f>'SO06 SO06 Pol'!BC63</f>
        <v>0</v>
      </c>
      <c r="H13" s="303">
        <f>'SO06 SO06 Pol'!BD63</f>
        <v>0</v>
      </c>
      <c r="I13" s="304">
        <f>'SO06 SO06 Pol'!BE63</f>
        <v>0</v>
      </c>
    </row>
    <row r="14" spans="1:9" s="131" customFormat="1" x14ac:dyDescent="0.2">
      <c r="A14" s="301" t="str">
        <f>'SO06 SO06 Pol'!B64</f>
        <v>95</v>
      </c>
      <c r="B14" s="63" t="str">
        <f>'SO06 SO06 Pol'!C64</f>
        <v>Dokončovací kce na pozem.stav.</v>
      </c>
      <c r="D14" s="210"/>
      <c r="E14" s="302">
        <f>'SO06 SO06 Pol'!BA74</f>
        <v>0</v>
      </c>
      <c r="F14" s="303">
        <f>'SO06 SO06 Pol'!BB74</f>
        <v>0</v>
      </c>
      <c r="G14" s="303">
        <f>'SO06 SO06 Pol'!BC74</f>
        <v>0</v>
      </c>
      <c r="H14" s="303">
        <f>'SO06 SO06 Pol'!BD74</f>
        <v>0</v>
      </c>
      <c r="I14" s="304">
        <f>'SO06 SO06 Pol'!BE74</f>
        <v>0</v>
      </c>
    </row>
    <row r="15" spans="1:9" s="131" customFormat="1" ht="13.5" thickBot="1" x14ac:dyDescent="0.25">
      <c r="A15" s="301" t="str">
        <f>'SO06 SO06 Pol'!B75</f>
        <v>99</v>
      </c>
      <c r="B15" s="63" t="str">
        <f>'SO06 SO06 Pol'!C75</f>
        <v>Přesun hmot</v>
      </c>
      <c r="D15" s="210"/>
      <c r="E15" s="302">
        <f>'SO06 SO06 Pol'!BA77</f>
        <v>0</v>
      </c>
      <c r="F15" s="303">
        <f>'SO06 SO06 Pol'!BB77</f>
        <v>0</v>
      </c>
      <c r="G15" s="303">
        <f>'SO06 SO06 Pol'!BC77</f>
        <v>0</v>
      </c>
      <c r="H15" s="303">
        <f>'SO06 SO06 Pol'!BD77</f>
        <v>0</v>
      </c>
      <c r="I15" s="304">
        <f>'SO06 SO06 Pol'!BE77</f>
        <v>0</v>
      </c>
    </row>
    <row r="16" spans="1:9" s="13" customFormat="1" ht="13.5" thickBot="1" x14ac:dyDescent="0.25">
      <c r="A16" s="211"/>
      <c r="B16" s="212" t="s">
        <v>81</v>
      </c>
      <c r="C16" s="212"/>
      <c r="D16" s="213"/>
      <c r="E16" s="214">
        <f>SUM(E7:E15)</f>
        <v>0</v>
      </c>
      <c r="F16" s="215">
        <f>SUM(F7:F15)</f>
        <v>0</v>
      </c>
      <c r="G16" s="215">
        <f>SUM(G7:G15)</f>
        <v>0</v>
      </c>
      <c r="H16" s="215">
        <f>SUM(H7:H15)</f>
        <v>0</v>
      </c>
      <c r="I16" s="216">
        <f>SUM(I7:I15)</f>
        <v>0</v>
      </c>
    </row>
    <row r="17" spans="1:57" x14ac:dyDescent="0.2">
      <c r="A17" s="131"/>
      <c r="B17" s="131"/>
      <c r="C17" s="131"/>
      <c r="D17" s="131"/>
      <c r="E17" s="131"/>
      <c r="F17" s="131"/>
      <c r="G17" s="131"/>
      <c r="H17" s="131"/>
      <c r="I17" s="131"/>
    </row>
    <row r="18" spans="1:57" ht="19.5" customHeight="1" x14ac:dyDescent="0.25">
      <c r="A18" s="202" t="s">
        <v>82</v>
      </c>
      <c r="B18" s="202"/>
      <c r="C18" s="202"/>
      <c r="D18" s="202"/>
      <c r="E18" s="202"/>
      <c r="F18" s="202"/>
      <c r="G18" s="217"/>
      <c r="H18" s="202"/>
      <c r="I18" s="202"/>
      <c r="BA18" s="137"/>
      <c r="BB18" s="137"/>
      <c r="BC18" s="137"/>
      <c r="BD18" s="137"/>
      <c r="BE18" s="137"/>
    </row>
    <row r="19" spans="1:57" ht="13.5" thickBot="1" x14ac:dyDescent="0.25"/>
    <row r="20" spans="1:57" x14ac:dyDescent="0.2">
      <c r="A20" s="168" t="s">
        <v>83</v>
      </c>
      <c r="B20" s="169"/>
      <c r="C20" s="169"/>
      <c r="D20" s="218"/>
      <c r="E20" s="219" t="s">
        <v>84</v>
      </c>
      <c r="F20" s="220" t="s">
        <v>13</v>
      </c>
      <c r="G20" s="221" t="s">
        <v>85</v>
      </c>
      <c r="H20" s="222"/>
      <c r="I20" s="223" t="s">
        <v>84</v>
      </c>
    </row>
    <row r="21" spans="1:57" x14ac:dyDescent="0.2">
      <c r="A21" s="224" t="s">
        <v>473</v>
      </c>
      <c r="B21" s="225"/>
      <c r="C21" s="225"/>
      <c r="D21" s="226"/>
      <c r="E21" s="227"/>
      <c r="F21" s="228"/>
      <c r="G21" s="229">
        <v>0</v>
      </c>
      <c r="H21" s="230"/>
      <c r="I21" s="231">
        <f t="shared" ref="I21:I28" si="0">E21+F21*G21/100</f>
        <v>0</v>
      </c>
      <c r="BA21">
        <v>0</v>
      </c>
    </row>
    <row r="22" spans="1:57" x14ac:dyDescent="0.2">
      <c r="A22" s="224" t="s">
        <v>474</v>
      </c>
      <c r="B22" s="225"/>
      <c r="C22" s="225"/>
      <c r="D22" s="226"/>
      <c r="E22" s="227"/>
      <c r="F22" s="228"/>
      <c r="G22" s="229">
        <v>0</v>
      </c>
      <c r="H22" s="230"/>
      <c r="I22" s="231">
        <f t="shared" si="0"/>
        <v>0</v>
      </c>
      <c r="BA22">
        <v>0</v>
      </c>
    </row>
    <row r="23" spans="1:57" x14ac:dyDescent="0.2">
      <c r="A23" s="224" t="s">
        <v>433</v>
      </c>
      <c r="B23" s="225"/>
      <c r="C23" s="225"/>
      <c r="D23" s="226"/>
      <c r="E23" s="227"/>
      <c r="F23" s="228"/>
      <c r="G23" s="229">
        <v>0</v>
      </c>
      <c r="H23" s="230"/>
      <c r="I23" s="231">
        <f t="shared" si="0"/>
        <v>0</v>
      </c>
      <c r="BA23">
        <v>0</v>
      </c>
    </row>
    <row r="24" spans="1:57" x14ac:dyDescent="0.2">
      <c r="A24" s="224" t="s">
        <v>434</v>
      </c>
      <c r="B24" s="225"/>
      <c r="C24" s="225"/>
      <c r="D24" s="226"/>
      <c r="E24" s="227"/>
      <c r="F24" s="228"/>
      <c r="G24" s="229">
        <v>0</v>
      </c>
      <c r="H24" s="230"/>
      <c r="I24" s="231">
        <f t="shared" si="0"/>
        <v>0</v>
      </c>
      <c r="BA24">
        <v>0</v>
      </c>
    </row>
    <row r="25" spans="1:57" x14ac:dyDescent="0.2">
      <c r="A25" s="224" t="s">
        <v>435</v>
      </c>
      <c r="B25" s="225"/>
      <c r="C25" s="225"/>
      <c r="D25" s="226"/>
      <c r="E25" s="227"/>
      <c r="F25" s="228"/>
      <c r="G25" s="229">
        <v>0</v>
      </c>
      <c r="H25" s="230"/>
      <c r="I25" s="231">
        <f t="shared" si="0"/>
        <v>0</v>
      </c>
      <c r="BA25">
        <v>1</v>
      </c>
    </row>
    <row r="26" spans="1:57" x14ac:dyDescent="0.2">
      <c r="A26" s="224" t="s">
        <v>436</v>
      </c>
      <c r="B26" s="225"/>
      <c r="C26" s="225"/>
      <c r="D26" s="226"/>
      <c r="E26" s="227"/>
      <c r="F26" s="228"/>
      <c r="G26" s="229">
        <v>0</v>
      </c>
      <c r="H26" s="230"/>
      <c r="I26" s="231">
        <f t="shared" si="0"/>
        <v>0</v>
      </c>
      <c r="BA26">
        <v>1</v>
      </c>
    </row>
    <row r="27" spans="1:57" x14ac:dyDescent="0.2">
      <c r="A27" s="224" t="s">
        <v>437</v>
      </c>
      <c r="B27" s="225"/>
      <c r="C27" s="225"/>
      <c r="D27" s="226"/>
      <c r="E27" s="227"/>
      <c r="F27" s="228"/>
      <c r="G27" s="229">
        <v>0</v>
      </c>
      <c r="H27" s="230"/>
      <c r="I27" s="231">
        <f t="shared" si="0"/>
        <v>0</v>
      </c>
      <c r="BA27">
        <v>2</v>
      </c>
    </row>
    <row r="28" spans="1:57" x14ac:dyDescent="0.2">
      <c r="A28" s="224" t="s">
        <v>438</v>
      </c>
      <c r="B28" s="225"/>
      <c r="C28" s="225"/>
      <c r="D28" s="226"/>
      <c r="E28" s="227"/>
      <c r="F28" s="228"/>
      <c r="G28" s="229">
        <v>0</v>
      </c>
      <c r="H28" s="230"/>
      <c r="I28" s="231">
        <f t="shared" si="0"/>
        <v>0</v>
      </c>
      <c r="BA28">
        <v>2</v>
      </c>
    </row>
    <row r="29" spans="1:57" ht="13.5" thickBot="1" x14ac:dyDescent="0.25">
      <c r="A29" s="232"/>
      <c r="B29" s="233" t="s">
        <v>86</v>
      </c>
      <c r="C29" s="234"/>
      <c r="D29" s="235"/>
      <c r="E29" s="236"/>
      <c r="F29" s="237"/>
      <c r="G29" s="237"/>
      <c r="H29" s="331">
        <f>SUM(I21:I28)</f>
        <v>0</v>
      </c>
      <c r="I29" s="332"/>
    </row>
    <row r="31" spans="1:57" x14ac:dyDescent="0.2">
      <c r="B31" s="13"/>
      <c r="F31" s="238"/>
      <c r="G31" s="239"/>
      <c r="H31" s="239"/>
      <c r="I31" s="46"/>
    </row>
    <row r="32" spans="1:57" x14ac:dyDescent="0.2">
      <c r="F32" s="238"/>
      <c r="G32" s="239"/>
      <c r="H32" s="239"/>
      <c r="I32" s="46"/>
    </row>
    <row r="33" spans="6:9" x14ac:dyDescent="0.2">
      <c r="F33" s="238"/>
      <c r="G33" s="239"/>
      <c r="H33" s="239"/>
      <c r="I33" s="46"/>
    </row>
    <row r="34" spans="6:9" x14ac:dyDescent="0.2">
      <c r="F34" s="238"/>
      <c r="G34" s="239"/>
      <c r="H34" s="239"/>
      <c r="I34" s="46"/>
    </row>
    <row r="35" spans="6:9" x14ac:dyDescent="0.2">
      <c r="F35" s="238"/>
      <c r="G35" s="239"/>
      <c r="H35" s="239"/>
      <c r="I35" s="46"/>
    </row>
    <row r="36" spans="6:9" x14ac:dyDescent="0.2">
      <c r="F36" s="238"/>
      <c r="G36" s="239"/>
      <c r="H36" s="239"/>
      <c r="I36" s="46"/>
    </row>
    <row r="37" spans="6:9" x14ac:dyDescent="0.2">
      <c r="F37" s="238"/>
      <c r="G37" s="239"/>
      <c r="H37" s="239"/>
      <c r="I37" s="46"/>
    </row>
    <row r="38" spans="6:9" x14ac:dyDescent="0.2">
      <c r="F38" s="238"/>
      <c r="G38" s="239"/>
      <c r="H38" s="239"/>
      <c r="I38" s="46"/>
    </row>
    <row r="39" spans="6:9" x14ac:dyDescent="0.2">
      <c r="F39" s="238"/>
      <c r="G39" s="239"/>
      <c r="H39" s="239"/>
      <c r="I39" s="46"/>
    </row>
    <row r="40" spans="6:9" x14ac:dyDescent="0.2">
      <c r="F40" s="238"/>
      <c r="G40" s="239"/>
      <c r="H40" s="239"/>
      <c r="I40" s="46"/>
    </row>
    <row r="41" spans="6:9" x14ac:dyDescent="0.2">
      <c r="F41" s="238"/>
      <c r="G41" s="239"/>
      <c r="H41" s="239"/>
      <c r="I41" s="46"/>
    </row>
    <row r="42" spans="6:9" x14ac:dyDescent="0.2">
      <c r="F42" s="238"/>
      <c r="G42" s="239"/>
      <c r="H42" s="239"/>
      <c r="I42" s="46"/>
    </row>
    <row r="43" spans="6:9" x14ac:dyDescent="0.2">
      <c r="F43" s="238"/>
      <c r="G43" s="239"/>
      <c r="H43" s="239"/>
      <c r="I43" s="46"/>
    </row>
    <row r="44" spans="6:9" x14ac:dyDescent="0.2">
      <c r="F44" s="238"/>
      <c r="G44" s="239"/>
      <c r="H44" s="239"/>
      <c r="I44" s="46"/>
    </row>
    <row r="45" spans="6:9" x14ac:dyDescent="0.2">
      <c r="F45" s="238"/>
      <c r="G45" s="239"/>
      <c r="H45" s="239"/>
      <c r="I45" s="46"/>
    </row>
    <row r="46" spans="6:9" x14ac:dyDescent="0.2">
      <c r="F46" s="238"/>
      <c r="G46" s="239"/>
      <c r="H46" s="239"/>
      <c r="I46" s="46"/>
    </row>
    <row r="47" spans="6:9" x14ac:dyDescent="0.2">
      <c r="F47" s="238"/>
      <c r="G47" s="239"/>
      <c r="H47" s="239"/>
      <c r="I47" s="46"/>
    </row>
    <row r="48" spans="6:9" x14ac:dyDescent="0.2">
      <c r="F48" s="238"/>
      <c r="G48" s="239"/>
      <c r="H48" s="239"/>
      <c r="I48" s="46"/>
    </row>
    <row r="49" spans="6:9" x14ac:dyDescent="0.2">
      <c r="F49" s="238"/>
      <c r="G49" s="239"/>
      <c r="H49" s="239"/>
      <c r="I49" s="46"/>
    </row>
    <row r="50" spans="6:9" x14ac:dyDescent="0.2">
      <c r="F50" s="238"/>
      <c r="G50" s="239"/>
      <c r="H50" s="239"/>
      <c r="I50" s="46"/>
    </row>
    <row r="51" spans="6:9" x14ac:dyDescent="0.2">
      <c r="F51" s="238"/>
      <c r="G51" s="239"/>
      <c r="H51" s="239"/>
      <c r="I51" s="46"/>
    </row>
    <row r="52" spans="6:9" x14ac:dyDescent="0.2">
      <c r="F52" s="238"/>
      <c r="G52" s="239"/>
      <c r="H52" s="239"/>
      <c r="I52" s="46"/>
    </row>
    <row r="53" spans="6:9" x14ac:dyDescent="0.2">
      <c r="F53" s="238"/>
      <c r="G53" s="239"/>
      <c r="H53" s="239"/>
      <c r="I53" s="46"/>
    </row>
    <row r="54" spans="6:9" x14ac:dyDescent="0.2">
      <c r="F54" s="238"/>
      <c r="G54" s="239"/>
      <c r="H54" s="239"/>
      <c r="I54" s="46"/>
    </row>
    <row r="55" spans="6:9" x14ac:dyDescent="0.2">
      <c r="F55" s="238"/>
      <c r="G55" s="239"/>
      <c r="H55" s="239"/>
      <c r="I55" s="46"/>
    </row>
    <row r="56" spans="6:9" x14ac:dyDescent="0.2">
      <c r="F56" s="238"/>
      <c r="G56" s="239"/>
      <c r="H56" s="239"/>
      <c r="I56" s="46"/>
    </row>
    <row r="57" spans="6:9" x14ac:dyDescent="0.2">
      <c r="F57" s="238"/>
      <c r="G57" s="239"/>
      <c r="H57" s="239"/>
      <c r="I57" s="46"/>
    </row>
    <row r="58" spans="6:9" x14ac:dyDescent="0.2">
      <c r="F58" s="238"/>
      <c r="G58" s="239"/>
      <c r="H58" s="239"/>
      <c r="I58" s="46"/>
    </row>
    <row r="59" spans="6:9" x14ac:dyDescent="0.2">
      <c r="F59" s="238"/>
      <c r="G59" s="239"/>
      <c r="H59" s="239"/>
      <c r="I59" s="46"/>
    </row>
    <row r="60" spans="6:9" x14ac:dyDescent="0.2">
      <c r="F60" s="238"/>
      <c r="G60" s="239"/>
      <c r="H60" s="239"/>
      <c r="I60" s="46"/>
    </row>
    <row r="61" spans="6:9" x14ac:dyDescent="0.2">
      <c r="F61" s="238"/>
      <c r="G61" s="239"/>
      <c r="H61" s="239"/>
      <c r="I61" s="46"/>
    </row>
    <row r="62" spans="6:9" x14ac:dyDescent="0.2">
      <c r="F62" s="238"/>
      <c r="G62" s="239"/>
      <c r="H62" s="239"/>
      <c r="I62" s="46"/>
    </row>
    <row r="63" spans="6:9" x14ac:dyDescent="0.2">
      <c r="F63" s="238"/>
      <c r="G63" s="239"/>
      <c r="H63" s="239"/>
      <c r="I63" s="46"/>
    </row>
    <row r="64" spans="6:9" x14ac:dyDescent="0.2">
      <c r="F64" s="238"/>
      <c r="G64" s="239"/>
      <c r="H64" s="239"/>
      <c r="I64" s="46"/>
    </row>
    <row r="65" spans="6:9" x14ac:dyDescent="0.2">
      <c r="F65" s="238"/>
      <c r="G65" s="239"/>
      <c r="H65" s="239"/>
      <c r="I65" s="46"/>
    </row>
    <row r="66" spans="6:9" x14ac:dyDescent="0.2">
      <c r="F66" s="238"/>
      <c r="G66" s="239"/>
      <c r="H66" s="239"/>
      <c r="I66" s="46"/>
    </row>
    <row r="67" spans="6:9" x14ac:dyDescent="0.2">
      <c r="F67" s="238"/>
      <c r="G67" s="239"/>
      <c r="H67" s="239"/>
      <c r="I67" s="46"/>
    </row>
    <row r="68" spans="6:9" x14ac:dyDescent="0.2">
      <c r="F68" s="238"/>
      <c r="G68" s="239"/>
      <c r="H68" s="239"/>
      <c r="I68" s="46"/>
    </row>
    <row r="69" spans="6:9" x14ac:dyDescent="0.2">
      <c r="F69" s="238"/>
      <c r="G69" s="239"/>
      <c r="H69" s="239"/>
      <c r="I69" s="46"/>
    </row>
    <row r="70" spans="6:9" x14ac:dyDescent="0.2">
      <c r="F70" s="238"/>
      <c r="G70" s="239"/>
      <c r="H70" s="239"/>
      <c r="I70" s="46"/>
    </row>
    <row r="71" spans="6:9" x14ac:dyDescent="0.2">
      <c r="F71" s="238"/>
      <c r="G71" s="239"/>
      <c r="H71" s="239"/>
      <c r="I71" s="46"/>
    </row>
    <row r="72" spans="6:9" x14ac:dyDescent="0.2">
      <c r="F72" s="238"/>
      <c r="G72" s="239"/>
      <c r="H72" s="239"/>
      <c r="I72" s="46"/>
    </row>
    <row r="73" spans="6:9" x14ac:dyDescent="0.2">
      <c r="F73" s="238"/>
      <c r="G73" s="239"/>
      <c r="H73" s="239"/>
      <c r="I73" s="46"/>
    </row>
    <row r="74" spans="6:9" x14ac:dyDescent="0.2">
      <c r="F74" s="238"/>
      <c r="G74" s="239"/>
      <c r="H74" s="239"/>
      <c r="I74" s="46"/>
    </row>
    <row r="75" spans="6:9" x14ac:dyDescent="0.2">
      <c r="F75" s="238"/>
      <c r="G75" s="239"/>
      <c r="H75" s="239"/>
      <c r="I75" s="46"/>
    </row>
    <row r="76" spans="6:9" x14ac:dyDescent="0.2">
      <c r="F76" s="238"/>
      <c r="G76" s="239"/>
      <c r="H76" s="239"/>
      <c r="I76" s="46"/>
    </row>
    <row r="77" spans="6:9" x14ac:dyDescent="0.2">
      <c r="F77" s="238"/>
      <c r="G77" s="239"/>
      <c r="H77" s="239"/>
      <c r="I77" s="46"/>
    </row>
    <row r="78" spans="6:9" x14ac:dyDescent="0.2">
      <c r="F78" s="238"/>
      <c r="G78" s="239"/>
      <c r="H78" s="239"/>
      <c r="I78" s="46"/>
    </row>
    <row r="79" spans="6:9" x14ac:dyDescent="0.2">
      <c r="F79" s="238"/>
      <c r="G79" s="239"/>
      <c r="H79" s="239"/>
      <c r="I79" s="46"/>
    </row>
    <row r="80" spans="6:9" x14ac:dyDescent="0.2">
      <c r="F80" s="238"/>
      <c r="G80" s="239"/>
      <c r="H80" s="239"/>
      <c r="I80" s="46"/>
    </row>
  </sheetData>
  <mergeCells count="4">
    <mergeCell ref="A1:B1"/>
    <mergeCell ref="A2:B2"/>
    <mergeCell ref="G2:I2"/>
    <mergeCell ref="H29:I2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CB150"/>
  <sheetViews>
    <sheetView showGridLines="0" showZeros="0" zoomScaleNormal="100" zoomScaleSheetLayoutView="100" workbookViewId="0">
      <selection activeCell="F8" sqref="F8:F76"/>
    </sheetView>
  </sheetViews>
  <sheetFormatPr defaultRowHeight="12.75" x14ac:dyDescent="0.2"/>
  <cols>
    <col min="1" max="1" width="4.42578125" style="240" customWidth="1"/>
    <col min="2" max="2" width="11.5703125" style="240" customWidth="1"/>
    <col min="3" max="3" width="40.42578125" style="240" customWidth="1"/>
    <col min="4" max="4" width="5.5703125" style="240" customWidth="1"/>
    <col min="5" max="5" width="8.5703125" style="249" customWidth="1"/>
    <col min="6" max="6" width="9.85546875" style="240" customWidth="1"/>
    <col min="7" max="7" width="13.85546875" style="240" customWidth="1"/>
    <col min="8" max="8" width="11.7109375" style="240" hidden="1" customWidth="1"/>
    <col min="9" max="9" width="11.5703125" style="240" hidden="1" customWidth="1"/>
    <col min="10" max="10" width="11" style="240" hidden="1" customWidth="1"/>
    <col min="11" max="11" width="10.42578125" style="240" hidden="1" customWidth="1"/>
    <col min="12" max="12" width="75.42578125" style="240" customWidth="1"/>
    <col min="13" max="13" width="45.28515625" style="240" customWidth="1"/>
    <col min="14" max="16384" width="9.140625" style="240"/>
  </cols>
  <sheetData>
    <row r="1" spans="1:80" ht="15.75" x14ac:dyDescent="0.25">
      <c r="A1" s="333" t="s">
        <v>87</v>
      </c>
      <c r="B1" s="333"/>
      <c r="C1" s="333"/>
      <c r="D1" s="333"/>
      <c r="E1" s="333"/>
      <c r="F1" s="333"/>
      <c r="G1" s="333"/>
    </row>
    <row r="2" spans="1:80" ht="14.25" customHeight="1" thickBot="1" x14ac:dyDescent="0.25">
      <c r="B2" s="241"/>
      <c r="C2" s="242"/>
      <c r="D2" s="242"/>
      <c r="E2" s="243"/>
      <c r="F2" s="242"/>
      <c r="G2" s="242"/>
    </row>
    <row r="3" spans="1:80" ht="13.5" thickTop="1" x14ac:dyDescent="0.2">
      <c r="A3" s="324" t="s">
        <v>3</v>
      </c>
      <c r="B3" s="325"/>
      <c r="C3" s="192" t="s">
        <v>107</v>
      </c>
      <c r="D3" s="193"/>
      <c r="E3" s="244" t="s">
        <v>88</v>
      </c>
      <c r="F3" s="245" t="str">
        <f>'SO06 SO06 Rek'!H1</f>
        <v>SO06</v>
      </c>
      <c r="G3" s="246"/>
    </row>
    <row r="4" spans="1:80" ht="13.5" thickBot="1" x14ac:dyDescent="0.25">
      <c r="A4" s="334" t="s">
        <v>78</v>
      </c>
      <c r="B4" s="327"/>
      <c r="C4" s="198" t="s">
        <v>733</v>
      </c>
      <c r="D4" s="199"/>
      <c r="E4" s="335" t="str">
        <f>'SO06 SO06 Rek'!G2</f>
        <v>Hřiště</v>
      </c>
      <c r="F4" s="336"/>
      <c r="G4" s="337"/>
    </row>
    <row r="5" spans="1:80" ht="13.5" thickTop="1" x14ac:dyDescent="0.2">
      <c r="A5" s="247"/>
      <c r="B5" s="248"/>
      <c r="C5" s="248"/>
      <c r="G5" s="250"/>
    </row>
    <row r="6" spans="1:80" ht="27" customHeight="1" x14ac:dyDescent="0.2">
      <c r="A6" s="251" t="s">
        <v>89</v>
      </c>
      <c r="B6" s="252" t="s">
        <v>90</v>
      </c>
      <c r="C6" s="252" t="s">
        <v>91</v>
      </c>
      <c r="D6" s="252" t="s">
        <v>92</v>
      </c>
      <c r="E6" s="253" t="s">
        <v>93</v>
      </c>
      <c r="F6" s="252" t="s">
        <v>94</v>
      </c>
      <c r="G6" s="254" t="s">
        <v>95</v>
      </c>
      <c r="H6" s="255" t="s">
        <v>96</v>
      </c>
      <c r="I6" s="255" t="s">
        <v>97</v>
      </c>
      <c r="J6" s="255" t="s">
        <v>98</v>
      </c>
      <c r="K6" s="255" t="s">
        <v>99</v>
      </c>
    </row>
    <row r="7" spans="1:80" x14ac:dyDescent="0.2">
      <c r="A7" s="256" t="s">
        <v>100</v>
      </c>
      <c r="B7" s="257" t="s">
        <v>126</v>
      </c>
      <c r="C7" s="258" t="s">
        <v>127</v>
      </c>
      <c r="D7" s="259"/>
      <c r="E7" s="260"/>
      <c r="F7" s="260"/>
      <c r="G7" s="261"/>
      <c r="H7" s="262"/>
      <c r="I7" s="263"/>
      <c r="J7" s="264"/>
      <c r="K7" s="265"/>
      <c r="O7" s="266">
        <v>1</v>
      </c>
    </row>
    <row r="8" spans="1:80" x14ac:dyDescent="0.2">
      <c r="A8" s="267">
        <v>1</v>
      </c>
      <c r="B8" s="268" t="s">
        <v>734</v>
      </c>
      <c r="C8" s="269" t="s">
        <v>735</v>
      </c>
      <c r="D8" s="270" t="s">
        <v>114</v>
      </c>
      <c r="E8" s="271">
        <v>0.95</v>
      </c>
      <c r="F8" s="271"/>
      <c r="G8" s="272">
        <f>E8*F8</f>
        <v>0</v>
      </c>
      <c r="H8" s="273">
        <v>2.4462200000016301</v>
      </c>
      <c r="I8" s="274">
        <f>E8*H8</f>
        <v>2.3239090000015485</v>
      </c>
      <c r="J8" s="273">
        <v>0</v>
      </c>
      <c r="K8" s="274">
        <f>E8*J8</f>
        <v>0</v>
      </c>
      <c r="O8" s="266">
        <v>2</v>
      </c>
      <c r="AA8" s="240">
        <v>1</v>
      </c>
      <c r="AB8" s="240">
        <v>1</v>
      </c>
      <c r="AC8" s="240">
        <v>1</v>
      </c>
      <c r="AZ8" s="240">
        <v>1</v>
      </c>
      <c r="BA8" s="240">
        <f>IF(AZ8=1,G8,0)</f>
        <v>0</v>
      </c>
      <c r="BB8" s="240">
        <f>IF(AZ8=2,G8,0)</f>
        <v>0</v>
      </c>
      <c r="BC8" s="240">
        <f>IF(AZ8=3,G8,0)</f>
        <v>0</v>
      </c>
      <c r="BD8" s="240">
        <f>IF(AZ8=4,G8,0)</f>
        <v>0</v>
      </c>
      <c r="BE8" s="240">
        <f>IF(AZ8=5,G8,0)</f>
        <v>0</v>
      </c>
      <c r="CA8" s="275">
        <v>1</v>
      </c>
      <c r="CB8" s="275">
        <v>1</v>
      </c>
    </row>
    <row r="9" spans="1:80" x14ac:dyDescent="0.2">
      <c r="A9" s="276"/>
      <c r="B9" s="279"/>
      <c r="C9" s="338" t="s">
        <v>736</v>
      </c>
      <c r="D9" s="339"/>
      <c r="E9" s="280">
        <v>0.15</v>
      </c>
      <c r="F9" s="281"/>
      <c r="G9" s="282"/>
      <c r="H9" s="283"/>
      <c r="I9" s="277"/>
      <c r="J9" s="284"/>
      <c r="K9" s="277"/>
      <c r="M9" s="278" t="s">
        <v>736</v>
      </c>
      <c r="O9" s="266"/>
    </row>
    <row r="10" spans="1:80" x14ac:dyDescent="0.2">
      <c r="A10" s="276"/>
      <c r="B10" s="279"/>
      <c r="C10" s="338" t="s">
        <v>737</v>
      </c>
      <c r="D10" s="339"/>
      <c r="E10" s="280">
        <v>0.8</v>
      </c>
      <c r="F10" s="281"/>
      <c r="G10" s="282"/>
      <c r="H10" s="283"/>
      <c r="I10" s="277"/>
      <c r="J10" s="284"/>
      <c r="K10" s="277"/>
      <c r="M10" s="278" t="s">
        <v>737</v>
      </c>
      <c r="O10" s="266"/>
    </row>
    <row r="11" spans="1:80" x14ac:dyDescent="0.2">
      <c r="A11" s="267">
        <v>2</v>
      </c>
      <c r="B11" s="268" t="s">
        <v>738</v>
      </c>
      <c r="C11" s="269" t="s">
        <v>739</v>
      </c>
      <c r="D11" s="270" t="s">
        <v>135</v>
      </c>
      <c r="E11" s="271">
        <v>7.6</v>
      </c>
      <c r="F11" s="271"/>
      <c r="G11" s="272">
        <f>E11*F11</f>
        <v>0</v>
      </c>
      <c r="H11" s="273">
        <v>3.9249999999981397E-2</v>
      </c>
      <c r="I11" s="274">
        <f>E11*H11</f>
        <v>0.29829999999985862</v>
      </c>
      <c r="J11" s="273">
        <v>0</v>
      </c>
      <c r="K11" s="274">
        <f>E11*J11</f>
        <v>0</v>
      </c>
      <c r="O11" s="266">
        <v>2</v>
      </c>
      <c r="AA11" s="240">
        <v>1</v>
      </c>
      <c r="AB11" s="240">
        <v>1</v>
      </c>
      <c r="AC11" s="240">
        <v>1</v>
      </c>
      <c r="AZ11" s="240">
        <v>1</v>
      </c>
      <c r="BA11" s="240">
        <f>IF(AZ11=1,G11,0)</f>
        <v>0</v>
      </c>
      <c r="BB11" s="240">
        <f>IF(AZ11=2,G11,0)</f>
        <v>0</v>
      </c>
      <c r="BC11" s="240">
        <f>IF(AZ11=3,G11,0)</f>
        <v>0</v>
      </c>
      <c r="BD11" s="240">
        <f>IF(AZ11=4,G11,0)</f>
        <v>0</v>
      </c>
      <c r="BE11" s="240">
        <f>IF(AZ11=5,G11,0)</f>
        <v>0</v>
      </c>
      <c r="CA11" s="275">
        <v>1</v>
      </c>
      <c r="CB11" s="275">
        <v>1</v>
      </c>
    </row>
    <row r="12" spans="1:80" x14ac:dyDescent="0.2">
      <c r="A12" s="276"/>
      <c r="B12" s="279"/>
      <c r="C12" s="338" t="s">
        <v>740</v>
      </c>
      <c r="D12" s="339"/>
      <c r="E12" s="280">
        <v>1.2</v>
      </c>
      <c r="F12" s="281"/>
      <c r="G12" s="282"/>
      <c r="H12" s="283"/>
      <c r="I12" s="277"/>
      <c r="J12" s="284"/>
      <c r="K12" s="277"/>
      <c r="M12" s="278" t="s">
        <v>740</v>
      </c>
      <c r="O12" s="266"/>
    </row>
    <row r="13" spans="1:80" x14ac:dyDescent="0.2">
      <c r="A13" s="276"/>
      <c r="B13" s="279"/>
      <c r="C13" s="338" t="s">
        <v>741</v>
      </c>
      <c r="D13" s="339"/>
      <c r="E13" s="280">
        <v>6.4</v>
      </c>
      <c r="F13" s="281"/>
      <c r="G13" s="282"/>
      <c r="H13" s="283"/>
      <c r="I13" s="277"/>
      <c r="J13" s="284"/>
      <c r="K13" s="277"/>
      <c r="M13" s="278" t="s">
        <v>741</v>
      </c>
      <c r="O13" s="266"/>
    </row>
    <row r="14" spans="1:80" x14ac:dyDescent="0.2">
      <c r="A14" s="267">
        <v>3</v>
      </c>
      <c r="B14" s="268" t="s">
        <v>742</v>
      </c>
      <c r="C14" s="269" t="s">
        <v>743</v>
      </c>
      <c r="D14" s="270" t="s">
        <v>135</v>
      </c>
      <c r="E14" s="271">
        <v>7.6</v>
      </c>
      <c r="F14" s="271"/>
      <c r="G14" s="272">
        <f>E14*F14</f>
        <v>0</v>
      </c>
      <c r="H14" s="273">
        <v>0</v>
      </c>
      <c r="I14" s="274">
        <f>E14*H14</f>
        <v>0</v>
      </c>
      <c r="J14" s="273">
        <v>0</v>
      </c>
      <c r="K14" s="274">
        <f>E14*J14</f>
        <v>0</v>
      </c>
      <c r="O14" s="266">
        <v>2</v>
      </c>
      <c r="AA14" s="240">
        <v>1</v>
      </c>
      <c r="AB14" s="240">
        <v>1</v>
      </c>
      <c r="AC14" s="240">
        <v>1</v>
      </c>
      <c r="AZ14" s="240">
        <v>1</v>
      </c>
      <c r="BA14" s="240">
        <f>IF(AZ14=1,G14,0)</f>
        <v>0</v>
      </c>
      <c r="BB14" s="240">
        <f>IF(AZ14=2,G14,0)</f>
        <v>0</v>
      </c>
      <c r="BC14" s="240">
        <f>IF(AZ14=3,G14,0)</f>
        <v>0</v>
      </c>
      <c r="BD14" s="240">
        <f>IF(AZ14=4,G14,0)</f>
        <v>0</v>
      </c>
      <c r="BE14" s="240">
        <f>IF(AZ14=5,G14,0)</f>
        <v>0</v>
      </c>
      <c r="CA14" s="275">
        <v>1</v>
      </c>
      <c r="CB14" s="275">
        <v>1</v>
      </c>
    </row>
    <row r="15" spans="1:80" x14ac:dyDescent="0.2">
      <c r="A15" s="276"/>
      <c r="B15" s="279"/>
      <c r="C15" s="338" t="s">
        <v>740</v>
      </c>
      <c r="D15" s="339"/>
      <c r="E15" s="280">
        <v>1.2</v>
      </c>
      <c r="F15" s="281"/>
      <c r="G15" s="282"/>
      <c r="H15" s="283"/>
      <c r="I15" s="277"/>
      <c r="J15" s="284"/>
      <c r="K15" s="277"/>
      <c r="M15" s="278" t="s">
        <v>740</v>
      </c>
      <c r="O15" s="266"/>
    </row>
    <row r="16" spans="1:80" x14ac:dyDescent="0.2">
      <c r="A16" s="276"/>
      <c r="B16" s="279"/>
      <c r="C16" s="338" t="s">
        <v>741</v>
      </c>
      <c r="D16" s="339"/>
      <c r="E16" s="280">
        <v>6.4</v>
      </c>
      <c r="F16" s="281"/>
      <c r="G16" s="282"/>
      <c r="H16" s="283"/>
      <c r="I16" s="277"/>
      <c r="J16" s="284"/>
      <c r="K16" s="277"/>
      <c r="M16" s="278" t="s">
        <v>741</v>
      </c>
      <c r="O16" s="266"/>
    </row>
    <row r="17" spans="1:80" x14ac:dyDescent="0.2">
      <c r="A17" s="267">
        <v>4</v>
      </c>
      <c r="B17" s="268" t="s">
        <v>744</v>
      </c>
      <c r="C17" s="269" t="s">
        <v>745</v>
      </c>
      <c r="D17" s="270" t="s">
        <v>142</v>
      </c>
      <c r="E17" s="271">
        <v>6.7500000000000004E-2</v>
      </c>
      <c r="F17" s="271"/>
      <c r="G17" s="272">
        <f>E17*F17</f>
        <v>0</v>
      </c>
      <c r="H17" s="273">
        <v>1.00348999999915</v>
      </c>
      <c r="I17" s="274">
        <f>E17*H17</f>
        <v>6.7735574999942635E-2</v>
      </c>
      <c r="J17" s="273">
        <v>0</v>
      </c>
      <c r="K17" s="274">
        <f>E17*J17</f>
        <v>0</v>
      </c>
      <c r="O17" s="266">
        <v>2</v>
      </c>
      <c r="AA17" s="240">
        <v>1</v>
      </c>
      <c r="AB17" s="240">
        <v>1</v>
      </c>
      <c r="AC17" s="240">
        <v>1</v>
      </c>
      <c r="AZ17" s="240">
        <v>1</v>
      </c>
      <c r="BA17" s="240">
        <f>IF(AZ17=1,G17,0)</f>
        <v>0</v>
      </c>
      <c r="BB17" s="240">
        <f>IF(AZ17=2,G17,0)</f>
        <v>0</v>
      </c>
      <c r="BC17" s="240">
        <f>IF(AZ17=3,G17,0)</f>
        <v>0</v>
      </c>
      <c r="BD17" s="240">
        <f>IF(AZ17=4,G17,0)</f>
        <v>0</v>
      </c>
      <c r="BE17" s="240">
        <f>IF(AZ17=5,G17,0)</f>
        <v>0</v>
      </c>
      <c r="CA17" s="275">
        <v>1</v>
      </c>
      <c r="CB17" s="275">
        <v>1</v>
      </c>
    </row>
    <row r="18" spans="1:80" x14ac:dyDescent="0.2">
      <c r="A18" s="276"/>
      <c r="B18" s="279"/>
      <c r="C18" s="338" t="s">
        <v>746</v>
      </c>
      <c r="D18" s="339"/>
      <c r="E18" s="280">
        <v>6.7500000000000004E-2</v>
      </c>
      <c r="F18" s="281"/>
      <c r="G18" s="282"/>
      <c r="H18" s="283"/>
      <c r="I18" s="277"/>
      <c r="J18" s="284"/>
      <c r="K18" s="277"/>
      <c r="M18" s="278" t="s">
        <v>746</v>
      </c>
      <c r="O18" s="266"/>
    </row>
    <row r="19" spans="1:80" ht="22.5" x14ac:dyDescent="0.2">
      <c r="A19" s="267">
        <v>5</v>
      </c>
      <c r="B19" s="268" t="s">
        <v>747</v>
      </c>
      <c r="C19" s="269" t="s">
        <v>748</v>
      </c>
      <c r="D19" s="270" t="s">
        <v>142</v>
      </c>
      <c r="E19" s="271">
        <v>3.9800000000000002E-2</v>
      </c>
      <c r="F19" s="271"/>
      <c r="G19" s="272">
        <f>E19*F19</f>
        <v>0</v>
      </c>
      <c r="H19" s="273">
        <v>1.0569300000006501</v>
      </c>
      <c r="I19" s="274">
        <f>E19*H19</f>
        <v>4.2065814000025875E-2</v>
      </c>
      <c r="J19" s="273">
        <v>0</v>
      </c>
      <c r="K19" s="274">
        <f>E19*J19</f>
        <v>0</v>
      </c>
      <c r="O19" s="266">
        <v>2</v>
      </c>
      <c r="AA19" s="240">
        <v>1</v>
      </c>
      <c r="AB19" s="240">
        <v>1</v>
      </c>
      <c r="AC19" s="240">
        <v>1</v>
      </c>
      <c r="AZ19" s="240">
        <v>1</v>
      </c>
      <c r="BA19" s="240">
        <f>IF(AZ19=1,G19,0)</f>
        <v>0</v>
      </c>
      <c r="BB19" s="240">
        <f>IF(AZ19=2,G19,0)</f>
        <v>0</v>
      </c>
      <c r="BC19" s="240">
        <f>IF(AZ19=3,G19,0)</f>
        <v>0</v>
      </c>
      <c r="BD19" s="240">
        <f>IF(AZ19=4,G19,0)</f>
        <v>0</v>
      </c>
      <c r="BE19" s="240">
        <f>IF(AZ19=5,G19,0)</f>
        <v>0</v>
      </c>
      <c r="CA19" s="275">
        <v>1</v>
      </c>
      <c r="CB19" s="275">
        <v>1</v>
      </c>
    </row>
    <row r="20" spans="1:80" x14ac:dyDescent="0.2">
      <c r="A20" s="276"/>
      <c r="B20" s="279"/>
      <c r="C20" s="338" t="s">
        <v>749</v>
      </c>
      <c r="D20" s="339"/>
      <c r="E20" s="280">
        <v>3.9800000000000002E-2</v>
      </c>
      <c r="F20" s="281"/>
      <c r="G20" s="282"/>
      <c r="H20" s="283"/>
      <c r="I20" s="277"/>
      <c r="J20" s="284"/>
      <c r="K20" s="277"/>
      <c r="M20" s="278" t="s">
        <v>749</v>
      </c>
      <c r="O20" s="266"/>
    </row>
    <row r="21" spans="1:80" x14ac:dyDescent="0.2">
      <c r="A21" s="267">
        <v>6</v>
      </c>
      <c r="B21" s="268" t="s">
        <v>488</v>
      </c>
      <c r="C21" s="269" t="s">
        <v>489</v>
      </c>
      <c r="D21" s="270" t="s">
        <v>135</v>
      </c>
      <c r="E21" s="271">
        <v>163.96379999999999</v>
      </c>
      <c r="F21" s="271"/>
      <c r="G21" s="272">
        <f>E21*F21</f>
        <v>0</v>
      </c>
      <c r="H21" s="273">
        <v>4.99999999999723E-4</v>
      </c>
      <c r="I21" s="274">
        <f>E21*H21</f>
        <v>8.1981899999954574E-2</v>
      </c>
      <c r="J21" s="273">
        <v>0</v>
      </c>
      <c r="K21" s="274">
        <f>E21*J21</f>
        <v>0</v>
      </c>
      <c r="O21" s="266">
        <v>2</v>
      </c>
      <c r="AA21" s="240">
        <v>1</v>
      </c>
      <c r="AB21" s="240">
        <v>1</v>
      </c>
      <c r="AC21" s="240">
        <v>1</v>
      </c>
      <c r="AZ21" s="240">
        <v>1</v>
      </c>
      <c r="BA21" s="240">
        <f>IF(AZ21=1,G21,0)</f>
        <v>0</v>
      </c>
      <c r="BB21" s="240">
        <f>IF(AZ21=2,G21,0)</f>
        <v>0</v>
      </c>
      <c r="BC21" s="240">
        <f>IF(AZ21=3,G21,0)</f>
        <v>0</v>
      </c>
      <c r="BD21" s="240">
        <f>IF(AZ21=4,G21,0)</f>
        <v>0</v>
      </c>
      <c r="BE21" s="240">
        <f>IF(AZ21=5,G21,0)</f>
        <v>0</v>
      </c>
      <c r="CA21" s="275">
        <v>1</v>
      </c>
      <c r="CB21" s="275">
        <v>1</v>
      </c>
    </row>
    <row r="22" spans="1:80" x14ac:dyDescent="0.2">
      <c r="A22" s="276"/>
      <c r="B22" s="279"/>
      <c r="C22" s="338" t="s">
        <v>750</v>
      </c>
      <c r="D22" s="339"/>
      <c r="E22" s="280">
        <v>77</v>
      </c>
      <c r="F22" s="281"/>
      <c r="G22" s="282"/>
      <c r="H22" s="283"/>
      <c r="I22" s="277"/>
      <c r="J22" s="284"/>
      <c r="K22" s="277"/>
      <c r="M22" s="278" t="s">
        <v>750</v>
      </c>
      <c r="O22" s="266"/>
    </row>
    <row r="23" spans="1:80" x14ac:dyDescent="0.2">
      <c r="A23" s="276"/>
      <c r="B23" s="279"/>
      <c r="C23" s="338" t="s">
        <v>751</v>
      </c>
      <c r="D23" s="339"/>
      <c r="E23" s="280">
        <v>86.963700000000003</v>
      </c>
      <c r="F23" s="281"/>
      <c r="G23" s="282"/>
      <c r="H23" s="283"/>
      <c r="I23" s="277"/>
      <c r="J23" s="284"/>
      <c r="K23" s="277"/>
      <c r="M23" s="278" t="s">
        <v>751</v>
      </c>
      <c r="O23" s="266"/>
    </row>
    <row r="24" spans="1:80" x14ac:dyDescent="0.2">
      <c r="A24" s="285"/>
      <c r="B24" s="286" t="s">
        <v>104</v>
      </c>
      <c r="C24" s="287" t="s">
        <v>128</v>
      </c>
      <c r="D24" s="288"/>
      <c r="E24" s="289"/>
      <c r="F24" s="290"/>
      <c r="G24" s="291">
        <f>SUM(G7:G23)</f>
        <v>0</v>
      </c>
      <c r="H24" s="292"/>
      <c r="I24" s="293">
        <f>SUM(I7:I23)</f>
        <v>2.8139922890013302</v>
      </c>
      <c r="J24" s="292"/>
      <c r="K24" s="293">
        <f>SUM(K7:K23)</f>
        <v>0</v>
      </c>
      <c r="O24" s="266">
        <v>4</v>
      </c>
      <c r="BA24" s="294">
        <f>SUM(BA7:BA23)</f>
        <v>0</v>
      </c>
      <c r="BB24" s="294">
        <f>SUM(BB7:BB23)</f>
        <v>0</v>
      </c>
      <c r="BC24" s="294">
        <f>SUM(BC7:BC23)</f>
        <v>0</v>
      </c>
      <c r="BD24" s="294">
        <f>SUM(BD7:BD23)</f>
        <v>0</v>
      </c>
      <c r="BE24" s="294">
        <f>SUM(BE7:BE23)</f>
        <v>0</v>
      </c>
    </row>
    <row r="25" spans="1:80" x14ac:dyDescent="0.2">
      <c r="A25" s="256" t="s">
        <v>100</v>
      </c>
      <c r="B25" s="257" t="s">
        <v>164</v>
      </c>
      <c r="C25" s="258" t="s">
        <v>165</v>
      </c>
      <c r="D25" s="259"/>
      <c r="E25" s="260"/>
      <c r="F25" s="260"/>
      <c r="G25" s="261"/>
      <c r="H25" s="262"/>
      <c r="I25" s="263"/>
      <c r="J25" s="264"/>
      <c r="K25" s="265"/>
      <c r="O25" s="266">
        <v>1</v>
      </c>
    </row>
    <row r="26" spans="1:80" ht="22.5" x14ac:dyDescent="0.2">
      <c r="A26" s="267">
        <v>7</v>
      </c>
      <c r="B26" s="268" t="s">
        <v>167</v>
      </c>
      <c r="C26" s="269" t="s">
        <v>752</v>
      </c>
      <c r="D26" s="270" t="s">
        <v>135</v>
      </c>
      <c r="E26" s="271">
        <v>173.92750000000001</v>
      </c>
      <c r="F26" s="271"/>
      <c r="G26" s="272">
        <f>E26*F26</f>
        <v>0</v>
      </c>
      <c r="H26" s="273">
        <v>2.8000000000005798E-4</v>
      </c>
      <c r="I26" s="274">
        <f>E26*H26</f>
        <v>4.8699700000010088E-2</v>
      </c>
      <c r="J26" s="273">
        <v>0</v>
      </c>
      <c r="K26" s="274">
        <f>E26*J26</f>
        <v>0</v>
      </c>
      <c r="O26" s="266">
        <v>2</v>
      </c>
      <c r="AA26" s="240">
        <v>1</v>
      </c>
      <c r="AB26" s="240">
        <v>1</v>
      </c>
      <c r="AC26" s="240">
        <v>1</v>
      </c>
      <c r="AZ26" s="240">
        <v>1</v>
      </c>
      <c r="BA26" s="240">
        <f>IF(AZ26=1,G26,0)</f>
        <v>0</v>
      </c>
      <c r="BB26" s="240">
        <f>IF(AZ26=2,G26,0)</f>
        <v>0</v>
      </c>
      <c r="BC26" s="240">
        <f>IF(AZ26=3,G26,0)</f>
        <v>0</v>
      </c>
      <c r="BD26" s="240">
        <f>IF(AZ26=4,G26,0)</f>
        <v>0</v>
      </c>
      <c r="BE26" s="240">
        <f>IF(AZ26=5,G26,0)</f>
        <v>0</v>
      </c>
      <c r="CA26" s="275">
        <v>1</v>
      </c>
      <c r="CB26" s="275">
        <v>1</v>
      </c>
    </row>
    <row r="27" spans="1:80" x14ac:dyDescent="0.2">
      <c r="A27" s="276"/>
      <c r="B27" s="279"/>
      <c r="C27" s="338" t="s">
        <v>753</v>
      </c>
      <c r="D27" s="339"/>
      <c r="E27" s="280">
        <v>173.92750000000001</v>
      </c>
      <c r="F27" s="281"/>
      <c r="G27" s="282"/>
      <c r="H27" s="283"/>
      <c r="I27" s="277"/>
      <c r="J27" s="284"/>
      <c r="K27" s="277"/>
      <c r="M27" s="278" t="s">
        <v>753</v>
      </c>
      <c r="O27" s="266"/>
    </row>
    <row r="28" spans="1:80" x14ac:dyDescent="0.2">
      <c r="A28" s="267">
        <v>8</v>
      </c>
      <c r="B28" s="268" t="s">
        <v>443</v>
      </c>
      <c r="C28" s="269" t="s">
        <v>444</v>
      </c>
      <c r="D28" s="270" t="s">
        <v>135</v>
      </c>
      <c r="E28" s="271">
        <v>95.6601</v>
      </c>
      <c r="F28" s="271"/>
      <c r="G28" s="272">
        <f>E28*F28</f>
        <v>0</v>
      </c>
      <c r="H28" s="273">
        <v>3.00000000000189E-4</v>
      </c>
      <c r="I28" s="274">
        <f>E28*H28</f>
        <v>2.8698030000018079E-2</v>
      </c>
      <c r="J28" s="273"/>
      <c r="K28" s="274">
        <f>E28*J28</f>
        <v>0</v>
      </c>
      <c r="O28" s="266">
        <v>2</v>
      </c>
      <c r="AA28" s="240">
        <v>3</v>
      </c>
      <c r="AB28" s="240">
        <v>1</v>
      </c>
      <c r="AC28" s="240">
        <v>67352170</v>
      </c>
      <c r="AZ28" s="240">
        <v>1</v>
      </c>
      <c r="BA28" s="240">
        <f>IF(AZ28=1,G28,0)</f>
        <v>0</v>
      </c>
      <c r="BB28" s="240">
        <f>IF(AZ28=2,G28,0)</f>
        <v>0</v>
      </c>
      <c r="BC28" s="240">
        <f>IF(AZ28=3,G28,0)</f>
        <v>0</v>
      </c>
      <c r="BD28" s="240">
        <f>IF(AZ28=4,G28,0)</f>
        <v>0</v>
      </c>
      <c r="BE28" s="240">
        <f>IF(AZ28=5,G28,0)</f>
        <v>0</v>
      </c>
      <c r="CA28" s="275">
        <v>3</v>
      </c>
      <c r="CB28" s="275">
        <v>1</v>
      </c>
    </row>
    <row r="29" spans="1:80" x14ac:dyDescent="0.2">
      <c r="A29" s="276"/>
      <c r="B29" s="279"/>
      <c r="C29" s="338" t="s">
        <v>754</v>
      </c>
      <c r="D29" s="339"/>
      <c r="E29" s="280">
        <v>95.6601</v>
      </c>
      <c r="F29" s="281"/>
      <c r="G29" s="282"/>
      <c r="H29" s="283"/>
      <c r="I29" s="277"/>
      <c r="J29" s="284"/>
      <c r="K29" s="277"/>
      <c r="M29" s="278" t="s">
        <v>754</v>
      </c>
      <c r="O29" s="266"/>
    </row>
    <row r="30" spans="1:80" x14ac:dyDescent="0.2">
      <c r="A30" s="267">
        <v>9</v>
      </c>
      <c r="B30" s="268" t="s">
        <v>170</v>
      </c>
      <c r="C30" s="269" t="s">
        <v>171</v>
      </c>
      <c r="D30" s="270" t="s">
        <v>135</v>
      </c>
      <c r="E30" s="271">
        <v>95.6601</v>
      </c>
      <c r="F30" s="271"/>
      <c r="G30" s="272">
        <f>E30*F30</f>
        <v>0</v>
      </c>
      <c r="H30" s="273">
        <v>6.1999999999962096E-4</v>
      </c>
      <c r="I30" s="274">
        <f>E30*H30</f>
        <v>5.9309261999963739E-2</v>
      </c>
      <c r="J30" s="273"/>
      <c r="K30" s="274">
        <f>E30*J30</f>
        <v>0</v>
      </c>
      <c r="O30" s="266">
        <v>2</v>
      </c>
      <c r="AA30" s="240">
        <v>3</v>
      </c>
      <c r="AB30" s="240">
        <v>1</v>
      </c>
      <c r="AC30" s="240">
        <v>67352174</v>
      </c>
      <c r="AZ30" s="240">
        <v>1</v>
      </c>
      <c r="BA30" s="240">
        <f>IF(AZ30=1,G30,0)</f>
        <v>0</v>
      </c>
      <c r="BB30" s="240">
        <f>IF(AZ30=2,G30,0)</f>
        <v>0</v>
      </c>
      <c r="BC30" s="240">
        <f>IF(AZ30=3,G30,0)</f>
        <v>0</v>
      </c>
      <c r="BD30" s="240">
        <f>IF(AZ30=4,G30,0)</f>
        <v>0</v>
      </c>
      <c r="BE30" s="240">
        <f>IF(AZ30=5,G30,0)</f>
        <v>0</v>
      </c>
      <c r="CA30" s="275">
        <v>3</v>
      </c>
      <c r="CB30" s="275">
        <v>1</v>
      </c>
    </row>
    <row r="31" spans="1:80" x14ac:dyDescent="0.2">
      <c r="A31" s="276"/>
      <c r="B31" s="279"/>
      <c r="C31" s="338" t="s">
        <v>754</v>
      </c>
      <c r="D31" s="339"/>
      <c r="E31" s="280">
        <v>95.6601</v>
      </c>
      <c r="F31" s="281"/>
      <c r="G31" s="282"/>
      <c r="H31" s="283"/>
      <c r="I31" s="277"/>
      <c r="J31" s="284"/>
      <c r="K31" s="277"/>
      <c r="M31" s="278" t="s">
        <v>754</v>
      </c>
      <c r="O31" s="266"/>
    </row>
    <row r="32" spans="1:80" x14ac:dyDescent="0.2">
      <c r="A32" s="285"/>
      <c r="B32" s="286" t="s">
        <v>104</v>
      </c>
      <c r="C32" s="287" t="s">
        <v>166</v>
      </c>
      <c r="D32" s="288"/>
      <c r="E32" s="289"/>
      <c r="F32" s="290"/>
      <c r="G32" s="291">
        <f>SUM(G25:G31)</f>
        <v>0</v>
      </c>
      <c r="H32" s="292"/>
      <c r="I32" s="293">
        <f>SUM(I25:I31)</f>
        <v>0.13670699199999192</v>
      </c>
      <c r="J32" s="292"/>
      <c r="K32" s="293">
        <f>SUM(K25:K31)</f>
        <v>0</v>
      </c>
      <c r="O32" s="266">
        <v>4</v>
      </c>
      <c r="BA32" s="294">
        <f>SUM(BA25:BA31)</f>
        <v>0</v>
      </c>
      <c r="BB32" s="294">
        <f>SUM(BB25:BB31)</f>
        <v>0</v>
      </c>
      <c r="BC32" s="294">
        <f>SUM(BC25:BC31)</f>
        <v>0</v>
      </c>
      <c r="BD32" s="294">
        <f>SUM(BD25:BD31)</f>
        <v>0</v>
      </c>
      <c r="BE32" s="294">
        <f>SUM(BE25:BE31)</f>
        <v>0</v>
      </c>
    </row>
    <row r="33" spans="1:80" x14ac:dyDescent="0.2">
      <c r="A33" s="256" t="s">
        <v>100</v>
      </c>
      <c r="B33" s="257" t="s">
        <v>173</v>
      </c>
      <c r="C33" s="258" t="s">
        <v>174</v>
      </c>
      <c r="D33" s="259"/>
      <c r="E33" s="260"/>
      <c r="F33" s="260"/>
      <c r="G33" s="261"/>
      <c r="H33" s="262"/>
      <c r="I33" s="263"/>
      <c r="J33" s="264"/>
      <c r="K33" s="265"/>
      <c r="O33" s="266">
        <v>1</v>
      </c>
    </row>
    <row r="34" spans="1:80" x14ac:dyDescent="0.2">
      <c r="A34" s="267">
        <v>10</v>
      </c>
      <c r="B34" s="268" t="s">
        <v>182</v>
      </c>
      <c r="C34" s="269" t="s">
        <v>183</v>
      </c>
      <c r="D34" s="270" t="s">
        <v>135</v>
      </c>
      <c r="E34" s="271">
        <v>35</v>
      </c>
      <c r="F34" s="271"/>
      <c r="G34" s="272">
        <f>E34*F34</f>
        <v>0</v>
      </c>
      <c r="H34" s="273">
        <v>0.29160000000001701</v>
      </c>
      <c r="I34" s="274">
        <f>E34*H34</f>
        <v>10.206000000000595</v>
      </c>
      <c r="J34" s="273">
        <v>0</v>
      </c>
      <c r="K34" s="274">
        <f>E34*J34</f>
        <v>0</v>
      </c>
      <c r="O34" s="266">
        <v>2</v>
      </c>
      <c r="AA34" s="240">
        <v>1</v>
      </c>
      <c r="AB34" s="240">
        <v>1</v>
      </c>
      <c r="AC34" s="240">
        <v>1</v>
      </c>
      <c r="AZ34" s="240">
        <v>1</v>
      </c>
      <c r="BA34" s="240">
        <f>IF(AZ34=1,G34,0)</f>
        <v>0</v>
      </c>
      <c r="BB34" s="240">
        <f>IF(AZ34=2,G34,0)</f>
        <v>0</v>
      </c>
      <c r="BC34" s="240">
        <f>IF(AZ34=3,G34,0)</f>
        <v>0</v>
      </c>
      <c r="BD34" s="240">
        <f>IF(AZ34=4,G34,0)</f>
        <v>0</v>
      </c>
      <c r="BE34" s="240">
        <f>IF(AZ34=5,G34,0)</f>
        <v>0</v>
      </c>
      <c r="CA34" s="275">
        <v>1</v>
      </c>
      <c r="CB34" s="275">
        <v>1</v>
      </c>
    </row>
    <row r="35" spans="1:80" x14ac:dyDescent="0.2">
      <c r="A35" s="276"/>
      <c r="B35" s="279"/>
      <c r="C35" s="338" t="s">
        <v>755</v>
      </c>
      <c r="D35" s="339"/>
      <c r="E35" s="280">
        <v>35</v>
      </c>
      <c r="F35" s="281"/>
      <c r="G35" s="282"/>
      <c r="H35" s="283"/>
      <c r="I35" s="277"/>
      <c r="J35" s="284"/>
      <c r="K35" s="277"/>
      <c r="M35" s="278" t="s">
        <v>755</v>
      </c>
      <c r="O35" s="266"/>
    </row>
    <row r="36" spans="1:80" x14ac:dyDescent="0.2">
      <c r="A36" s="267">
        <v>11</v>
      </c>
      <c r="B36" s="268" t="s">
        <v>184</v>
      </c>
      <c r="C36" s="269" t="s">
        <v>185</v>
      </c>
      <c r="D36" s="270" t="s">
        <v>135</v>
      </c>
      <c r="E36" s="271">
        <v>86.963700000000003</v>
      </c>
      <c r="F36" s="271"/>
      <c r="G36" s="272">
        <f>E36*F36</f>
        <v>0</v>
      </c>
      <c r="H36" s="273">
        <v>0.38625000000001802</v>
      </c>
      <c r="I36" s="274">
        <f>E36*H36</f>
        <v>33.589729125001568</v>
      </c>
      <c r="J36" s="273">
        <v>0</v>
      </c>
      <c r="K36" s="274">
        <f>E36*J36</f>
        <v>0</v>
      </c>
      <c r="O36" s="266">
        <v>2</v>
      </c>
      <c r="AA36" s="240">
        <v>1</v>
      </c>
      <c r="AB36" s="240">
        <v>1</v>
      </c>
      <c r="AC36" s="240">
        <v>1</v>
      </c>
      <c r="AZ36" s="240">
        <v>1</v>
      </c>
      <c r="BA36" s="240">
        <f>IF(AZ36=1,G36,0)</f>
        <v>0</v>
      </c>
      <c r="BB36" s="240">
        <f>IF(AZ36=2,G36,0)</f>
        <v>0</v>
      </c>
      <c r="BC36" s="240">
        <f>IF(AZ36=3,G36,0)</f>
        <v>0</v>
      </c>
      <c r="BD36" s="240">
        <f>IF(AZ36=4,G36,0)</f>
        <v>0</v>
      </c>
      <c r="BE36" s="240">
        <f>IF(AZ36=5,G36,0)</f>
        <v>0</v>
      </c>
      <c r="CA36" s="275">
        <v>1</v>
      </c>
      <c r="CB36" s="275">
        <v>1</v>
      </c>
    </row>
    <row r="37" spans="1:80" x14ac:dyDescent="0.2">
      <c r="A37" s="276"/>
      <c r="B37" s="279"/>
      <c r="C37" s="338" t="s">
        <v>751</v>
      </c>
      <c r="D37" s="339"/>
      <c r="E37" s="280">
        <v>86.963700000000003</v>
      </c>
      <c r="F37" s="281"/>
      <c r="G37" s="282"/>
      <c r="H37" s="283"/>
      <c r="I37" s="277"/>
      <c r="J37" s="284"/>
      <c r="K37" s="277"/>
      <c r="M37" s="278" t="s">
        <v>751</v>
      </c>
      <c r="O37" s="266"/>
    </row>
    <row r="38" spans="1:80" x14ac:dyDescent="0.2">
      <c r="A38" s="267">
        <v>12</v>
      </c>
      <c r="B38" s="268" t="s">
        <v>187</v>
      </c>
      <c r="C38" s="269" t="s">
        <v>188</v>
      </c>
      <c r="D38" s="270" t="s">
        <v>135</v>
      </c>
      <c r="E38" s="271">
        <v>35</v>
      </c>
      <c r="F38" s="271"/>
      <c r="G38" s="272">
        <f>E38*F38</f>
        <v>0</v>
      </c>
      <c r="H38" s="273">
        <v>0.27993999999989699</v>
      </c>
      <c r="I38" s="274">
        <f>E38*H38</f>
        <v>9.7978999999963943</v>
      </c>
      <c r="J38" s="273">
        <v>0</v>
      </c>
      <c r="K38" s="274">
        <f>E38*J38</f>
        <v>0</v>
      </c>
      <c r="O38" s="266">
        <v>2</v>
      </c>
      <c r="AA38" s="240">
        <v>1</v>
      </c>
      <c r="AB38" s="240">
        <v>1</v>
      </c>
      <c r="AC38" s="240">
        <v>1</v>
      </c>
      <c r="AZ38" s="240">
        <v>1</v>
      </c>
      <c r="BA38" s="240">
        <f>IF(AZ38=1,G38,0)</f>
        <v>0</v>
      </c>
      <c r="BB38" s="240">
        <f>IF(AZ38=2,G38,0)</f>
        <v>0</v>
      </c>
      <c r="BC38" s="240">
        <f>IF(AZ38=3,G38,0)</f>
        <v>0</v>
      </c>
      <c r="BD38" s="240">
        <f>IF(AZ38=4,G38,0)</f>
        <v>0</v>
      </c>
      <c r="BE38" s="240">
        <f>IF(AZ38=5,G38,0)</f>
        <v>0</v>
      </c>
      <c r="CA38" s="275">
        <v>1</v>
      </c>
      <c r="CB38" s="275">
        <v>1</v>
      </c>
    </row>
    <row r="39" spans="1:80" x14ac:dyDescent="0.2">
      <c r="A39" s="276"/>
      <c r="B39" s="279"/>
      <c r="C39" s="338" t="s">
        <v>755</v>
      </c>
      <c r="D39" s="339"/>
      <c r="E39" s="280">
        <v>35</v>
      </c>
      <c r="F39" s="281"/>
      <c r="G39" s="282"/>
      <c r="H39" s="283"/>
      <c r="I39" s="277"/>
      <c r="J39" s="284"/>
      <c r="K39" s="277"/>
      <c r="M39" s="278" t="s">
        <v>755</v>
      </c>
      <c r="O39" s="266"/>
    </row>
    <row r="40" spans="1:80" ht="22.5" x14ac:dyDescent="0.2">
      <c r="A40" s="267">
        <v>13</v>
      </c>
      <c r="B40" s="268" t="s">
        <v>756</v>
      </c>
      <c r="C40" s="269" t="s">
        <v>757</v>
      </c>
      <c r="D40" s="270" t="s">
        <v>135</v>
      </c>
      <c r="E40" s="271">
        <v>86.963700000000003</v>
      </c>
      <c r="F40" s="271"/>
      <c r="G40" s="272">
        <f>E40*F40</f>
        <v>0</v>
      </c>
      <c r="H40" s="273">
        <v>0.33446000000003601</v>
      </c>
      <c r="I40" s="274">
        <f>E40*H40</f>
        <v>29.085879102003133</v>
      </c>
      <c r="J40" s="273">
        <v>0</v>
      </c>
      <c r="K40" s="274">
        <f>E40*J40</f>
        <v>0</v>
      </c>
      <c r="O40" s="266">
        <v>2</v>
      </c>
      <c r="AA40" s="240">
        <v>1</v>
      </c>
      <c r="AB40" s="240">
        <v>1</v>
      </c>
      <c r="AC40" s="240">
        <v>1</v>
      </c>
      <c r="AZ40" s="240">
        <v>1</v>
      </c>
      <c r="BA40" s="240">
        <f>IF(AZ40=1,G40,0)</f>
        <v>0</v>
      </c>
      <c r="BB40" s="240">
        <f>IF(AZ40=2,G40,0)</f>
        <v>0</v>
      </c>
      <c r="BC40" s="240">
        <f>IF(AZ40=3,G40,0)</f>
        <v>0</v>
      </c>
      <c r="BD40" s="240">
        <f>IF(AZ40=4,G40,0)</f>
        <v>0</v>
      </c>
      <c r="BE40" s="240">
        <f>IF(AZ40=5,G40,0)</f>
        <v>0</v>
      </c>
      <c r="CA40" s="275">
        <v>1</v>
      </c>
      <c r="CB40" s="275">
        <v>1</v>
      </c>
    </row>
    <row r="41" spans="1:80" x14ac:dyDescent="0.2">
      <c r="A41" s="276"/>
      <c r="B41" s="279"/>
      <c r="C41" s="338" t="s">
        <v>751</v>
      </c>
      <c r="D41" s="339"/>
      <c r="E41" s="280">
        <v>86.963700000000003</v>
      </c>
      <c r="F41" s="281"/>
      <c r="G41" s="282"/>
      <c r="H41" s="283"/>
      <c r="I41" s="277"/>
      <c r="J41" s="284"/>
      <c r="K41" s="277"/>
      <c r="M41" s="278" t="s">
        <v>751</v>
      </c>
      <c r="O41" s="266"/>
    </row>
    <row r="42" spans="1:80" x14ac:dyDescent="0.2">
      <c r="A42" s="285"/>
      <c r="B42" s="286" t="s">
        <v>104</v>
      </c>
      <c r="C42" s="287" t="s">
        <v>175</v>
      </c>
      <c r="D42" s="288"/>
      <c r="E42" s="289"/>
      <c r="F42" s="290"/>
      <c r="G42" s="291">
        <f>SUM(G33:G41)</f>
        <v>0</v>
      </c>
      <c r="H42" s="292"/>
      <c r="I42" s="293">
        <f>SUM(I33:I41)</f>
        <v>82.679508227001691</v>
      </c>
      <c r="J42" s="292"/>
      <c r="K42" s="293">
        <f>SUM(K33:K41)</f>
        <v>0</v>
      </c>
      <c r="O42" s="266">
        <v>4</v>
      </c>
      <c r="BA42" s="294">
        <f>SUM(BA33:BA41)</f>
        <v>0</v>
      </c>
      <c r="BB42" s="294">
        <f>SUM(BB33:BB41)</f>
        <v>0</v>
      </c>
      <c r="BC42" s="294">
        <f>SUM(BC33:BC41)</f>
        <v>0</v>
      </c>
      <c r="BD42" s="294">
        <f>SUM(BD33:BD41)</f>
        <v>0</v>
      </c>
      <c r="BE42" s="294">
        <f>SUM(BE33:BE41)</f>
        <v>0</v>
      </c>
    </row>
    <row r="43" spans="1:80" x14ac:dyDescent="0.2">
      <c r="A43" s="256" t="s">
        <v>100</v>
      </c>
      <c r="B43" s="257" t="s">
        <v>758</v>
      </c>
      <c r="C43" s="258" t="s">
        <v>759</v>
      </c>
      <c r="D43" s="259"/>
      <c r="E43" s="260"/>
      <c r="F43" s="260"/>
      <c r="G43" s="261"/>
      <c r="H43" s="262"/>
      <c r="I43" s="263"/>
      <c r="J43" s="264"/>
      <c r="K43" s="265"/>
      <c r="O43" s="266">
        <v>1</v>
      </c>
    </row>
    <row r="44" spans="1:80" x14ac:dyDescent="0.2">
      <c r="A44" s="267">
        <v>14</v>
      </c>
      <c r="B44" s="268" t="s">
        <v>761</v>
      </c>
      <c r="C44" s="269" t="s">
        <v>762</v>
      </c>
      <c r="D44" s="270" t="s">
        <v>135</v>
      </c>
      <c r="E44" s="271">
        <v>86.963700000000003</v>
      </c>
      <c r="F44" s="271"/>
      <c r="G44" s="272">
        <f>E44*F44</f>
        <v>0</v>
      </c>
      <c r="H44" s="273">
        <v>0</v>
      </c>
      <c r="I44" s="274">
        <f>E44*H44</f>
        <v>0</v>
      </c>
      <c r="J44" s="273"/>
      <c r="K44" s="274">
        <f>E44*J44</f>
        <v>0</v>
      </c>
      <c r="O44" s="266">
        <v>2</v>
      </c>
      <c r="AA44" s="240">
        <v>12</v>
      </c>
      <c r="AB44" s="240">
        <v>0</v>
      </c>
      <c r="AC44" s="240">
        <v>14</v>
      </c>
      <c r="AZ44" s="240">
        <v>1</v>
      </c>
      <c r="BA44" s="240">
        <f>IF(AZ44=1,G44,0)</f>
        <v>0</v>
      </c>
      <c r="BB44" s="240">
        <f>IF(AZ44=2,G44,0)</f>
        <v>0</v>
      </c>
      <c r="BC44" s="240">
        <f>IF(AZ44=3,G44,0)</f>
        <v>0</v>
      </c>
      <c r="BD44" s="240">
        <f>IF(AZ44=4,G44,0)</f>
        <v>0</v>
      </c>
      <c r="BE44" s="240">
        <f>IF(AZ44=5,G44,0)</f>
        <v>0</v>
      </c>
      <c r="CA44" s="275">
        <v>12</v>
      </c>
      <c r="CB44" s="275">
        <v>0</v>
      </c>
    </row>
    <row r="45" spans="1:80" x14ac:dyDescent="0.2">
      <c r="A45" s="276"/>
      <c r="B45" s="279"/>
      <c r="C45" s="338" t="s">
        <v>751</v>
      </c>
      <c r="D45" s="339"/>
      <c r="E45" s="280">
        <v>86.963700000000003</v>
      </c>
      <c r="F45" s="281"/>
      <c r="G45" s="282"/>
      <c r="H45" s="283"/>
      <c r="I45" s="277"/>
      <c r="J45" s="284"/>
      <c r="K45" s="277"/>
      <c r="M45" s="278" t="s">
        <v>751</v>
      </c>
      <c r="O45" s="266"/>
    </row>
    <row r="46" spans="1:80" x14ac:dyDescent="0.2">
      <c r="A46" s="267">
        <v>15</v>
      </c>
      <c r="B46" s="268" t="s">
        <v>763</v>
      </c>
      <c r="C46" s="269" t="s">
        <v>764</v>
      </c>
      <c r="D46" s="270" t="s">
        <v>135</v>
      </c>
      <c r="E46" s="271">
        <v>86.963700000000003</v>
      </c>
      <c r="F46" s="271"/>
      <c r="G46" s="272">
        <f>E46*F46</f>
        <v>0</v>
      </c>
      <c r="H46" s="273">
        <v>0</v>
      </c>
      <c r="I46" s="274">
        <f>E46*H46</f>
        <v>0</v>
      </c>
      <c r="J46" s="273"/>
      <c r="K46" s="274">
        <f>E46*J46</f>
        <v>0</v>
      </c>
      <c r="O46" s="266">
        <v>2</v>
      </c>
      <c r="AA46" s="240">
        <v>12</v>
      </c>
      <c r="AB46" s="240">
        <v>0</v>
      </c>
      <c r="AC46" s="240">
        <v>15</v>
      </c>
      <c r="AZ46" s="240">
        <v>1</v>
      </c>
      <c r="BA46" s="240">
        <f>IF(AZ46=1,G46,0)</f>
        <v>0</v>
      </c>
      <c r="BB46" s="240">
        <f>IF(AZ46=2,G46,0)</f>
        <v>0</v>
      </c>
      <c r="BC46" s="240">
        <f>IF(AZ46=3,G46,0)</f>
        <v>0</v>
      </c>
      <c r="BD46" s="240">
        <f>IF(AZ46=4,G46,0)</f>
        <v>0</v>
      </c>
      <c r="BE46" s="240">
        <f>IF(AZ46=5,G46,0)</f>
        <v>0</v>
      </c>
      <c r="CA46" s="275">
        <v>12</v>
      </c>
      <c r="CB46" s="275">
        <v>0</v>
      </c>
    </row>
    <row r="47" spans="1:80" x14ac:dyDescent="0.2">
      <c r="A47" s="276"/>
      <c r="B47" s="279"/>
      <c r="C47" s="338" t="s">
        <v>751</v>
      </c>
      <c r="D47" s="339"/>
      <c r="E47" s="280">
        <v>86.963700000000003</v>
      </c>
      <c r="F47" s="281"/>
      <c r="G47" s="282"/>
      <c r="H47" s="283"/>
      <c r="I47" s="277"/>
      <c r="J47" s="284"/>
      <c r="K47" s="277"/>
      <c r="M47" s="278" t="s">
        <v>751</v>
      </c>
      <c r="O47" s="266"/>
    </row>
    <row r="48" spans="1:80" x14ac:dyDescent="0.2">
      <c r="A48" s="285"/>
      <c r="B48" s="286" t="s">
        <v>104</v>
      </c>
      <c r="C48" s="287" t="s">
        <v>760</v>
      </c>
      <c r="D48" s="288"/>
      <c r="E48" s="289"/>
      <c r="F48" s="290"/>
      <c r="G48" s="291">
        <f>SUM(G43:G47)</f>
        <v>0</v>
      </c>
      <c r="H48" s="292"/>
      <c r="I48" s="293">
        <f>SUM(I43:I47)</f>
        <v>0</v>
      </c>
      <c r="J48" s="292"/>
      <c r="K48" s="293">
        <f>SUM(K43:K47)</f>
        <v>0</v>
      </c>
      <c r="O48" s="266">
        <v>4</v>
      </c>
      <c r="BA48" s="294">
        <f>SUM(BA43:BA47)</f>
        <v>0</v>
      </c>
      <c r="BB48" s="294">
        <f>SUM(BB43:BB47)</f>
        <v>0</v>
      </c>
      <c r="BC48" s="294">
        <f>SUM(BC43:BC47)</f>
        <v>0</v>
      </c>
      <c r="BD48" s="294">
        <f>SUM(BD43:BD47)</f>
        <v>0</v>
      </c>
      <c r="BE48" s="294">
        <f>SUM(BE43:BE47)</f>
        <v>0</v>
      </c>
    </row>
    <row r="49" spans="1:80" x14ac:dyDescent="0.2">
      <c r="A49" s="256" t="s">
        <v>100</v>
      </c>
      <c r="B49" s="257" t="s">
        <v>445</v>
      </c>
      <c r="C49" s="258" t="s">
        <v>446</v>
      </c>
      <c r="D49" s="259"/>
      <c r="E49" s="260"/>
      <c r="F49" s="260"/>
      <c r="G49" s="261"/>
      <c r="H49" s="262"/>
      <c r="I49" s="263"/>
      <c r="J49" s="264"/>
      <c r="K49" s="265"/>
      <c r="O49" s="266">
        <v>1</v>
      </c>
    </row>
    <row r="50" spans="1:80" ht="22.5" x14ac:dyDescent="0.2">
      <c r="A50" s="267">
        <v>16</v>
      </c>
      <c r="B50" s="268" t="s">
        <v>765</v>
      </c>
      <c r="C50" s="269" t="s">
        <v>766</v>
      </c>
      <c r="D50" s="270" t="s">
        <v>135</v>
      </c>
      <c r="E50" s="271">
        <v>86.963700000000003</v>
      </c>
      <c r="F50" s="271"/>
      <c r="G50" s="272">
        <f>E50*F50</f>
        <v>0</v>
      </c>
      <c r="H50" s="273">
        <v>8.0960000000004598E-2</v>
      </c>
      <c r="I50" s="274">
        <f>E50*H50</f>
        <v>7.0405811520004002</v>
      </c>
      <c r="J50" s="273">
        <v>0</v>
      </c>
      <c r="K50" s="274">
        <f>E50*J50</f>
        <v>0</v>
      </c>
      <c r="O50" s="266">
        <v>2</v>
      </c>
      <c r="AA50" s="240">
        <v>1</v>
      </c>
      <c r="AB50" s="240">
        <v>1</v>
      </c>
      <c r="AC50" s="240">
        <v>1</v>
      </c>
      <c r="AZ50" s="240">
        <v>1</v>
      </c>
      <c r="BA50" s="240">
        <f>IF(AZ50=1,G50,0)</f>
        <v>0</v>
      </c>
      <c r="BB50" s="240">
        <f>IF(AZ50=2,G50,0)</f>
        <v>0</v>
      </c>
      <c r="BC50" s="240">
        <f>IF(AZ50=3,G50,0)</f>
        <v>0</v>
      </c>
      <c r="BD50" s="240">
        <f>IF(AZ50=4,G50,0)</f>
        <v>0</v>
      </c>
      <c r="BE50" s="240">
        <f>IF(AZ50=5,G50,0)</f>
        <v>0</v>
      </c>
      <c r="CA50" s="275">
        <v>1</v>
      </c>
      <c r="CB50" s="275">
        <v>1</v>
      </c>
    </row>
    <row r="51" spans="1:80" x14ac:dyDescent="0.2">
      <c r="A51" s="276"/>
      <c r="B51" s="279"/>
      <c r="C51" s="338" t="s">
        <v>751</v>
      </c>
      <c r="D51" s="339"/>
      <c r="E51" s="280">
        <v>86.963700000000003</v>
      </c>
      <c r="F51" s="281"/>
      <c r="G51" s="282"/>
      <c r="H51" s="283"/>
      <c r="I51" s="277"/>
      <c r="J51" s="284"/>
      <c r="K51" s="277"/>
      <c r="M51" s="278" t="s">
        <v>751</v>
      </c>
      <c r="O51" s="266"/>
    </row>
    <row r="52" spans="1:80" x14ac:dyDescent="0.2">
      <c r="A52" s="285"/>
      <c r="B52" s="286" t="s">
        <v>104</v>
      </c>
      <c r="C52" s="287" t="s">
        <v>447</v>
      </c>
      <c r="D52" s="288"/>
      <c r="E52" s="289"/>
      <c r="F52" s="290"/>
      <c r="G52" s="291">
        <f>SUM(G49:G51)</f>
        <v>0</v>
      </c>
      <c r="H52" s="292"/>
      <c r="I52" s="293">
        <f>SUM(I49:I51)</f>
        <v>7.0405811520004002</v>
      </c>
      <c r="J52" s="292"/>
      <c r="K52" s="293">
        <f>SUM(K49:K51)</f>
        <v>0</v>
      </c>
      <c r="O52" s="266">
        <v>4</v>
      </c>
      <c r="BA52" s="294">
        <f>SUM(BA49:BA51)</f>
        <v>0</v>
      </c>
      <c r="BB52" s="294">
        <f>SUM(BB49:BB51)</f>
        <v>0</v>
      </c>
      <c r="BC52" s="294">
        <f>SUM(BC49:BC51)</f>
        <v>0</v>
      </c>
      <c r="BD52" s="294">
        <f>SUM(BD49:BD51)</f>
        <v>0</v>
      </c>
      <c r="BE52" s="294">
        <f>SUM(BE49:BE51)</f>
        <v>0</v>
      </c>
    </row>
    <row r="53" spans="1:80" x14ac:dyDescent="0.2">
      <c r="A53" s="256" t="s">
        <v>100</v>
      </c>
      <c r="B53" s="257" t="s">
        <v>223</v>
      </c>
      <c r="C53" s="258" t="s">
        <v>224</v>
      </c>
      <c r="D53" s="259"/>
      <c r="E53" s="260"/>
      <c r="F53" s="260"/>
      <c r="G53" s="261"/>
      <c r="H53" s="262"/>
      <c r="I53" s="263"/>
      <c r="J53" s="264"/>
      <c r="K53" s="265"/>
      <c r="O53" s="266">
        <v>1</v>
      </c>
    </row>
    <row r="54" spans="1:80" x14ac:dyDescent="0.2">
      <c r="A54" s="267">
        <v>17</v>
      </c>
      <c r="B54" s="268" t="s">
        <v>233</v>
      </c>
      <c r="C54" s="269" t="s">
        <v>767</v>
      </c>
      <c r="D54" s="270" t="s">
        <v>135</v>
      </c>
      <c r="E54" s="271">
        <v>35</v>
      </c>
      <c r="F54" s="271"/>
      <c r="G54" s="272">
        <f>E54*F54</f>
        <v>0</v>
      </c>
      <c r="H54" s="273">
        <v>0.36740000000008899</v>
      </c>
      <c r="I54" s="274">
        <f>E54*H54</f>
        <v>12.859000000003114</v>
      </c>
      <c r="J54" s="273">
        <v>0</v>
      </c>
      <c r="K54" s="274">
        <f>E54*J54</f>
        <v>0</v>
      </c>
      <c r="O54" s="266">
        <v>2</v>
      </c>
      <c r="AA54" s="240">
        <v>1</v>
      </c>
      <c r="AB54" s="240">
        <v>1</v>
      </c>
      <c r="AC54" s="240">
        <v>1</v>
      </c>
      <c r="AZ54" s="240">
        <v>1</v>
      </c>
      <c r="BA54" s="240">
        <f>IF(AZ54=1,G54,0)</f>
        <v>0</v>
      </c>
      <c r="BB54" s="240">
        <f>IF(AZ54=2,G54,0)</f>
        <v>0</v>
      </c>
      <c r="BC54" s="240">
        <f>IF(AZ54=3,G54,0)</f>
        <v>0</v>
      </c>
      <c r="BD54" s="240">
        <f>IF(AZ54=4,G54,0)</f>
        <v>0</v>
      </c>
      <c r="BE54" s="240">
        <f>IF(AZ54=5,G54,0)</f>
        <v>0</v>
      </c>
      <c r="CA54" s="275">
        <v>1</v>
      </c>
      <c r="CB54" s="275">
        <v>1</v>
      </c>
    </row>
    <row r="55" spans="1:80" x14ac:dyDescent="0.2">
      <c r="A55" s="276"/>
      <c r="B55" s="279"/>
      <c r="C55" s="338" t="s">
        <v>755</v>
      </c>
      <c r="D55" s="339"/>
      <c r="E55" s="280">
        <v>35</v>
      </c>
      <c r="F55" s="281"/>
      <c r="G55" s="282"/>
      <c r="H55" s="283"/>
      <c r="I55" s="277"/>
      <c r="J55" s="284"/>
      <c r="K55" s="277"/>
      <c r="M55" s="278" t="s">
        <v>755</v>
      </c>
      <c r="O55" s="266"/>
    </row>
    <row r="56" spans="1:80" x14ac:dyDescent="0.2">
      <c r="A56" s="285"/>
      <c r="B56" s="286" t="s">
        <v>104</v>
      </c>
      <c r="C56" s="287" t="s">
        <v>225</v>
      </c>
      <c r="D56" s="288"/>
      <c r="E56" s="289"/>
      <c r="F56" s="290"/>
      <c r="G56" s="291">
        <f>SUM(G53:G55)</f>
        <v>0</v>
      </c>
      <c r="H56" s="292"/>
      <c r="I56" s="293">
        <f>SUM(I53:I55)</f>
        <v>12.859000000003114</v>
      </c>
      <c r="J56" s="292"/>
      <c r="K56" s="293">
        <f>SUM(K53:K55)</f>
        <v>0</v>
      </c>
      <c r="O56" s="266">
        <v>4</v>
      </c>
      <c r="BA56" s="294">
        <f>SUM(BA53:BA55)</f>
        <v>0</v>
      </c>
      <c r="BB56" s="294">
        <f>SUM(BB53:BB55)</f>
        <v>0</v>
      </c>
      <c r="BC56" s="294">
        <f>SUM(BC53:BC55)</f>
        <v>0</v>
      </c>
      <c r="BD56" s="294">
        <f>SUM(BD53:BD55)</f>
        <v>0</v>
      </c>
      <c r="BE56" s="294">
        <f>SUM(BE53:BE55)</f>
        <v>0</v>
      </c>
    </row>
    <row r="57" spans="1:80" x14ac:dyDescent="0.2">
      <c r="A57" s="256" t="s">
        <v>100</v>
      </c>
      <c r="B57" s="257" t="s">
        <v>253</v>
      </c>
      <c r="C57" s="258" t="s">
        <v>254</v>
      </c>
      <c r="D57" s="259"/>
      <c r="E57" s="260"/>
      <c r="F57" s="260"/>
      <c r="G57" s="261"/>
      <c r="H57" s="262"/>
      <c r="I57" s="263"/>
      <c r="J57" s="264"/>
      <c r="K57" s="265"/>
      <c r="O57" s="266">
        <v>1</v>
      </c>
    </row>
    <row r="58" spans="1:80" ht="22.5" x14ac:dyDescent="0.2">
      <c r="A58" s="267">
        <v>18</v>
      </c>
      <c r="B58" s="268" t="s">
        <v>256</v>
      </c>
      <c r="C58" s="269" t="s">
        <v>257</v>
      </c>
      <c r="D58" s="270" t="s">
        <v>194</v>
      </c>
      <c r="E58" s="271">
        <v>65.48</v>
      </c>
      <c r="F58" s="271"/>
      <c r="G58" s="272">
        <f>E58*F58</f>
        <v>0</v>
      </c>
      <c r="H58" s="273">
        <v>0.11776999999995</v>
      </c>
      <c r="I58" s="274">
        <f>E58*H58</f>
        <v>7.7115795999967265</v>
      </c>
      <c r="J58" s="273">
        <v>0</v>
      </c>
      <c r="K58" s="274">
        <f>E58*J58</f>
        <v>0</v>
      </c>
      <c r="O58" s="266">
        <v>2</v>
      </c>
      <c r="AA58" s="240">
        <v>1</v>
      </c>
      <c r="AB58" s="240">
        <v>1</v>
      </c>
      <c r="AC58" s="240">
        <v>1</v>
      </c>
      <c r="AZ58" s="240">
        <v>1</v>
      </c>
      <c r="BA58" s="240">
        <f>IF(AZ58=1,G58,0)</f>
        <v>0</v>
      </c>
      <c r="BB58" s="240">
        <f>IF(AZ58=2,G58,0)</f>
        <v>0</v>
      </c>
      <c r="BC58" s="240">
        <f>IF(AZ58=3,G58,0)</f>
        <v>0</v>
      </c>
      <c r="BD58" s="240">
        <f>IF(AZ58=4,G58,0)</f>
        <v>0</v>
      </c>
      <c r="BE58" s="240">
        <f>IF(AZ58=5,G58,0)</f>
        <v>0</v>
      </c>
      <c r="CA58" s="275">
        <v>1</v>
      </c>
      <c r="CB58" s="275">
        <v>1</v>
      </c>
    </row>
    <row r="59" spans="1:80" x14ac:dyDescent="0.2">
      <c r="A59" s="276"/>
      <c r="B59" s="279"/>
      <c r="C59" s="338" t="s">
        <v>768</v>
      </c>
      <c r="D59" s="339"/>
      <c r="E59" s="280">
        <v>27</v>
      </c>
      <c r="F59" s="281"/>
      <c r="G59" s="282"/>
      <c r="H59" s="283"/>
      <c r="I59" s="277"/>
      <c r="J59" s="284"/>
      <c r="K59" s="277"/>
      <c r="M59" s="278" t="s">
        <v>768</v>
      </c>
      <c r="O59" s="266"/>
    </row>
    <row r="60" spans="1:80" x14ac:dyDescent="0.2">
      <c r="A60" s="276"/>
      <c r="B60" s="279"/>
      <c r="C60" s="338" t="s">
        <v>769</v>
      </c>
      <c r="D60" s="339"/>
      <c r="E60" s="280">
        <v>38.479999999999997</v>
      </c>
      <c r="F60" s="281"/>
      <c r="G60" s="282"/>
      <c r="H60" s="283"/>
      <c r="I60" s="277"/>
      <c r="J60" s="284"/>
      <c r="K60" s="277"/>
      <c r="M60" s="278" t="s">
        <v>769</v>
      </c>
      <c r="O60" s="266"/>
    </row>
    <row r="61" spans="1:80" x14ac:dyDescent="0.2">
      <c r="A61" s="267">
        <v>19</v>
      </c>
      <c r="B61" s="268" t="s">
        <v>259</v>
      </c>
      <c r="C61" s="269" t="s">
        <v>260</v>
      </c>
      <c r="D61" s="270" t="s">
        <v>114</v>
      </c>
      <c r="E61" s="271">
        <v>2.6192000000000002</v>
      </c>
      <c r="F61" s="271"/>
      <c r="G61" s="272">
        <f>E61*F61</f>
        <v>0</v>
      </c>
      <c r="H61" s="273">
        <v>2.3785500000012698</v>
      </c>
      <c r="I61" s="274">
        <f>E61*H61</f>
        <v>6.2298981600033265</v>
      </c>
      <c r="J61" s="273">
        <v>0</v>
      </c>
      <c r="K61" s="274">
        <f>E61*J61</f>
        <v>0</v>
      </c>
      <c r="O61" s="266">
        <v>2</v>
      </c>
      <c r="AA61" s="240">
        <v>1</v>
      </c>
      <c r="AB61" s="240">
        <v>1</v>
      </c>
      <c r="AC61" s="240">
        <v>1</v>
      </c>
      <c r="AZ61" s="240">
        <v>1</v>
      </c>
      <c r="BA61" s="240">
        <f>IF(AZ61=1,G61,0)</f>
        <v>0</v>
      </c>
      <c r="BB61" s="240">
        <f>IF(AZ61=2,G61,0)</f>
        <v>0</v>
      </c>
      <c r="BC61" s="240">
        <f>IF(AZ61=3,G61,0)</f>
        <v>0</v>
      </c>
      <c r="BD61" s="240">
        <f>IF(AZ61=4,G61,0)</f>
        <v>0</v>
      </c>
      <c r="BE61" s="240">
        <f>IF(AZ61=5,G61,0)</f>
        <v>0</v>
      </c>
      <c r="CA61" s="275">
        <v>1</v>
      </c>
      <c r="CB61" s="275">
        <v>1</v>
      </c>
    </row>
    <row r="62" spans="1:80" x14ac:dyDescent="0.2">
      <c r="A62" s="276"/>
      <c r="B62" s="279"/>
      <c r="C62" s="338" t="s">
        <v>770</v>
      </c>
      <c r="D62" s="339"/>
      <c r="E62" s="280">
        <v>2.6192000000000002</v>
      </c>
      <c r="F62" s="281"/>
      <c r="G62" s="282"/>
      <c r="H62" s="283"/>
      <c r="I62" s="277"/>
      <c r="J62" s="284"/>
      <c r="K62" s="277"/>
      <c r="M62" s="278" t="s">
        <v>770</v>
      </c>
      <c r="O62" s="266"/>
    </row>
    <row r="63" spans="1:80" x14ac:dyDescent="0.2">
      <c r="A63" s="285"/>
      <c r="B63" s="286" t="s">
        <v>104</v>
      </c>
      <c r="C63" s="287" t="s">
        <v>255</v>
      </c>
      <c r="D63" s="288"/>
      <c r="E63" s="289"/>
      <c r="F63" s="290"/>
      <c r="G63" s="291">
        <f>SUM(G57:G62)</f>
        <v>0</v>
      </c>
      <c r="H63" s="292"/>
      <c r="I63" s="293">
        <f>SUM(I57:I62)</f>
        <v>13.941477760000053</v>
      </c>
      <c r="J63" s="292"/>
      <c r="K63" s="293">
        <f>SUM(K57:K62)</f>
        <v>0</v>
      </c>
      <c r="O63" s="266">
        <v>4</v>
      </c>
      <c r="BA63" s="294">
        <f>SUM(BA57:BA62)</f>
        <v>0</v>
      </c>
      <c r="BB63" s="294">
        <f>SUM(BB57:BB62)</f>
        <v>0</v>
      </c>
      <c r="BC63" s="294">
        <f>SUM(BC57:BC62)</f>
        <v>0</v>
      </c>
      <c r="BD63" s="294">
        <f>SUM(BD57:BD62)</f>
        <v>0</v>
      </c>
      <c r="BE63" s="294">
        <f>SUM(BE57:BE62)</f>
        <v>0</v>
      </c>
    </row>
    <row r="64" spans="1:80" x14ac:dyDescent="0.2">
      <c r="A64" s="256" t="s">
        <v>100</v>
      </c>
      <c r="B64" s="257" t="s">
        <v>268</v>
      </c>
      <c r="C64" s="258" t="s">
        <v>269</v>
      </c>
      <c r="D64" s="259"/>
      <c r="E64" s="260"/>
      <c r="F64" s="260"/>
      <c r="G64" s="261"/>
      <c r="H64" s="262"/>
      <c r="I64" s="263"/>
      <c r="J64" s="264"/>
      <c r="K64" s="265"/>
      <c r="O64" s="266">
        <v>1</v>
      </c>
    </row>
    <row r="65" spans="1:80" x14ac:dyDescent="0.2">
      <c r="A65" s="267">
        <v>20</v>
      </c>
      <c r="B65" s="268" t="s">
        <v>450</v>
      </c>
      <c r="C65" s="269" t="s">
        <v>451</v>
      </c>
      <c r="D65" s="270" t="s">
        <v>158</v>
      </c>
      <c r="E65" s="271">
        <v>41</v>
      </c>
      <c r="F65" s="271"/>
      <c r="G65" s="272">
        <f>E65*F65</f>
        <v>0</v>
      </c>
      <c r="H65" s="273">
        <v>9.0000000000034497E-5</v>
      </c>
      <c r="I65" s="274">
        <f>E65*H65</f>
        <v>3.6900000000014144E-3</v>
      </c>
      <c r="J65" s="273">
        <v>0</v>
      </c>
      <c r="K65" s="274">
        <f>E65*J65</f>
        <v>0</v>
      </c>
      <c r="O65" s="266">
        <v>2</v>
      </c>
      <c r="AA65" s="240">
        <v>1</v>
      </c>
      <c r="AB65" s="240">
        <v>1</v>
      </c>
      <c r="AC65" s="240">
        <v>1</v>
      </c>
      <c r="AZ65" s="240">
        <v>1</v>
      </c>
      <c r="BA65" s="240">
        <f>IF(AZ65=1,G65,0)</f>
        <v>0</v>
      </c>
      <c r="BB65" s="240">
        <f>IF(AZ65=2,G65,0)</f>
        <v>0</v>
      </c>
      <c r="BC65" s="240">
        <f>IF(AZ65=3,G65,0)</f>
        <v>0</v>
      </c>
      <c r="BD65" s="240">
        <f>IF(AZ65=4,G65,0)</f>
        <v>0</v>
      </c>
      <c r="BE65" s="240">
        <f>IF(AZ65=5,G65,0)</f>
        <v>0</v>
      </c>
      <c r="CA65" s="275">
        <v>1</v>
      </c>
      <c r="CB65" s="275">
        <v>1</v>
      </c>
    </row>
    <row r="66" spans="1:80" x14ac:dyDescent="0.2">
      <c r="A66" s="276"/>
      <c r="B66" s="279"/>
      <c r="C66" s="338" t="s">
        <v>771</v>
      </c>
      <c r="D66" s="339"/>
      <c r="E66" s="280">
        <v>41</v>
      </c>
      <c r="F66" s="281"/>
      <c r="G66" s="282"/>
      <c r="H66" s="283"/>
      <c r="I66" s="277"/>
      <c r="J66" s="284"/>
      <c r="K66" s="277"/>
      <c r="M66" s="278" t="s">
        <v>771</v>
      </c>
      <c r="O66" s="266"/>
    </row>
    <row r="67" spans="1:80" x14ac:dyDescent="0.2">
      <c r="A67" s="267">
        <v>21</v>
      </c>
      <c r="B67" s="268" t="s">
        <v>452</v>
      </c>
      <c r="C67" s="269" t="s">
        <v>453</v>
      </c>
      <c r="D67" s="270" t="s">
        <v>158</v>
      </c>
      <c r="E67" s="271">
        <v>41</v>
      </c>
      <c r="F67" s="271"/>
      <c r="G67" s="272">
        <f t="shared" ref="G67:G73" si="0">E67*F67</f>
        <v>0</v>
      </c>
      <c r="H67" s="273">
        <v>2.20000000000109E-4</v>
      </c>
      <c r="I67" s="274">
        <f t="shared" ref="I67:I73" si="1">E67*H67</f>
        <v>9.0200000000044689E-3</v>
      </c>
      <c r="J67" s="273">
        <v>0</v>
      </c>
      <c r="K67" s="274">
        <f t="shared" ref="K67:K73" si="2">E67*J67</f>
        <v>0</v>
      </c>
      <c r="O67" s="266">
        <v>2</v>
      </c>
      <c r="AA67" s="240">
        <v>1</v>
      </c>
      <c r="AB67" s="240">
        <v>1</v>
      </c>
      <c r="AC67" s="240">
        <v>1</v>
      </c>
      <c r="AZ67" s="240">
        <v>1</v>
      </c>
      <c r="BA67" s="240">
        <f t="shared" ref="BA67:BA73" si="3">IF(AZ67=1,G67,0)</f>
        <v>0</v>
      </c>
      <c r="BB67" s="240">
        <f t="shared" ref="BB67:BB73" si="4">IF(AZ67=2,G67,0)</f>
        <v>0</v>
      </c>
      <c r="BC67" s="240">
        <f t="shared" ref="BC67:BC73" si="5">IF(AZ67=3,G67,0)</f>
        <v>0</v>
      </c>
      <c r="BD67" s="240">
        <f t="shared" ref="BD67:BD73" si="6">IF(AZ67=4,G67,0)</f>
        <v>0</v>
      </c>
      <c r="BE67" s="240">
        <f t="shared" ref="BE67:BE73" si="7">IF(AZ67=5,G67,0)</f>
        <v>0</v>
      </c>
      <c r="CA67" s="275">
        <v>1</v>
      </c>
      <c r="CB67" s="275">
        <v>1</v>
      </c>
    </row>
    <row r="68" spans="1:80" x14ac:dyDescent="0.2">
      <c r="A68" s="267">
        <v>22</v>
      </c>
      <c r="B68" s="268" t="s">
        <v>454</v>
      </c>
      <c r="C68" s="269" t="s">
        <v>455</v>
      </c>
      <c r="D68" s="270" t="s">
        <v>158</v>
      </c>
      <c r="E68" s="271">
        <v>41</v>
      </c>
      <c r="F68" s="271"/>
      <c r="G68" s="272">
        <f t="shared" si="0"/>
        <v>0</v>
      </c>
      <c r="H68" s="273">
        <v>0</v>
      </c>
      <c r="I68" s="274">
        <f t="shared" si="1"/>
        <v>0</v>
      </c>
      <c r="J68" s="273">
        <v>0</v>
      </c>
      <c r="K68" s="274">
        <f t="shared" si="2"/>
        <v>0</v>
      </c>
      <c r="O68" s="266">
        <v>2</v>
      </c>
      <c r="AA68" s="240">
        <v>1</v>
      </c>
      <c r="AB68" s="240">
        <v>1</v>
      </c>
      <c r="AC68" s="240">
        <v>1</v>
      </c>
      <c r="AZ68" s="240">
        <v>1</v>
      </c>
      <c r="BA68" s="240">
        <f t="shared" si="3"/>
        <v>0</v>
      </c>
      <c r="BB68" s="240">
        <f t="shared" si="4"/>
        <v>0</v>
      </c>
      <c r="BC68" s="240">
        <f t="shared" si="5"/>
        <v>0</v>
      </c>
      <c r="BD68" s="240">
        <f t="shared" si="6"/>
        <v>0</v>
      </c>
      <c r="BE68" s="240">
        <f t="shared" si="7"/>
        <v>0</v>
      </c>
      <c r="CA68" s="275">
        <v>1</v>
      </c>
      <c r="CB68" s="275">
        <v>1</v>
      </c>
    </row>
    <row r="69" spans="1:80" x14ac:dyDescent="0.2">
      <c r="A69" s="267">
        <v>23</v>
      </c>
      <c r="B69" s="268" t="s">
        <v>56</v>
      </c>
      <c r="C69" s="269" t="s">
        <v>772</v>
      </c>
      <c r="D69" s="270" t="s">
        <v>273</v>
      </c>
      <c r="E69" s="271">
        <v>1</v>
      </c>
      <c r="F69" s="271"/>
      <c r="G69" s="272">
        <f t="shared" si="0"/>
        <v>0</v>
      </c>
      <c r="H69" s="273">
        <v>0</v>
      </c>
      <c r="I69" s="274">
        <f t="shared" si="1"/>
        <v>0</v>
      </c>
      <c r="J69" s="273"/>
      <c r="K69" s="274">
        <f t="shared" si="2"/>
        <v>0</v>
      </c>
      <c r="O69" s="266">
        <v>2</v>
      </c>
      <c r="AA69" s="240">
        <v>12</v>
      </c>
      <c r="AB69" s="240">
        <v>0</v>
      </c>
      <c r="AC69" s="240">
        <v>23</v>
      </c>
      <c r="AZ69" s="240">
        <v>1</v>
      </c>
      <c r="BA69" s="240">
        <f t="shared" si="3"/>
        <v>0</v>
      </c>
      <c r="BB69" s="240">
        <f t="shared" si="4"/>
        <v>0</v>
      </c>
      <c r="BC69" s="240">
        <f t="shared" si="5"/>
        <v>0</v>
      </c>
      <c r="BD69" s="240">
        <f t="shared" si="6"/>
        <v>0</v>
      </c>
      <c r="BE69" s="240">
        <f t="shared" si="7"/>
        <v>0</v>
      </c>
      <c r="CA69" s="275">
        <v>12</v>
      </c>
      <c r="CB69" s="275">
        <v>0</v>
      </c>
    </row>
    <row r="70" spans="1:80" x14ac:dyDescent="0.2">
      <c r="A70" s="267">
        <v>24</v>
      </c>
      <c r="B70" s="268" t="s">
        <v>56</v>
      </c>
      <c r="C70" s="269" t="s">
        <v>773</v>
      </c>
      <c r="D70" s="270" t="s">
        <v>273</v>
      </c>
      <c r="E70" s="271">
        <v>1</v>
      </c>
      <c r="F70" s="271"/>
      <c r="G70" s="272">
        <f t="shared" si="0"/>
        <v>0</v>
      </c>
      <c r="H70" s="273">
        <v>0</v>
      </c>
      <c r="I70" s="274">
        <f t="shared" si="1"/>
        <v>0</v>
      </c>
      <c r="J70" s="273"/>
      <c r="K70" s="274">
        <f t="shared" si="2"/>
        <v>0</v>
      </c>
      <c r="O70" s="266">
        <v>2</v>
      </c>
      <c r="AA70" s="240">
        <v>12</v>
      </c>
      <c r="AB70" s="240">
        <v>0</v>
      </c>
      <c r="AC70" s="240">
        <v>24</v>
      </c>
      <c r="AZ70" s="240">
        <v>1</v>
      </c>
      <c r="BA70" s="240">
        <f t="shared" si="3"/>
        <v>0</v>
      </c>
      <c r="BB70" s="240">
        <f t="shared" si="4"/>
        <v>0</v>
      </c>
      <c r="BC70" s="240">
        <f t="shared" si="5"/>
        <v>0</v>
      </c>
      <c r="BD70" s="240">
        <f t="shared" si="6"/>
        <v>0</v>
      </c>
      <c r="BE70" s="240">
        <f t="shared" si="7"/>
        <v>0</v>
      </c>
      <c r="CA70" s="275">
        <v>12</v>
      </c>
      <c r="CB70" s="275">
        <v>0</v>
      </c>
    </row>
    <row r="71" spans="1:80" x14ac:dyDescent="0.2">
      <c r="A71" s="267">
        <v>25</v>
      </c>
      <c r="B71" s="268" t="s">
        <v>56</v>
      </c>
      <c r="C71" s="269" t="s">
        <v>774</v>
      </c>
      <c r="D71" s="270" t="s">
        <v>273</v>
      </c>
      <c r="E71" s="271">
        <v>1</v>
      </c>
      <c r="F71" s="271"/>
      <c r="G71" s="272">
        <f t="shared" si="0"/>
        <v>0</v>
      </c>
      <c r="H71" s="273">
        <v>0</v>
      </c>
      <c r="I71" s="274">
        <f t="shared" si="1"/>
        <v>0</v>
      </c>
      <c r="J71" s="273"/>
      <c r="K71" s="274">
        <f t="shared" si="2"/>
        <v>0</v>
      </c>
      <c r="O71" s="266">
        <v>2</v>
      </c>
      <c r="AA71" s="240">
        <v>12</v>
      </c>
      <c r="AB71" s="240">
        <v>0</v>
      </c>
      <c r="AC71" s="240">
        <v>25</v>
      </c>
      <c r="AZ71" s="240">
        <v>1</v>
      </c>
      <c r="BA71" s="240">
        <f t="shared" si="3"/>
        <v>0</v>
      </c>
      <c r="BB71" s="240">
        <f t="shared" si="4"/>
        <v>0</v>
      </c>
      <c r="BC71" s="240">
        <f t="shared" si="5"/>
        <v>0</v>
      </c>
      <c r="BD71" s="240">
        <f t="shared" si="6"/>
        <v>0</v>
      </c>
      <c r="BE71" s="240">
        <f t="shared" si="7"/>
        <v>0</v>
      </c>
      <c r="CA71" s="275">
        <v>12</v>
      </c>
      <c r="CB71" s="275">
        <v>0</v>
      </c>
    </row>
    <row r="72" spans="1:80" x14ac:dyDescent="0.2">
      <c r="A72" s="267">
        <v>26</v>
      </c>
      <c r="B72" s="268" t="s">
        <v>56</v>
      </c>
      <c r="C72" s="269" t="s">
        <v>775</v>
      </c>
      <c r="D72" s="270" t="s">
        <v>273</v>
      </c>
      <c r="E72" s="271">
        <v>1</v>
      </c>
      <c r="F72" s="271"/>
      <c r="G72" s="272">
        <f t="shared" si="0"/>
        <v>0</v>
      </c>
      <c r="H72" s="273">
        <v>0</v>
      </c>
      <c r="I72" s="274">
        <f t="shared" si="1"/>
        <v>0</v>
      </c>
      <c r="J72" s="273"/>
      <c r="K72" s="274">
        <f t="shared" si="2"/>
        <v>0</v>
      </c>
      <c r="O72" s="266">
        <v>2</v>
      </c>
      <c r="AA72" s="240">
        <v>12</v>
      </c>
      <c r="AB72" s="240">
        <v>0</v>
      </c>
      <c r="AC72" s="240">
        <v>26</v>
      </c>
      <c r="AZ72" s="240">
        <v>1</v>
      </c>
      <c r="BA72" s="240">
        <f t="shared" si="3"/>
        <v>0</v>
      </c>
      <c r="BB72" s="240">
        <f t="shared" si="4"/>
        <v>0</v>
      </c>
      <c r="BC72" s="240">
        <f t="shared" si="5"/>
        <v>0</v>
      </c>
      <c r="BD72" s="240">
        <f t="shared" si="6"/>
        <v>0</v>
      </c>
      <c r="BE72" s="240">
        <f t="shared" si="7"/>
        <v>0</v>
      </c>
      <c r="CA72" s="275">
        <v>12</v>
      </c>
      <c r="CB72" s="275">
        <v>0</v>
      </c>
    </row>
    <row r="73" spans="1:80" x14ac:dyDescent="0.2">
      <c r="A73" s="267">
        <v>27</v>
      </c>
      <c r="B73" s="268" t="s">
        <v>56</v>
      </c>
      <c r="C73" s="269" t="s">
        <v>776</v>
      </c>
      <c r="D73" s="270" t="s">
        <v>273</v>
      </c>
      <c r="E73" s="271">
        <v>1</v>
      </c>
      <c r="F73" s="271"/>
      <c r="G73" s="272">
        <f t="shared" si="0"/>
        <v>0</v>
      </c>
      <c r="H73" s="273">
        <v>0</v>
      </c>
      <c r="I73" s="274">
        <f t="shared" si="1"/>
        <v>0</v>
      </c>
      <c r="J73" s="273"/>
      <c r="K73" s="274">
        <f t="shared" si="2"/>
        <v>0</v>
      </c>
      <c r="O73" s="266">
        <v>2</v>
      </c>
      <c r="AA73" s="240">
        <v>12</v>
      </c>
      <c r="AB73" s="240">
        <v>0</v>
      </c>
      <c r="AC73" s="240">
        <v>27</v>
      </c>
      <c r="AZ73" s="240">
        <v>1</v>
      </c>
      <c r="BA73" s="240">
        <f t="shared" si="3"/>
        <v>0</v>
      </c>
      <c r="BB73" s="240">
        <f t="shared" si="4"/>
        <v>0</v>
      </c>
      <c r="BC73" s="240">
        <f t="shared" si="5"/>
        <v>0</v>
      </c>
      <c r="BD73" s="240">
        <f t="shared" si="6"/>
        <v>0</v>
      </c>
      <c r="BE73" s="240">
        <f t="shared" si="7"/>
        <v>0</v>
      </c>
      <c r="CA73" s="275">
        <v>12</v>
      </c>
      <c r="CB73" s="275">
        <v>0</v>
      </c>
    </row>
    <row r="74" spans="1:80" x14ac:dyDescent="0.2">
      <c r="A74" s="285"/>
      <c r="B74" s="286" t="s">
        <v>104</v>
      </c>
      <c r="C74" s="287" t="s">
        <v>270</v>
      </c>
      <c r="D74" s="288"/>
      <c r="E74" s="289"/>
      <c r="F74" s="290"/>
      <c r="G74" s="291">
        <f>SUM(G64:G73)</f>
        <v>0</v>
      </c>
      <c r="H74" s="292"/>
      <c r="I74" s="293">
        <f>SUM(I64:I73)</f>
        <v>1.2710000000005883E-2</v>
      </c>
      <c r="J74" s="292"/>
      <c r="K74" s="293">
        <f>SUM(K64:K73)</f>
        <v>0</v>
      </c>
      <c r="O74" s="266">
        <v>4</v>
      </c>
      <c r="BA74" s="294">
        <f>SUM(BA64:BA73)</f>
        <v>0</v>
      </c>
      <c r="BB74" s="294">
        <f>SUM(BB64:BB73)</f>
        <v>0</v>
      </c>
      <c r="BC74" s="294">
        <f>SUM(BC64:BC73)</f>
        <v>0</v>
      </c>
      <c r="BD74" s="294">
        <f>SUM(BD64:BD73)</f>
        <v>0</v>
      </c>
      <c r="BE74" s="294">
        <f>SUM(BE64:BE73)</f>
        <v>0</v>
      </c>
    </row>
    <row r="75" spans="1:80" x14ac:dyDescent="0.2">
      <c r="A75" s="256" t="s">
        <v>100</v>
      </c>
      <c r="B75" s="257" t="s">
        <v>294</v>
      </c>
      <c r="C75" s="258" t="s">
        <v>295</v>
      </c>
      <c r="D75" s="259"/>
      <c r="E75" s="260"/>
      <c r="F75" s="260"/>
      <c r="G75" s="261"/>
      <c r="H75" s="262"/>
      <c r="I75" s="263"/>
      <c r="J75" s="264"/>
      <c r="K75" s="265"/>
      <c r="O75" s="266">
        <v>1</v>
      </c>
    </row>
    <row r="76" spans="1:80" x14ac:dyDescent="0.2">
      <c r="A76" s="267">
        <v>28</v>
      </c>
      <c r="B76" s="268" t="s">
        <v>297</v>
      </c>
      <c r="C76" s="269" t="s">
        <v>298</v>
      </c>
      <c r="D76" s="270" t="s">
        <v>142</v>
      </c>
      <c r="E76" s="271">
        <v>119.48399999999999</v>
      </c>
      <c r="F76" s="271"/>
      <c r="G76" s="272">
        <f>E76*F76</f>
        <v>0</v>
      </c>
      <c r="H76" s="273">
        <v>0</v>
      </c>
      <c r="I76" s="274">
        <f>E76*H76</f>
        <v>0</v>
      </c>
      <c r="J76" s="273">
        <v>0</v>
      </c>
      <c r="K76" s="274">
        <f>E76*J76</f>
        <v>0</v>
      </c>
      <c r="O76" s="266">
        <v>2</v>
      </c>
      <c r="AA76" s="240">
        <v>1</v>
      </c>
      <c r="AB76" s="240">
        <v>1</v>
      </c>
      <c r="AC76" s="240">
        <v>1</v>
      </c>
      <c r="AZ76" s="240">
        <v>1</v>
      </c>
      <c r="BA76" s="240">
        <f>IF(AZ76=1,G76,0)</f>
        <v>0</v>
      </c>
      <c r="BB76" s="240">
        <f>IF(AZ76=2,G76,0)</f>
        <v>0</v>
      </c>
      <c r="BC76" s="240">
        <f>IF(AZ76=3,G76,0)</f>
        <v>0</v>
      </c>
      <c r="BD76" s="240">
        <f>IF(AZ76=4,G76,0)</f>
        <v>0</v>
      </c>
      <c r="BE76" s="240">
        <f>IF(AZ76=5,G76,0)</f>
        <v>0</v>
      </c>
      <c r="CA76" s="275">
        <v>1</v>
      </c>
      <c r="CB76" s="275">
        <v>1</v>
      </c>
    </row>
    <row r="77" spans="1:80" x14ac:dyDescent="0.2">
      <c r="A77" s="285"/>
      <c r="B77" s="286" t="s">
        <v>104</v>
      </c>
      <c r="C77" s="287" t="s">
        <v>296</v>
      </c>
      <c r="D77" s="288"/>
      <c r="E77" s="289"/>
      <c r="F77" s="290"/>
      <c r="G77" s="291">
        <f>SUM(G75:G76)</f>
        <v>0</v>
      </c>
      <c r="H77" s="292"/>
      <c r="I77" s="293">
        <f>SUM(I75:I76)</f>
        <v>0</v>
      </c>
      <c r="J77" s="292"/>
      <c r="K77" s="293">
        <f>SUM(K75:K76)</f>
        <v>0</v>
      </c>
      <c r="O77" s="266">
        <v>4</v>
      </c>
      <c r="BA77" s="294">
        <f>SUM(BA75:BA76)</f>
        <v>0</v>
      </c>
      <c r="BB77" s="294">
        <f>SUM(BB75:BB76)</f>
        <v>0</v>
      </c>
      <c r="BC77" s="294">
        <f>SUM(BC75:BC76)</f>
        <v>0</v>
      </c>
      <c r="BD77" s="294">
        <f>SUM(BD75:BD76)</f>
        <v>0</v>
      </c>
      <c r="BE77" s="294">
        <f>SUM(BE75:BE76)</f>
        <v>0</v>
      </c>
    </row>
    <row r="78" spans="1:80" x14ac:dyDescent="0.2">
      <c r="E78" s="240"/>
    </row>
    <row r="79" spans="1:80" x14ac:dyDescent="0.2">
      <c r="E79" s="240"/>
    </row>
    <row r="80" spans="1:80" x14ac:dyDescent="0.2">
      <c r="E80" s="240"/>
    </row>
    <row r="81" spans="5:5" x14ac:dyDescent="0.2">
      <c r="E81" s="240"/>
    </row>
    <row r="82" spans="5:5" x14ac:dyDescent="0.2">
      <c r="E82" s="240"/>
    </row>
    <row r="83" spans="5:5" x14ac:dyDescent="0.2">
      <c r="E83" s="240"/>
    </row>
    <row r="84" spans="5:5" x14ac:dyDescent="0.2">
      <c r="E84" s="240"/>
    </row>
    <row r="85" spans="5:5" x14ac:dyDescent="0.2">
      <c r="E85" s="240"/>
    </row>
    <row r="86" spans="5:5" x14ac:dyDescent="0.2">
      <c r="E86" s="240"/>
    </row>
    <row r="87" spans="5:5" x14ac:dyDescent="0.2">
      <c r="E87" s="240"/>
    </row>
    <row r="88" spans="5:5" x14ac:dyDescent="0.2">
      <c r="E88" s="240"/>
    </row>
    <row r="89" spans="5:5" x14ac:dyDescent="0.2">
      <c r="E89" s="240"/>
    </row>
    <row r="90" spans="5:5" x14ac:dyDescent="0.2">
      <c r="E90" s="240"/>
    </row>
    <row r="91" spans="5:5" x14ac:dyDescent="0.2">
      <c r="E91" s="240"/>
    </row>
    <row r="92" spans="5:5" x14ac:dyDescent="0.2">
      <c r="E92" s="240"/>
    </row>
    <row r="93" spans="5:5" x14ac:dyDescent="0.2">
      <c r="E93" s="240"/>
    </row>
    <row r="94" spans="5:5" x14ac:dyDescent="0.2">
      <c r="E94" s="240"/>
    </row>
    <row r="95" spans="5:5" x14ac:dyDescent="0.2">
      <c r="E95" s="240"/>
    </row>
    <row r="96" spans="5:5" x14ac:dyDescent="0.2">
      <c r="E96" s="240"/>
    </row>
    <row r="97" spans="1:7" x14ac:dyDescent="0.2">
      <c r="E97" s="240"/>
    </row>
    <row r="98" spans="1:7" x14ac:dyDescent="0.2">
      <c r="E98" s="240"/>
    </row>
    <row r="99" spans="1:7" x14ac:dyDescent="0.2">
      <c r="E99" s="240"/>
    </row>
    <row r="100" spans="1:7" x14ac:dyDescent="0.2">
      <c r="E100" s="240"/>
    </row>
    <row r="101" spans="1:7" x14ac:dyDescent="0.2">
      <c r="A101" s="284"/>
      <c r="B101" s="284"/>
      <c r="C101" s="284"/>
      <c r="D101" s="284"/>
      <c r="E101" s="284"/>
      <c r="F101" s="284"/>
      <c r="G101" s="284"/>
    </row>
    <row r="102" spans="1:7" x14ac:dyDescent="0.2">
      <c r="A102" s="284"/>
      <c r="B102" s="284"/>
      <c r="C102" s="284"/>
      <c r="D102" s="284"/>
      <c r="E102" s="284"/>
      <c r="F102" s="284"/>
      <c r="G102" s="284"/>
    </row>
    <row r="103" spans="1:7" x14ac:dyDescent="0.2">
      <c r="A103" s="284"/>
      <c r="B103" s="284"/>
      <c r="C103" s="284"/>
      <c r="D103" s="284"/>
      <c r="E103" s="284"/>
      <c r="F103" s="284"/>
      <c r="G103" s="284"/>
    </row>
    <row r="104" spans="1:7" x14ac:dyDescent="0.2">
      <c r="A104" s="284"/>
      <c r="B104" s="284"/>
      <c r="C104" s="284"/>
      <c r="D104" s="284"/>
      <c r="E104" s="284"/>
      <c r="F104" s="284"/>
      <c r="G104" s="284"/>
    </row>
    <row r="105" spans="1:7" x14ac:dyDescent="0.2">
      <c r="E105" s="240"/>
    </row>
    <row r="106" spans="1:7" x14ac:dyDescent="0.2">
      <c r="E106" s="240"/>
    </row>
    <row r="107" spans="1:7" x14ac:dyDescent="0.2">
      <c r="E107" s="240"/>
    </row>
    <row r="108" spans="1:7" x14ac:dyDescent="0.2">
      <c r="E108" s="240"/>
    </row>
    <row r="109" spans="1:7" x14ac:dyDescent="0.2">
      <c r="E109" s="240"/>
    </row>
    <row r="110" spans="1:7" x14ac:dyDescent="0.2">
      <c r="E110" s="240"/>
    </row>
    <row r="111" spans="1:7" x14ac:dyDescent="0.2">
      <c r="E111" s="240"/>
    </row>
    <row r="112" spans="1:7" x14ac:dyDescent="0.2">
      <c r="E112" s="240"/>
    </row>
    <row r="113" spans="5:5" x14ac:dyDescent="0.2">
      <c r="E113" s="240"/>
    </row>
    <row r="114" spans="5:5" x14ac:dyDescent="0.2">
      <c r="E114" s="240"/>
    </row>
    <row r="115" spans="5:5" x14ac:dyDescent="0.2">
      <c r="E115" s="240"/>
    </row>
    <row r="116" spans="5:5" x14ac:dyDescent="0.2">
      <c r="E116" s="240"/>
    </row>
    <row r="117" spans="5:5" x14ac:dyDescent="0.2">
      <c r="E117" s="240"/>
    </row>
    <row r="118" spans="5:5" x14ac:dyDescent="0.2">
      <c r="E118" s="240"/>
    </row>
    <row r="119" spans="5:5" x14ac:dyDescent="0.2">
      <c r="E119" s="240"/>
    </row>
    <row r="120" spans="5:5" x14ac:dyDescent="0.2">
      <c r="E120" s="240"/>
    </row>
    <row r="121" spans="5:5" x14ac:dyDescent="0.2">
      <c r="E121" s="240"/>
    </row>
    <row r="122" spans="5:5" x14ac:dyDescent="0.2">
      <c r="E122" s="240"/>
    </row>
    <row r="123" spans="5:5" x14ac:dyDescent="0.2">
      <c r="E123" s="240"/>
    </row>
    <row r="124" spans="5:5" x14ac:dyDescent="0.2">
      <c r="E124" s="240"/>
    </row>
    <row r="125" spans="5:5" x14ac:dyDescent="0.2">
      <c r="E125" s="240"/>
    </row>
    <row r="126" spans="5:5" x14ac:dyDescent="0.2">
      <c r="E126" s="240"/>
    </row>
    <row r="127" spans="5:5" x14ac:dyDescent="0.2">
      <c r="E127" s="240"/>
    </row>
    <row r="128" spans="5:5" x14ac:dyDescent="0.2">
      <c r="E128" s="240"/>
    </row>
    <row r="129" spans="1:7" x14ac:dyDescent="0.2">
      <c r="E129" s="240"/>
    </row>
    <row r="130" spans="1:7" x14ac:dyDescent="0.2">
      <c r="E130" s="240"/>
    </row>
    <row r="131" spans="1:7" x14ac:dyDescent="0.2">
      <c r="E131" s="240"/>
    </row>
    <row r="132" spans="1:7" x14ac:dyDescent="0.2">
      <c r="E132" s="240"/>
    </row>
    <row r="133" spans="1:7" x14ac:dyDescent="0.2">
      <c r="E133" s="240"/>
    </row>
    <row r="134" spans="1:7" x14ac:dyDescent="0.2">
      <c r="E134" s="240"/>
    </row>
    <row r="135" spans="1:7" x14ac:dyDescent="0.2">
      <c r="E135" s="240"/>
    </row>
    <row r="136" spans="1:7" x14ac:dyDescent="0.2">
      <c r="A136" s="295"/>
      <c r="B136" s="295"/>
    </row>
    <row r="137" spans="1:7" x14ac:dyDescent="0.2">
      <c r="A137" s="284"/>
      <c r="B137" s="284"/>
      <c r="C137" s="296"/>
      <c r="D137" s="296"/>
      <c r="E137" s="297"/>
      <c r="F137" s="296"/>
      <c r="G137" s="298"/>
    </row>
    <row r="138" spans="1:7" x14ac:dyDescent="0.2">
      <c r="A138" s="299"/>
      <c r="B138" s="299"/>
      <c r="C138" s="284"/>
      <c r="D138" s="284"/>
      <c r="E138" s="300"/>
      <c r="F138" s="284"/>
      <c r="G138" s="284"/>
    </row>
    <row r="139" spans="1:7" x14ac:dyDescent="0.2">
      <c r="A139" s="284"/>
      <c r="B139" s="284"/>
      <c r="C139" s="284"/>
      <c r="D139" s="284"/>
      <c r="E139" s="300"/>
      <c r="F139" s="284"/>
      <c r="G139" s="284"/>
    </row>
    <row r="140" spans="1:7" x14ac:dyDescent="0.2">
      <c r="A140" s="284"/>
      <c r="B140" s="284"/>
      <c r="C140" s="284"/>
      <c r="D140" s="284"/>
      <c r="E140" s="300"/>
      <c r="F140" s="284"/>
      <c r="G140" s="284"/>
    </row>
    <row r="141" spans="1:7" x14ac:dyDescent="0.2">
      <c r="A141" s="284"/>
      <c r="B141" s="284"/>
      <c r="C141" s="284"/>
      <c r="D141" s="284"/>
      <c r="E141" s="300"/>
      <c r="F141" s="284"/>
      <c r="G141" s="284"/>
    </row>
    <row r="142" spans="1:7" x14ac:dyDescent="0.2">
      <c r="A142" s="284"/>
      <c r="B142" s="284"/>
      <c r="C142" s="284"/>
      <c r="D142" s="284"/>
      <c r="E142" s="300"/>
      <c r="F142" s="284"/>
      <c r="G142" s="284"/>
    </row>
    <row r="143" spans="1:7" x14ac:dyDescent="0.2">
      <c r="A143" s="284"/>
      <c r="B143" s="284"/>
      <c r="C143" s="284"/>
      <c r="D143" s="284"/>
      <c r="E143" s="300"/>
      <c r="F143" s="284"/>
      <c r="G143" s="284"/>
    </row>
    <row r="144" spans="1:7" x14ac:dyDescent="0.2">
      <c r="A144" s="284"/>
      <c r="B144" s="284"/>
      <c r="C144" s="284"/>
      <c r="D144" s="284"/>
      <c r="E144" s="300"/>
      <c r="F144" s="284"/>
      <c r="G144" s="284"/>
    </row>
    <row r="145" spans="1:7" x14ac:dyDescent="0.2">
      <c r="A145" s="284"/>
      <c r="B145" s="284"/>
      <c r="C145" s="284"/>
      <c r="D145" s="284"/>
      <c r="E145" s="300"/>
      <c r="F145" s="284"/>
      <c r="G145" s="284"/>
    </row>
    <row r="146" spans="1:7" x14ac:dyDescent="0.2">
      <c r="A146" s="284"/>
      <c r="B146" s="284"/>
      <c r="C146" s="284"/>
      <c r="D146" s="284"/>
      <c r="E146" s="300"/>
      <c r="F146" s="284"/>
      <c r="G146" s="284"/>
    </row>
    <row r="147" spans="1:7" x14ac:dyDescent="0.2">
      <c r="A147" s="284"/>
      <c r="B147" s="284"/>
      <c r="C147" s="284"/>
      <c r="D147" s="284"/>
      <c r="E147" s="300"/>
      <c r="F147" s="284"/>
      <c r="G147" s="284"/>
    </row>
    <row r="148" spans="1:7" x14ac:dyDescent="0.2">
      <c r="A148" s="284"/>
      <c r="B148" s="284"/>
      <c r="C148" s="284"/>
      <c r="D148" s="284"/>
      <c r="E148" s="300"/>
      <c r="F148" s="284"/>
      <c r="G148" s="284"/>
    </row>
    <row r="149" spans="1:7" x14ac:dyDescent="0.2">
      <c r="A149" s="284"/>
      <c r="B149" s="284"/>
      <c r="C149" s="284"/>
      <c r="D149" s="284"/>
      <c r="E149" s="300"/>
      <c r="F149" s="284"/>
      <c r="G149" s="284"/>
    </row>
    <row r="150" spans="1:7" x14ac:dyDescent="0.2">
      <c r="A150" s="284"/>
      <c r="B150" s="284"/>
      <c r="C150" s="284"/>
      <c r="D150" s="284"/>
      <c r="E150" s="300"/>
      <c r="F150" s="284"/>
      <c r="G150" s="284"/>
    </row>
  </sheetData>
  <mergeCells count="29">
    <mergeCell ref="C66:D66"/>
    <mergeCell ref="C55:D55"/>
    <mergeCell ref="C59:D59"/>
    <mergeCell ref="C60:D60"/>
    <mergeCell ref="C62:D62"/>
    <mergeCell ref="C45:D45"/>
    <mergeCell ref="C47:D47"/>
    <mergeCell ref="C51:D51"/>
    <mergeCell ref="C35:D35"/>
    <mergeCell ref="C37:D37"/>
    <mergeCell ref="C39:D39"/>
    <mergeCell ref="C41:D41"/>
    <mergeCell ref="C27:D27"/>
    <mergeCell ref="C29:D29"/>
    <mergeCell ref="C31:D31"/>
    <mergeCell ref="C15:D15"/>
    <mergeCell ref="C16:D16"/>
    <mergeCell ref="C18:D18"/>
    <mergeCell ref="C20:D20"/>
    <mergeCell ref="C22:D22"/>
    <mergeCell ref="C23:D23"/>
    <mergeCell ref="C10:D10"/>
    <mergeCell ref="C12:D12"/>
    <mergeCell ref="C13:D13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98" t="s">
        <v>33</v>
      </c>
      <c r="B1" s="99"/>
      <c r="C1" s="99"/>
      <c r="D1" s="99"/>
      <c r="E1" s="99"/>
      <c r="F1" s="99"/>
      <c r="G1" s="99"/>
    </row>
    <row r="2" spans="1:57" ht="12.75" customHeight="1" x14ac:dyDescent="0.2">
      <c r="A2" s="100" t="s">
        <v>34</v>
      </c>
      <c r="B2" s="101"/>
      <c r="C2" s="102" t="s">
        <v>777</v>
      </c>
      <c r="D2" s="102" t="s">
        <v>778</v>
      </c>
      <c r="E2" s="101"/>
      <c r="F2" s="103" t="s">
        <v>35</v>
      </c>
      <c r="G2" s="104"/>
    </row>
    <row r="3" spans="1:57" ht="3" hidden="1" customHeight="1" x14ac:dyDescent="0.2">
      <c r="A3" s="105"/>
      <c r="B3" s="106"/>
      <c r="C3" s="107"/>
      <c r="D3" s="107"/>
      <c r="E3" s="106"/>
      <c r="F3" s="108"/>
      <c r="G3" s="109"/>
    </row>
    <row r="4" spans="1:57" ht="12" customHeight="1" x14ac:dyDescent="0.2">
      <c r="A4" s="110" t="s">
        <v>36</v>
      </c>
      <c r="B4" s="106"/>
      <c r="C4" s="107"/>
      <c r="D4" s="107"/>
      <c r="E4" s="106"/>
      <c r="F4" s="108" t="s">
        <v>37</v>
      </c>
      <c r="G4" s="111"/>
    </row>
    <row r="5" spans="1:57" ht="12.95" customHeight="1" x14ac:dyDescent="0.2">
      <c r="A5" s="112" t="s">
        <v>777</v>
      </c>
      <c r="B5" s="113"/>
      <c r="C5" s="114" t="s">
        <v>778</v>
      </c>
      <c r="D5" s="115"/>
      <c r="E5" s="116"/>
      <c r="F5" s="108" t="s">
        <v>38</v>
      </c>
      <c r="G5" s="109"/>
    </row>
    <row r="6" spans="1:57" ht="12.95" customHeight="1" x14ac:dyDescent="0.2">
      <c r="A6" s="110" t="s">
        <v>39</v>
      </c>
      <c r="B6" s="106"/>
      <c r="C6" s="107"/>
      <c r="D6" s="107"/>
      <c r="E6" s="106"/>
      <c r="F6" s="117" t="s">
        <v>40</v>
      </c>
      <c r="G6" s="118">
        <v>0</v>
      </c>
      <c r="O6" s="119"/>
    </row>
    <row r="7" spans="1:57" ht="12.95" customHeight="1" x14ac:dyDescent="0.2">
      <c r="A7" s="120" t="s">
        <v>105</v>
      </c>
      <c r="B7" s="121"/>
      <c r="C7" s="122" t="s">
        <v>106</v>
      </c>
      <c r="D7" s="123"/>
      <c r="E7" s="123"/>
      <c r="F7" s="124" t="s">
        <v>41</v>
      </c>
      <c r="G7" s="118">
        <f>IF(G6=0,,ROUND((F30+F32)/G6,1))</f>
        <v>0</v>
      </c>
    </row>
    <row r="8" spans="1:57" x14ac:dyDescent="0.2">
      <c r="A8" s="125" t="s">
        <v>42</v>
      </c>
      <c r="B8" s="108"/>
      <c r="C8" s="314"/>
      <c r="D8" s="314"/>
      <c r="E8" s="315"/>
      <c r="F8" s="126" t="s">
        <v>43</v>
      </c>
      <c r="G8" s="127"/>
      <c r="H8" s="128"/>
      <c r="I8" s="129"/>
    </row>
    <row r="9" spans="1:57" x14ac:dyDescent="0.2">
      <c r="A9" s="125" t="s">
        <v>44</v>
      </c>
      <c r="B9" s="108"/>
      <c r="C9" s="314"/>
      <c r="D9" s="314"/>
      <c r="E9" s="315"/>
      <c r="F9" s="108"/>
      <c r="G9" s="130"/>
      <c r="H9" s="131"/>
    </row>
    <row r="10" spans="1:57" x14ac:dyDescent="0.2">
      <c r="A10" s="125" t="s">
        <v>45</v>
      </c>
      <c r="B10" s="108"/>
      <c r="C10" s="314"/>
      <c r="D10" s="314"/>
      <c r="E10" s="314"/>
      <c r="F10" s="132"/>
      <c r="G10" s="133"/>
      <c r="H10" s="134"/>
    </row>
    <row r="11" spans="1:57" ht="13.5" customHeight="1" x14ac:dyDescent="0.2">
      <c r="A11" s="125" t="s">
        <v>46</v>
      </c>
      <c r="B11" s="108"/>
      <c r="C11" s="314" t="s">
        <v>439</v>
      </c>
      <c r="D11" s="314"/>
      <c r="E11" s="314"/>
      <c r="F11" s="135" t="s">
        <v>47</v>
      </c>
      <c r="G11" s="136"/>
      <c r="H11" s="131"/>
      <c r="BA11" s="137"/>
      <c r="BB11" s="137"/>
      <c r="BC11" s="137"/>
      <c r="BD11" s="137"/>
      <c r="BE11" s="137"/>
    </row>
    <row r="12" spans="1:57" ht="12.75" customHeight="1" x14ac:dyDescent="0.2">
      <c r="A12" s="138" t="s">
        <v>48</v>
      </c>
      <c r="B12" s="106"/>
      <c r="C12" s="316"/>
      <c r="D12" s="316"/>
      <c r="E12" s="316"/>
      <c r="F12" s="139" t="s">
        <v>49</v>
      </c>
      <c r="G12" s="140"/>
      <c r="H12" s="131"/>
    </row>
    <row r="13" spans="1:57" ht="28.5" customHeight="1" thickBot="1" x14ac:dyDescent="0.25">
      <c r="A13" s="141" t="s">
        <v>50</v>
      </c>
      <c r="B13" s="142"/>
      <c r="C13" s="142"/>
      <c r="D13" s="142"/>
      <c r="E13" s="143"/>
      <c r="F13" s="143"/>
      <c r="G13" s="144"/>
      <c r="H13" s="131"/>
    </row>
    <row r="14" spans="1:57" ht="17.25" customHeight="1" thickBot="1" x14ac:dyDescent="0.25">
      <c r="A14" s="145" t="s">
        <v>51</v>
      </c>
      <c r="B14" s="146"/>
      <c r="C14" s="147"/>
      <c r="D14" s="148" t="s">
        <v>52</v>
      </c>
      <c r="E14" s="149"/>
      <c r="F14" s="149"/>
      <c r="G14" s="147"/>
    </row>
    <row r="15" spans="1:57" ht="15.95" customHeight="1" x14ac:dyDescent="0.2">
      <c r="A15" s="150"/>
      <c r="B15" s="151" t="s">
        <v>53</v>
      </c>
      <c r="C15" s="152">
        <f>'SO07 SO07 Rek'!E18</f>
        <v>0</v>
      </c>
      <c r="D15" s="153" t="str">
        <f>'SO07 SO07 Rek'!A23</f>
        <v>Ztížené výrobní podmínky</v>
      </c>
      <c r="E15" s="154"/>
      <c r="F15" s="155"/>
      <c r="G15" s="152">
        <f>'SO07 SO07 Rek'!I23</f>
        <v>0</v>
      </c>
    </row>
    <row r="16" spans="1:57" ht="15.95" customHeight="1" x14ac:dyDescent="0.2">
      <c r="A16" s="150" t="s">
        <v>54</v>
      </c>
      <c r="B16" s="151" t="s">
        <v>55</v>
      </c>
      <c r="C16" s="152">
        <f>'SO07 SO07 Rek'!F18</f>
        <v>0</v>
      </c>
      <c r="D16" s="156" t="str">
        <f>'SO07 SO07 Rek'!A24</f>
        <v>Oborová přirážka</v>
      </c>
      <c r="E16" s="157"/>
      <c r="F16" s="158"/>
      <c r="G16" s="152">
        <f>'SO07 SO07 Rek'!I24</f>
        <v>0</v>
      </c>
    </row>
    <row r="17" spans="1:7" ht="15.95" customHeight="1" x14ac:dyDescent="0.2">
      <c r="A17" s="150" t="s">
        <v>56</v>
      </c>
      <c r="B17" s="151" t="s">
        <v>57</v>
      </c>
      <c r="C17" s="152">
        <f>'SO07 SO07 Rek'!H18</f>
        <v>0</v>
      </c>
      <c r="D17" s="156" t="str">
        <f>'SO07 SO07 Rek'!A25</f>
        <v>Přesun stavebních kapacit</v>
      </c>
      <c r="E17" s="157"/>
      <c r="F17" s="158"/>
      <c r="G17" s="152">
        <f>'SO07 SO07 Rek'!I25</f>
        <v>0</v>
      </c>
    </row>
    <row r="18" spans="1:7" ht="15.95" customHeight="1" x14ac:dyDescent="0.2">
      <c r="A18" s="159" t="s">
        <v>58</v>
      </c>
      <c r="B18" s="160" t="s">
        <v>59</v>
      </c>
      <c r="C18" s="152">
        <f>'SO07 SO07 Rek'!G18</f>
        <v>0</v>
      </c>
      <c r="D18" s="156" t="str">
        <f>'SO07 SO07 Rek'!A26</f>
        <v>Mimostaveništní doprava</v>
      </c>
      <c r="E18" s="157"/>
      <c r="F18" s="158"/>
      <c r="G18" s="152">
        <f>'SO07 SO07 Rek'!I26</f>
        <v>0</v>
      </c>
    </row>
    <row r="19" spans="1:7" ht="15.95" customHeight="1" x14ac:dyDescent="0.2">
      <c r="A19" s="161" t="s">
        <v>60</v>
      </c>
      <c r="B19" s="151"/>
      <c r="C19" s="152">
        <f>SUM(C15:C18)</f>
        <v>0</v>
      </c>
      <c r="D19" s="162" t="str">
        <f>'SO07 SO07 Rek'!A27</f>
        <v>Zařízení staveniště</v>
      </c>
      <c r="E19" s="157"/>
      <c r="F19" s="158"/>
      <c r="G19" s="152">
        <f>'SO07 SO07 Rek'!I27</f>
        <v>0</v>
      </c>
    </row>
    <row r="20" spans="1:7" ht="15.95" customHeight="1" x14ac:dyDescent="0.2">
      <c r="A20" s="161"/>
      <c r="B20" s="151"/>
      <c r="C20" s="152"/>
      <c r="D20" s="156" t="str">
        <f>'SO07 SO07 Rek'!A28</f>
        <v>Provoz investora</v>
      </c>
      <c r="E20" s="157"/>
      <c r="F20" s="158"/>
      <c r="G20" s="152">
        <f>'SO07 SO07 Rek'!I28</f>
        <v>0</v>
      </c>
    </row>
    <row r="21" spans="1:7" ht="15.95" customHeight="1" x14ac:dyDescent="0.2">
      <c r="A21" s="161" t="s">
        <v>30</v>
      </c>
      <c r="B21" s="151"/>
      <c r="C21" s="152">
        <f>'SO07 SO07 Rek'!I18</f>
        <v>0</v>
      </c>
      <c r="D21" s="156" t="str">
        <f>'SO07 SO07 Rek'!A29</f>
        <v>Kompletační činnost (IČD)</v>
      </c>
      <c r="E21" s="157"/>
      <c r="F21" s="158"/>
      <c r="G21" s="152">
        <f>'SO07 SO07 Rek'!I29</f>
        <v>0</v>
      </c>
    </row>
    <row r="22" spans="1:7" ht="15.95" customHeight="1" x14ac:dyDescent="0.2">
      <c r="A22" s="163" t="s">
        <v>61</v>
      </c>
      <c r="B22" s="131"/>
      <c r="C22" s="152">
        <f>C19+C21</f>
        <v>0</v>
      </c>
      <c r="D22" s="156" t="s">
        <v>62</v>
      </c>
      <c r="E22" s="157"/>
      <c r="F22" s="158"/>
      <c r="G22" s="152">
        <f>G23-SUM(G15:G21)</f>
        <v>0</v>
      </c>
    </row>
    <row r="23" spans="1:7" ht="15.95" customHeight="1" thickBot="1" x14ac:dyDescent="0.25">
      <c r="A23" s="317" t="s">
        <v>63</v>
      </c>
      <c r="B23" s="318"/>
      <c r="C23" s="164">
        <f>C22+G23</f>
        <v>0</v>
      </c>
      <c r="D23" s="165" t="s">
        <v>64</v>
      </c>
      <c r="E23" s="166"/>
      <c r="F23" s="167"/>
      <c r="G23" s="152">
        <f>'SO07 SO07 Rek'!H31</f>
        <v>0</v>
      </c>
    </row>
    <row r="24" spans="1:7" x14ac:dyDescent="0.2">
      <c r="A24" s="168" t="s">
        <v>65</v>
      </c>
      <c r="B24" s="169"/>
      <c r="C24" s="170"/>
      <c r="D24" s="169" t="s">
        <v>66</v>
      </c>
      <c r="E24" s="169"/>
      <c r="F24" s="171" t="s">
        <v>67</v>
      </c>
      <c r="G24" s="172"/>
    </row>
    <row r="25" spans="1:7" x14ac:dyDescent="0.2">
      <c r="A25" s="163" t="s">
        <v>68</v>
      </c>
      <c r="B25" s="131"/>
      <c r="C25" s="173"/>
      <c r="D25" s="131" t="s">
        <v>68</v>
      </c>
      <c r="F25" s="174" t="s">
        <v>68</v>
      </c>
      <c r="G25" s="175"/>
    </row>
    <row r="26" spans="1:7" ht="37.5" customHeight="1" x14ac:dyDescent="0.2">
      <c r="A26" s="163" t="s">
        <v>69</v>
      </c>
      <c r="B26" s="176"/>
      <c r="C26" s="173"/>
      <c r="D26" s="131" t="s">
        <v>69</v>
      </c>
      <c r="F26" s="174" t="s">
        <v>69</v>
      </c>
      <c r="G26" s="175"/>
    </row>
    <row r="27" spans="1:7" x14ac:dyDescent="0.2">
      <c r="A27" s="163"/>
      <c r="B27" s="177"/>
      <c r="C27" s="173"/>
      <c r="D27" s="131"/>
      <c r="F27" s="174"/>
      <c r="G27" s="175"/>
    </row>
    <row r="28" spans="1:7" x14ac:dyDescent="0.2">
      <c r="A28" s="163" t="s">
        <v>70</v>
      </c>
      <c r="B28" s="131"/>
      <c r="C28" s="173"/>
      <c r="D28" s="174" t="s">
        <v>71</v>
      </c>
      <c r="E28" s="173"/>
      <c r="F28" s="178" t="s">
        <v>71</v>
      </c>
      <c r="G28" s="175"/>
    </row>
    <row r="29" spans="1:7" ht="69" customHeight="1" x14ac:dyDescent="0.2">
      <c r="A29" s="163"/>
      <c r="B29" s="131"/>
      <c r="C29" s="179"/>
      <c r="D29" s="180"/>
      <c r="E29" s="179"/>
      <c r="F29" s="131"/>
      <c r="G29" s="175"/>
    </row>
    <row r="30" spans="1:7" x14ac:dyDescent="0.2">
      <c r="A30" s="181" t="s">
        <v>12</v>
      </c>
      <c r="B30" s="182"/>
      <c r="C30" s="183">
        <v>21</v>
      </c>
      <c r="D30" s="182" t="s">
        <v>72</v>
      </c>
      <c r="E30" s="184"/>
      <c r="F30" s="319">
        <f>ROUND(C23-F32,0)</f>
        <v>0</v>
      </c>
      <c r="G30" s="320"/>
    </row>
    <row r="31" spans="1:7" x14ac:dyDescent="0.2">
      <c r="A31" s="181" t="s">
        <v>73</v>
      </c>
      <c r="B31" s="182"/>
      <c r="C31" s="183">
        <f>C30</f>
        <v>21</v>
      </c>
      <c r="D31" s="182" t="s">
        <v>74</v>
      </c>
      <c r="E31" s="184"/>
      <c r="F31" s="319">
        <f>ROUND(PRODUCT(F30,C31/100),1)</f>
        <v>0</v>
      </c>
      <c r="G31" s="320"/>
    </row>
    <row r="32" spans="1:7" x14ac:dyDescent="0.2">
      <c r="A32" s="181" t="s">
        <v>12</v>
      </c>
      <c r="B32" s="182"/>
      <c r="C32" s="183">
        <v>0</v>
      </c>
      <c r="D32" s="182" t="s">
        <v>74</v>
      </c>
      <c r="E32" s="184"/>
      <c r="F32" s="319">
        <v>0</v>
      </c>
      <c r="G32" s="320"/>
    </row>
    <row r="33" spans="1:8" x14ac:dyDescent="0.2">
      <c r="A33" s="181" t="s">
        <v>73</v>
      </c>
      <c r="B33" s="185"/>
      <c r="C33" s="186">
        <f>C32</f>
        <v>0</v>
      </c>
      <c r="D33" s="182" t="s">
        <v>74</v>
      </c>
      <c r="E33" s="158"/>
      <c r="F33" s="319">
        <f>ROUND(PRODUCT(F32,C33/100),1)</f>
        <v>0</v>
      </c>
      <c r="G33" s="320"/>
    </row>
    <row r="34" spans="1:8" s="190" customFormat="1" ht="19.5" customHeight="1" thickBot="1" x14ac:dyDescent="0.3">
      <c r="A34" s="187" t="s">
        <v>75</v>
      </c>
      <c r="B34" s="188"/>
      <c r="C34" s="188"/>
      <c r="D34" s="188"/>
      <c r="E34" s="189"/>
      <c r="F34" s="321">
        <f>CEILING(SUM(F30:F33),IF(SUM(F30:F33)&gt;=0,1,-1))</f>
        <v>0</v>
      </c>
      <c r="G34" s="322"/>
    </row>
    <row r="36" spans="1:8" x14ac:dyDescent="0.2">
      <c r="A36" s="1" t="s">
        <v>76</v>
      </c>
      <c r="B36" s="1"/>
      <c r="C36" s="1"/>
      <c r="D36" s="1"/>
      <c r="E36" s="1"/>
      <c r="F36" s="1"/>
      <c r="G36" s="1"/>
      <c r="H36" t="s">
        <v>2</v>
      </c>
    </row>
    <row r="37" spans="1:8" ht="14.25" customHeight="1" x14ac:dyDescent="0.2">
      <c r="A37" s="1"/>
      <c r="B37" s="313"/>
      <c r="C37" s="313"/>
      <c r="D37" s="313"/>
      <c r="E37" s="313"/>
      <c r="F37" s="313"/>
      <c r="G37" s="313"/>
      <c r="H37" t="s">
        <v>2</v>
      </c>
    </row>
    <row r="38" spans="1:8" ht="12.75" customHeight="1" x14ac:dyDescent="0.2">
      <c r="A38" s="191"/>
      <c r="B38" s="313"/>
      <c r="C38" s="313"/>
      <c r="D38" s="313"/>
      <c r="E38" s="313"/>
      <c r="F38" s="313"/>
      <c r="G38" s="313"/>
      <c r="H38" t="s">
        <v>2</v>
      </c>
    </row>
    <row r="39" spans="1:8" x14ac:dyDescent="0.2">
      <c r="A39" s="191"/>
      <c r="B39" s="313"/>
      <c r="C39" s="313"/>
      <c r="D39" s="313"/>
      <c r="E39" s="313"/>
      <c r="F39" s="313"/>
      <c r="G39" s="313"/>
      <c r="H39" t="s">
        <v>2</v>
      </c>
    </row>
    <row r="40" spans="1:8" x14ac:dyDescent="0.2">
      <c r="A40" s="191"/>
      <c r="B40" s="313"/>
      <c r="C40" s="313"/>
      <c r="D40" s="313"/>
      <c r="E40" s="313"/>
      <c r="F40" s="313"/>
      <c r="G40" s="313"/>
      <c r="H40" t="s">
        <v>2</v>
      </c>
    </row>
    <row r="41" spans="1:8" x14ac:dyDescent="0.2">
      <c r="A41" s="191"/>
      <c r="B41" s="313"/>
      <c r="C41" s="313"/>
      <c r="D41" s="313"/>
      <c r="E41" s="313"/>
      <c r="F41" s="313"/>
      <c r="G41" s="313"/>
      <c r="H41" t="s">
        <v>2</v>
      </c>
    </row>
    <row r="42" spans="1:8" x14ac:dyDescent="0.2">
      <c r="A42" s="191"/>
      <c r="B42" s="313"/>
      <c r="C42" s="313"/>
      <c r="D42" s="313"/>
      <c r="E42" s="313"/>
      <c r="F42" s="313"/>
      <c r="G42" s="313"/>
      <c r="H42" t="s">
        <v>2</v>
      </c>
    </row>
    <row r="43" spans="1:8" x14ac:dyDescent="0.2">
      <c r="A43" s="191"/>
      <c r="B43" s="313"/>
      <c r="C43" s="313"/>
      <c r="D43" s="313"/>
      <c r="E43" s="313"/>
      <c r="F43" s="313"/>
      <c r="G43" s="313"/>
      <c r="H43" t="s">
        <v>2</v>
      </c>
    </row>
    <row r="44" spans="1:8" x14ac:dyDescent="0.2">
      <c r="A44" s="191"/>
      <c r="B44" s="313"/>
      <c r="C44" s="313"/>
      <c r="D44" s="313"/>
      <c r="E44" s="313"/>
      <c r="F44" s="313"/>
      <c r="G44" s="313"/>
      <c r="H44" t="s">
        <v>2</v>
      </c>
    </row>
    <row r="45" spans="1:8" ht="0.75" customHeight="1" x14ac:dyDescent="0.2">
      <c r="A45" s="191"/>
      <c r="B45" s="313"/>
      <c r="C45" s="313"/>
      <c r="D45" s="313"/>
      <c r="E45" s="313"/>
      <c r="F45" s="313"/>
      <c r="G45" s="313"/>
      <c r="H45" t="s">
        <v>2</v>
      </c>
    </row>
    <row r="46" spans="1:8" x14ac:dyDescent="0.2">
      <c r="B46" s="323"/>
      <c r="C46" s="323"/>
      <c r="D46" s="323"/>
      <c r="E46" s="323"/>
      <c r="F46" s="323"/>
      <c r="G46" s="323"/>
    </row>
    <row r="47" spans="1:8" x14ac:dyDescent="0.2">
      <c r="B47" s="323"/>
      <c r="C47" s="323"/>
      <c r="D47" s="323"/>
      <c r="E47" s="323"/>
      <c r="F47" s="323"/>
      <c r="G47" s="323"/>
    </row>
    <row r="48" spans="1:8" x14ac:dyDescent="0.2">
      <c r="B48" s="323"/>
      <c r="C48" s="323"/>
      <c r="D48" s="323"/>
      <c r="E48" s="323"/>
      <c r="F48" s="323"/>
      <c r="G48" s="323"/>
    </row>
    <row r="49" spans="2:7" x14ac:dyDescent="0.2">
      <c r="B49" s="323"/>
      <c r="C49" s="323"/>
      <c r="D49" s="323"/>
      <c r="E49" s="323"/>
      <c r="F49" s="323"/>
      <c r="G49" s="323"/>
    </row>
    <row r="50" spans="2:7" x14ac:dyDescent="0.2">
      <c r="B50" s="323"/>
      <c r="C50" s="323"/>
      <c r="D50" s="323"/>
      <c r="E50" s="323"/>
      <c r="F50" s="323"/>
      <c r="G50" s="323"/>
    </row>
    <row r="51" spans="2:7" x14ac:dyDescent="0.2">
      <c r="B51" s="323"/>
      <c r="C51" s="323"/>
      <c r="D51" s="323"/>
      <c r="E51" s="323"/>
      <c r="F51" s="323"/>
      <c r="G51" s="323"/>
    </row>
    <row r="52" spans="2:7" x14ac:dyDescent="0.2">
      <c r="B52" s="323"/>
      <c r="C52" s="323"/>
      <c r="D52" s="323"/>
      <c r="E52" s="323"/>
      <c r="F52" s="323"/>
      <c r="G52" s="323"/>
    </row>
    <row r="53" spans="2:7" x14ac:dyDescent="0.2">
      <c r="B53" s="323"/>
      <c r="C53" s="323"/>
      <c r="D53" s="323"/>
      <c r="E53" s="323"/>
      <c r="F53" s="323"/>
      <c r="G53" s="323"/>
    </row>
    <row r="54" spans="2:7" x14ac:dyDescent="0.2">
      <c r="B54" s="323"/>
      <c r="C54" s="323"/>
      <c r="D54" s="323"/>
      <c r="E54" s="323"/>
      <c r="F54" s="323"/>
      <c r="G54" s="323"/>
    </row>
    <row r="55" spans="2:7" x14ac:dyDescent="0.2">
      <c r="B55" s="323"/>
      <c r="C55" s="323"/>
      <c r="D55" s="323"/>
      <c r="E55" s="323"/>
      <c r="F55" s="323"/>
      <c r="G55" s="323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/>
  <dimension ref="A1:BE82"/>
  <sheetViews>
    <sheetView workbookViewId="0">
      <selection activeCell="G28" sqref="G28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324" t="s">
        <v>3</v>
      </c>
      <c r="B1" s="325"/>
      <c r="C1" s="192" t="s">
        <v>107</v>
      </c>
      <c r="D1" s="193"/>
      <c r="E1" s="194"/>
      <c r="F1" s="193"/>
      <c r="G1" s="195" t="s">
        <v>77</v>
      </c>
      <c r="H1" s="196" t="s">
        <v>777</v>
      </c>
      <c r="I1" s="197"/>
    </row>
    <row r="2" spans="1:9" ht="13.5" thickBot="1" x14ac:dyDescent="0.25">
      <c r="A2" s="326" t="s">
        <v>78</v>
      </c>
      <c r="B2" s="327"/>
      <c r="C2" s="198" t="s">
        <v>779</v>
      </c>
      <c r="D2" s="199"/>
      <c r="E2" s="200"/>
      <c r="F2" s="199"/>
      <c r="G2" s="328" t="s">
        <v>778</v>
      </c>
      <c r="H2" s="329"/>
      <c r="I2" s="330"/>
    </row>
    <row r="3" spans="1:9" ht="13.5" thickTop="1" x14ac:dyDescent="0.2">
      <c r="F3" s="131"/>
    </row>
    <row r="4" spans="1:9" ht="19.5" customHeight="1" x14ac:dyDescent="0.25">
      <c r="A4" s="201" t="s">
        <v>79</v>
      </c>
      <c r="B4" s="202"/>
      <c r="C4" s="202"/>
      <c r="D4" s="202"/>
      <c r="E4" s="203"/>
      <c r="F4" s="202"/>
      <c r="G4" s="202"/>
      <c r="H4" s="202"/>
      <c r="I4" s="202"/>
    </row>
    <row r="5" spans="1:9" ht="13.5" thickBot="1" x14ac:dyDescent="0.25"/>
    <row r="6" spans="1:9" s="131" customFormat="1" ht="13.5" thickBot="1" x14ac:dyDescent="0.25">
      <c r="A6" s="204"/>
      <c r="B6" s="205" t="s">
        <v>80</v>
      </c>
      <c r="C6" s="205"/>
      <c r="D6" s="206"/>
      <c r="E6" s="207" t="s">
        <v>26</v>
      </c>
      <c r="F6" s="208" t="s">
        <v>27</v>
      </c>
      <c r="G6" s="208" t="s">
        <v>28</v>
      </c>
      <c r="H6" s="208" t="s">
        <v>29</v>
      </c>
      <c r="I6" s="209" t="s">
        <v>30</v>
      </c>
    </row>
    <row r="7" spans="1:9" s="131" customFormat="1" x14ac:dyDescent="0.2">
      <c r="A7" s="301" t="str">
        <f>'SO07 SO07 Pol'!B7</f>
        <v>2</v>
      </c>
      <c r="B7" s="63" t="str">
        <f>'SO07 SO07 Pol'!C7</f>
        <v>Základy,zvláštní zakládání</v>
      </c>
      <c r="D7" s="210"/>
      <c r="E7" s="302">
        <f>'SO07 SO07 Pol'!BA32</f>
        <v>0</v>
      </c>
      <c r="F7" s="303">
        <f>'SO07 SO07 Pol'!BB32</f>
        <v>0</v>
      </c>
      <c r="G7" s="303">
        <f>'SO07 SO07 Pol'!BC32</f>
        <v>0</v>
      </c>
      <c r="H7" s="303">
        <f>'SO07 SO07 Pol'!BD32</f>
        <v>0</v>
      </c>
      <c r="I7" s="304">
        <f>'SO07 SO07 Pol'!BE32</f>
        <v>0</v>
      </c>
    </row>
    <row r="8" spans="1:9" s="131" customFormat="1" x14ac:dyDescent="0.2">
      <c r="A8" s="301" t="str">
        <f>'SO07 SO07 Pol'!B33</f>
        <v>3</v>
      </c>
      <c r="B8" s="63" t="str">
        <f>'SO07 SO07 Pol'!C33</f>
        <v>Svislé a kompletní konstrukce</v>
      </c>
      <c r="D8" s="210"/>
      <c r="E8" s="302">
        <f>'SO07 SO07 Pol'!BA74</f>
        <v>0</v>
      </c>
      <c r="F8" s="303">
        <f>'SO07 SO07 Pol'!BB74</f>
        <v>0</v>
      </c>
      <c r="G8" s="303">
        <f>'SO07 SO07 Pol'!BC74</f>
        <v>0</v>
      </c>
      <c r="H8" s="303">
        <f>'SO07 SO07 Pol'!BD74</f>
        <v>0</v>
      </c>
      <c r="I8" s="304">
        <f>'SO07 SO07 Pol'!BE74</f>
        <v>0</v>
      </c>
    </row>
    <row r="9" spans="1:9" s="131" customFormat="1" x14ac:dyDescent="0.2">
      <c r="A9" s="301" t="str">
        <f>'SO07 SO07 Pol'!B75</f>
        <v>4</v>
      </c>
      <c r="B9" s="63" t="str">
        <f>'SO07 SO07 Pol'!C75</f>
        <v>Vodorovné konstrukce</v>
      </c>
      <c r="D9" s="210"/>
      <c r="E9" s="302">
        <f>'SO07 SO07 Pol'!BA79</f>
        <v>0</v>
      </c>
      <c r="F9" s="303">
        <f>'SO07 SO07 Pol'!BB79</f>
        <v>0</v>
      </c>
      <c r="G9" s="303">
        <f>'SO07 SO07 Pol'!BC79</f>
        <v>0</v>
      </c>
      <c r="H9" s="303">
        <f>'SO07 SO07 Pol'!BD79</f>
        <v>0</v>
      </c>
      <c r="I9" s="304">
        <f>'SO07 SO07 Pol'!BE79</f>
        <v>0</v>
      </c>
    </row>
    <row r="10" spans="1:9" s="131" customFormat="1" x14ac:dyDescent="0.2">
      <c r="A10" s="301" t="str">
        <f>'SO07 SO07 Pol'!B80</f>
        <v>45</v>
      </c>
      <c r="B10" s="63" t="str">
        <f>'SO07 SO07 Pol'!C80</f>
        <v>Podkladní a vedlejší konstrukc</v>
      </c>
      <c r="D10" s="210"/>
      <c r="E10" s="302">
        <f>'SO07 SO07 Pol'!BA93</f>
        <v>0</v>
      </c>
      <c r="F10" s="303">
        <f>'SO07 SO07 Pol'!BB93</f>
        <v>0</v>
      </c>
      <c r="G10" s="303">
        <f>'SO07 SO07 Pol'!BC93</f>
        <v>0</v>
      </c>
      <c r="H10" s="303">
        <f>'SO07 SO07 Pol'!BD93</f>
        <v>0</v>
      </c>
      <c r="I10" s="304">
        <f>'SO07 SO07 Pol'!BE93</f>
        <v>0</v>
      </c>
    </row>
    <row r="11" spans="1:9" s="131" customFormat="1" x14ac:dyDescent="0.2">
      <c r="A11" s="301" t="str">
        <f>'SO07 SO07 Pol'!B94</f>
        <v>63</v>
      </c>
      <c r="B11" s="63" t="str">
        <f>'SO07 SO07 Pol'!C94</f>
        <v>Podlahy a podlahové konstrukce</v>
      </c>
      <c r="D11" s="210"/>
      <c r="E11" s="302">
        <f>'SO07 SO07 Pol'!BA101</f>
        <v>0</v>
      </c>
      <c r="F11" s="303">
        <f>'SO07 SO07 Pol'!BB101</f>
        <v>0</v>
      </c>
      <c r="G11" s="303">
        <f>'SO07 SO07 Pol'!BC101</f>
        <v>0</v>
      </c>
      <c r="H11" s="303">
        <f>'SO07 SO07 Pol'!BD101</f>
        <v>0</v>
      </c>
      <c r="I11" s="304">
        <f>'SO07 SO07 Pol'!BE101</f>
        <v>0</v>
      </c>
    </row>
    <row r="12" spans="1:9" s="131" customFormat="1" x14ac:dyDescent="0.2">
      <c r="A12" s="301" t="str">
        <f>'SO07 SO07 Pol'!B102</f>
        <v>8</v>
      </c>
      <c r="B12" s="63" t="str">
        <f>'SO07 SO07 Pol'!C102</f>
        <v>Trubní vedení</v>
      </c>
      <c r="D12" s="210"/>
      <c r="E12" s="302">
        <f>'SO07 SO07 Pol'!BA105</f>
        <v>0</v>
      </c>
      <c r="F12" s="303">
        <f>'SO07 SO07 Pol'!BB105</f>
        <v>0</v>
      </c>
      <c r="G12" s="303">
        <f>'SO07 SO07 Pol'!BC105</f>
        <v>0</v>
      </c>
      <c r="H12" s="303">
        <f>'SO07 SO07 Pol'!BD105</f>
        <v>0</v>
      </c>
      <c r="I12" s="304">
        <f>'SO07 SO07 Pol'!BE105</f>
        <v>0</v>
      </c>
    </row>
    <row r="13" spans="1:9" s="131" customFormat="1" x14ac:dyDescent="0.2">
      <c r="A13" s="301" t="str">
        <f>'SO07 SO07 Pol'!B106</f>
        <v>99</v>
      </c>
      <c r="B13" s="63" t="str">
        <f>'SO07 SO07 Pol'!C106</f>
        <v>Přesun hmot</v>
      </c>
      <c r="D13" s="210"/>
      <c r="E13" s="302">
        <f>'SO07 SO07 Pol'!BA108</f>
        <v>0</v>
      </c>
      <c r="F13" s="303">
        <f>'SO07 SO07 Pol'!BB108</f>
        <v>0</v>
      </c>
      <c r="G13" s="303">
        <f>'SO07 SO07 Pol'!BC108</f>
        <v>0</v>
      </c>
      <c r="H13" s="303">
        <f>'SO07 SO07 Pol'!BD108</f>
        <v>0</v>
      </c>
      <c r="I13" s="304">
        <f>'SO07 SO07 Pol'!BE108</f>
        <v>0</v>
      </c>
    </row>
    <row r="14" spans="1:9" s="131" customFormat="1" x14ac:dyDescent="0.2">
      <c r="A14" s="301" t="str">
        <f>'SO07 SO07 Pol'!B109</f>
        <v>713</v>
      </c>
      <c r="B14" s="63" t="str">
        <f>'SO07 SO07 Pol'!C109</f>
        <v>Izolace tepelné</v>
      </c>
      <c r="D14" s="210"/>
      <c r="E14" s="302">
        <f>'SO07 SO07 Pol'!BA112</f>
        <v>0</v>
      </c>
      <c r="F14" s="303">
        <f>'SO07 SO07 Pol'!BB112</f>
        <v>0</v>
      </c>
      <c r="G14" s="303">
        <f>'SO07 SO07 Pol'!BC112</f>
        <v>0</v>
      </c>
      <c r="H14" s="303">
        <f>'SO07 SO07 Pol'!BD112</f>
        <v>0</v>
      </c>
      <c r="I14" s="304">
        <f>'SO07 SO07 Pol'!BE112</f>
        <v>0</v>
      </c>
    </row>
    <row r="15" spans="1:9" s="131" customFormat="1" x14ac:dyDescent="0.2">
      <c r="A15" s="301" t="str">
        <f>'SO07 SO07 Pol'!B113</f>
        <v>766</v>
      </c>
      <c r="B15" s="63" t="str">
        <f>'SO07 SO07 Pol'!C113</f>
        <v>Konstrukce truhlářské</v>
      </c>
      <c r="D15" s="210"/>
      <c r="E15" s="302">
        <f>'SO07 SO07 Pol'!BA119</f>
        <v>0</v>
      </c>
      <c r="F15" s="303">
        <f>'SO07 SO07 Pol'!BB119</f>
        <v>0</v>
      </c>
      <c r="G15" s="303">
        <f>'SO07 SO07 Pol'!BC119</f>
        <v>0</v>
      </c>
      <c r="H15" s="303">
        <f>'SO07 SO07 Pol'!BD119</f>
        <v>0</v>
      </c>
      <c r="I15" s="304">
        <f>'SO07 SO07 Pol'!BE119</f>
        <v>0</v>
      </c>
    </row>
    <row r="16" spans="1:9" s="131" customFormat="1" x14ac:dyDescent="0.2">
      <c r="A16" s="301" t="str">
        <f>'SO07 SO07 Pol'!B120</f>
        <v>767</v>
      </c>
      <c r="B16" s="63" t="str">
        <f>'SO07 SO07 Pol'!C120</f>
        <v>Konstrukce zámečnické</v>
      </c>
      <c r="D16" s="210"/>
      <c r="E16" s="302">
        <f>'SO07 SO07 Pol'!BA139</f>
        <v>0</v>
      </c>
      <c r="F16" s="303">
        <f>'SO07 SO07 Pol'!BB139</f>
        <v>0</v>
      </c>
      <c r="G16" s="303">
        <f>'SO07 SO07 Pol'!BC139</f>
        <v>0</v>
      </c>
      <c r="H16" s="303">
        <f>'SO07 SO07 Pol'!BD139</f>
        <v>0</v>
      </c>
      <c r="I16" s="304">
        <f>'SO07 SO07 Pol'!BE139</f>
        <v>0</v>
      </c>
    </row>
    <row r="17" spans="1:57" s="131" customFormat="1" ht="13.5" thickBot="1" x14ac:dyDescent="0.25">
      <c r="A17" s="301" t="str">
        <f>'SO07 SO07 Pol'!B140</f>
        <v>783</v>
      </c>
      <c r="B17" s="63" t="str">
        <f>'SO07 SO07 Pol'!C140</f>
        <v>Nátěry</v>
      </c>
      <c r="D17" s="210"/>
      <c r="E17" s="302">
        <f>'SO07 SO07 Pol'!BA144</f>
        <v>0</v>
      </c>
      <c r="F17" s="303">
        <f>'SO07 SO07 Pol'!BB144</f>
        <v>0</v>
      </c>
      <c r="G17" s="303">
        <f>'SO07 SO07 Pol'!BC144</f>
        <v>0</v>
      </c>
      <c r="H17" s="303">
        <f>'SO07 SO07 Pol'!BD144</f>
        <v>0</v>
      </c>
      <c r="I17" s="304">
        <f>'SO07 SO07 Pol'!BE144</f>
        <v>0</v>
      </c>
    </row>
    <row r="18" spans="1:57" s="13" customFormat="1" ht="13.5" thickBot="1" x14ac:dyDescent="0.25">
      <c r="A18" s="211"/>
      <c r="B18" s="212" t="s">
        <v>81</v>
      </c>
      <c r="C18" s="212"/>
      <c r="D18" s="213"/>
      <c r="E18" s="214">
        <f>SUM(E7:E17)</f>
        <v>0</v>
      </c>
      <c r="F18" s="215">
        <f>SUM(F7:F17)</f>
        <v>0</v>
      </c>
      <c r="G18" s="215">
        <f>SUM(G7:G17)</f>
        <v>0</v>
      </c>
      <c r="H18" s="215">
        <f>SUM(H7:H17)</f>
        <v>0</v>
      </c>
      <c r="I18" s="216">
        <f>SUM(I7:I17)</f>
        <v>0</v>
      </c>
    </row>
    <row r="19" spans="1:57" x14ac:dyDescent="0.2">
      <c r="A19" s="131"/>
      <c r="B19" s="131"/>
      <c r="C19" s="131"/>
      <c r="D19" s="131"/>
      <c r="E19" s="131"/>
      <c r="F19" s="131"/>
      <c r="G19" s="131"/>
      <c r="H19" s="131"/>
      <c r="I19" s="131"/>
    </row>
    <row r="20" spans="1:57" ht="19.5" customHeight="1" x14ac:dyDescent="0.25">
      <c r="A20" s="202" t="s">
        <v>82</v>
      </c>
      <c r="B20" s="202"/>
      <c r="C20" s="202"/>
      <c r="D20" s="202"/>
      <c r="E20" s="202"/>
      <c r="F20" s="202"/>
      <c r="G20" s="217"/>
      <c r="H20" s="202"/>
      <c r="I20" s="202"/>
      <c r="BA20" s="137"/>
      <c r="BB20" s="137"/>
      <c r="BC20" s="137"/>
      <c r="BD20" s="137"/>
      <c r="BE20" s="137"/>
    </row>
    <row r="21" spans="1:57" ht="13.5" thickBot="1" x14ac:dyDescent="0.25"/>
    <row r="22" spans="1:57" x14ac:dyDescent="0.2">
      <c r="A22" s="168" t="s">
        <v>83</v>
      </c>
      <c r="B22" s="169"/>
      <c r="C22" s="169"/>
      <c r="D22" s="218"/>
      <c r="E22" s="219" t="s">
        <v>84</v>
      </c>
      <c r="F22" s="220" t="s">
        <v>13</v>
      </c>
      <c r="G22" s="221" t="s">
        <v>85</v>
      </c>
      <c r="H22" s="222"/>
      <c r="I22" s="223" t="s">
        <v>84</v>
      </c>
    </row>
    <row r="23" spans="1:57" x14ac:dyDescent="0.2">
      <c r="A23" s="224" t="s">
        <v>473</v>
      </c>
      <c r="B23" s="225"/>
      <c r="C23" s="225"/>
      <c r="D23" s="226"/>
      <c r="E23" s="227"/>
      <c r="F23" s="228"/>
      <c r="G23" s="229">
        <v>0</v>
      </c>
      <c r="H23" s="230"/>
      <c r="I23" s="231">
        <f t="shared" ref="I23:I30" si="0">E23+F23*G23/100</f>
        <v>0</v>
      </c>
      <c r="BA23">
        <v>0</v>
      </c>
    </row>
    <row r="24" spans="1:57" x14ac:dyDescent="0.2">
      <c r="A24" s="224" t="s">
        <v>474</v>
      </c>
      <c r="B24" s="225"/>
      <c r="C24" s="225"/>
      <c r="D24" s="226"/>
      <c r="E24" s="227"/>
      <c r="F24" s="228"/>
      <c r="G24" s="229">
        <v>0</v>
      </c>
      <c r="H24" s="230"/>
      <c r="I24" s="231">
        <f t="shared" si="0"/>
        <v>0</v>
      </c>
      <c r="BA24">
        <v>0</v>
      </c>
    </row>
    <row r="25" spans="1:57" x14ac:dyDescent="0.2">
      <c r="A25" s="224" t="s">
        <v>433</v>
      </c>
      <c r="B25" s="225"/>
      <c r="C25" s="225"/>
      <c r="D25" s="226"/>
      <c r="E25" s="227"/>
      <c r="F25" s="228"/>
      <c r="G25" s="229">
        <v>0</v>
      </c>
      <c r="H25" s="230"/>
      <c r="I25" s="231">
        <f t="shared" si="0"/>
        <v>0</v>
      </c>
      <c r="BA25">
        <v>0</v>
      </c>
    </row>
    <row r="26" spans="1:57" x14ac:dyDescent="0.2">
      <c r="A26" s="224" t="s">
        <v>434</v>
      </c>
      <c r="B26" s="225"/>
      <c r="C26" s="225"/>
      <c r="D26" s="226"/>
      <c r="E26" s="227"/>
      <c r="F26" s="228"/>
      <c r="G26" s="229">
        <v>0</v>
      </c>
      <c r="H26" s="230"/>
      <c r="I26" s="231">
        <f t="shared" si="0"/>
        <v>0</v>
      </c>
      <c r="BA26">
        <v>0</v>
      </c>
    </row>
    <row r="27" spans="1:57" x14ac:dyDescent="0.2">
      <c r="A27" s="224" t="s">
        <v>435</v>
      </c>
      <c r="B27" s="225"/>
      <c r="C27" s="225"/>
      <c r="D27" s="226"/>
      <c r="E27" s="227"/>
      <c r="F27" s="228"/>
      <c r="G27" s="229">
        <v>0</v>
      </c>
      <c r="H27" s="230"/>
      <c r="I27" s="231">
        <f t="shared" si="0"/>
        <v>0</v>
      </c>
      <c r="BA27">
        <v>1</v>
      </c>
    </row>
    <row r="28" spans="1:57" x14ac:dyDescent="0.2">
      <c r="A28" s="224" t="s">
        <v>436</v>
      </c>
      <c r="B28" s="225"/>
      <c r="C28" s="225"/>
      <c r="D28" s="226"/>
      <c r="E28" s="227"/>
      <c r="F28" s="228"/>
      <c r="G28" s="229">
        <v>0</v>
      </c>
      <c r="H28" s="230"/>
      <c r="I28" s="231">
        <f t="shared" si="0"/>
        <v>0</v>
      </c>
      <c r="BA28">
        <v>1</v>
      </c>
    </row>
    <row r="29" spans="1:57" x14ac:dyDescent="0.2">
      <c r="A29" s="224" t="s">
        <v>437</v>
      </c>
      <c r="B29" s="225"/>
      <c r="C29" s="225"/>
      <c r="D29" s="226"/>
      <c r="E29" s="227"/>
      <c r="F29" s="228"/>
      <c r="G29" s="229">
        <v>0</v>
      </c>
      <c r="H29" s="230"/>
      <c r="I29" s="231">
        <f t="shared" si="0"/>
        <v>0</v>
      </c>
      <c r="BA29">
        <v>2</v>
      </c>
    </row>
    <row r="30" spans="1:57" x14ac:dyDescent="0.2">
      <c r="A30" s="224" t="s">
        <v>438</v>
      </c>
      <c r="B30" s="225"/>
      <c r="C30" s="225"/>
      <c r="D30" s="226"/>
      <c r="E30" s="227"/>
      <c r="F30" s="228"/>
      <c r="G30" s="229">
        <v>0</v>
      </c>
      <c r="H30" s="230"/>
      <c r="I30" s="231">
        <f t="shared" si="0"/>
        <v>0</v>
      </c>
      <c r="BA30">
        <v>2</v>
      </c>
    </row>
    <row r="31" spans="1:57" ht="13.5" thickBot="1" x14ac:dyDescent="0.25">
      <c r="A31" s="232"/>
      <c r="B31" s="233" t="s">
        <v>86</v>
      </c>
      <c r="C31" s="234"/>
      <c r="D31" s="235"/>
      <c r="E31" s="236"/>
      <c r="F31" s="237"/>
      <c r="G31" s="237"/>
      <c r="H31" s="331">
        <f>SUM(I23:I30)</f>
        <v>0</v>
      </c>
      <c r="I31" s="332"/>
    </row>
    <row r="33" spans="2:9" x14ac:dyDescent="0.2">
      <c r="B33" s="13"/>
      <c r="F33" s="238"/>
      <c r="G33" s="239"/>
      <c r="H33" s="239"/>
      <c r="I33" s="46"/>
    </row>
    <row r="34" spans="2:9" x14ac:dyDescent="0.2">
      <c r="F34" s="238"/>
      <c r="G34" s="239"/>
      <c r="H34" s="239"/>
      <c r="I34" s="46"/>
    </row>
    <row r="35" spans="2:9" x14ac:dyDescent="0.2">
      <c r="F35" s="238"/>
      <c r="G35" s="239"/>
      <c r="H35" s="239"/>
      <c r="I35" s="46"/>
    </row>
    <row r="36" spans="2:9" x14ac:dyDescent="0.2">
      <c r="F36" s="238"/>
      <c r="G36" s="239"/>
      <c r="H36" s="239"/>
      <c r="I36" s="46"/>
    </row>
    <row r="37" spans="2:9" x14ac:dyDescent="0.2">
      <c r="F37" s="238"/>
      <c r="G37" s="239"/>
      <c r="H37" s="239"/>
      <c r="I37" s="46"/>
    </row>
    <row r="38" spans="2:9" x14ac:dyDescent="0.2">
      <c r="F38" s="238"/>
      <c r="G38" s="239"/>
      <c r="H38" s="239"/>
      <c r="I38" s="46"/>
    </row>
    <row r="39" spans="2:9" x14ac:dyDescent="0.2">
      <c r="F39" s="238"/>
      <c r="G39" s="239"/>
      <c r="H39" s="239"/>
      <c r="I39" s="46"/>
    </row>
    <row r="40" spans="2:9" x14ac:dyDescent="0.2">
      <c r="F40" s="238"/>
      <c r="G40" s="239"/>
      <c r="H40" s="239"/>
      <c r="I40" s="46"/>
    </row>
    <row r="41" spans="2:9" x14ac:dyDescent="0.2">
      <c r="F41" s="238"/>
      <c r="G41" s="239"/>
      <c r="H41" s="239"/>
      <c r="I41" s="46"/>
    </row>
    <row r="42" spans="2:9" x14ac:dyDescent="0.2">
      <c r="F42" s="238"/>
      <c r="G42" s="239"/>
      <c r="H42" s="239"/>
      <c r="I42" s="46"/>
    </row>
    <row r="43" spans="2:9" x14ac:dyDescent="0.2">
      <c r="F43" s="238"/>
      <c r="G43" s="239"/>
      <c r="H43" s="239"/>
      <c r="I43" s="46"/>
    </row>
    <row r="44" spans="2:9" x14ac:dyDescent="0.2">
      <c r="F44" s="238"/>
      <c r="G44" s="239"/>
      <c r="H44" s="239"/>
      <c r="I44" s="46"/>
    </row>
    <row r="45" spans="2:9" x14ac:dyDescent="0.2">
      <c r="F45" s="238"/>
      <c r="G45" s="239"/>
      <c r="H45" s="239"/>
      <c r="I45" s="46"/>
    </row>
    <row r="46" spans="2:9" x14ac:dyDescent="0.2">
      <c r="F46" s="238"/>
      <c r="G46" s="239"/>
      <c r="H46" s="239"/>
      <c r="I46" s="46"/>
    </row>
    <row r="47" spans="2:9" x14ac:dyDescent="0.2">
      <c r="F47" s="238"/>
      <c r="G47" s="239"/>
      <c r="H47" s="239"/>
      <c r="I47" s="46"/>
    </row>
    <row r="48" spans="2:9" x14ac:dyDescent="0.2">
      <c r="F48" s="238"/>
      <c r="G48" s="239"/>
      <c r="H48" s="239"/>
      <c r="I48" s="46"/>
    </row>
    <row r="49" spans="6:9" x14ac:dyDescent="0.2">
      <c r="F49" s="238"/>
      <c r="G49" s="239"/>
      <c r="H49" s="239"/>
      <c r="I49" s="46"/>
    </row>
    <row r="50" spans="6:9" x14ac:dyDescent="0.2">
      <c r="F50" s="238"/>
      <c r="G50" s="239"/>
      <c r="H50" s="239"/>
      <c r="I50" s="46"/>
    </row>
    <row r="51" spans="6:9" x14ac:dyDescent="0.2">
      <c r="F51" s="238"/>
      <c r="G51" s="239"/>
      <c r="H51" s="239"/>
      <c r="I51" s="46"/>
    </row>
    <row r="52" spans="6:9" x14ac:dyDescent="0.2">
      <c r="F52" s="238"/>
      <c r="G52" s="239"/>
      <c r="H52" s="239"/>
      <c r="I52" s="46"/>
    </row>
    <row r="53" spans="6:9" x14ac:dyDescent="0.2">
      <c r="F53" s="238"/>
      <c r="G53" s="239"/>
      <c r="H53" s="239"/>
      <c r="I53" s="46"/>
    </row>
    <row r="54" spans="6:9" x14ac:dyDescent="0.2">
      <c r="F54" s="238"/>
      <c r="G54" s="239"/>
      <c r="H54" s="239"/>
      <c r="I54" s="46"/>
    </row>
    <row r="55" spans="6:9" x14ac:dyDescent="0.2">
      <c r="F55" s="238"/>
      <c r="G55" s="239"/>
      <c r="H55" s="239"/>
      <c r="I55" s="46"/>
    </row>
    <row r="56" spans="6:9" x14ac:dyDescent="0.2">
      <c r="F56" s="238"/>
      <c r="G56" s="239"/>
      <c r="H56" s="239"/>
      <c r="I56" s="46"/>
    </row>
    <row r="57" spans="6:9" x14ac:dyDescent="0.2">
      <c r="F57" s="238"/>
      <c r="G57" s="239"/>
      <c r="H57" s="239"/>
      <c r="I57" s="46"/>
    </row>
    <row r="58" spans="6:9" x14ac:dyDescent="0.2">
      <c r="F58" s="238"/>
      <c r="G58" s="239"/>
      <c r="H58" s="239"/>
      <c r="I58" s="46"/>
    </row>
    <row r="59" spans="6:9" x14ac:dyDescent="0.2">
      <c r="F59" s="238"/>
      <c r="G59" s="239"/>
      <c r="H59" s="239"/>
      <c r="I59" s="46"/>
    </row>
    <row r="60" spans="6:9" x14ac:dyDescent="0.2">
      <c r="F60" s="238"/>
      <c r="G60" s="239"/>
      <c r="H60" s="239"/>
      <c r="I60" s="46"/>
    </row>
    <row r="61" spans="6:9" x14ac:dyDescent="0.2">
      <c r="F61" s="238"/>
      <c r="G61" s="239"/>
      <c r="H61" s="239"/>
      <c r="I61" s="46"/>
    </row>
    <row r="62" spans="6:9" x14ac:dyDescent="0.2">
      <c r="F62" s="238"/>
      <c r="G62" s="239"/>
      <c r="H62" s="239"/>
      <c r="I62" s="46"/>
    </row>
    <row r="63" spans="6:9" x14ac:dyDescent="0.2">
      <c r="F63" s="238"/>
      <c r="G63" s="239"/>
      <c r="H63" s="239"/>
      <c r="I63" s="46"/>
    </row>
    <row r="64" spans="6:9" x14ac:dyDescent="0.2">
      <c r="F64" s="238"/>
      <c r="G64" s="239"/>
      <c r="H64" s="239"/>
      <c r="I64" s="46"/>
    </row>
    <row r="65" spans="6:9" x14ac:dyDescent="0.2">
      <c r="F65" s="238"/>
      <c r="G65" s="239"/>
      <c r="H65" s="239"/>
      <c r="I65" s="46"/>
    </row>
    <row r="66" spans="6:9" x14ac:dyDescent="0.2">
      <c r="F66" s="238"/>
      <c r="G66" s="239"/>
      <c r="H66" s="239"/>
      <c r="I66" s="46"/>
    </row>
    <row r="67" spans="6:9" x14ac:dyDescent="0.2">
      <c r="F67" s="238"/>
      <c r="G67" s="239"/>
      <c r="H67" s="239"/>
      <c r="I67" s="46"/>
    </row>
    <row r="68" spans="6:9" x14ac:dyDescent="0.2">
      <c r="F68" s="238"/>
      <c r="G68" s="239"/>
      <c r="H68" s="239"/>
      <c r="I68" s="46"/>
    </row>
    <row r="69" spans="6:9" x14ac:dyDescent="0.2">
      <c r="F69" s="238"/>
      <c r="G69" s="239"/>
      <c r="H69" s="239"/>
      <c r="I69" s="46"/>
    </row>
    <row r="70" spans="6:9" x14ac:dyDescent="0.2">
      <c r="F70" s="238"/>
      <c r="G70" s="239"/>
      <c r="H70" s="239"/>
      <c r="I70" s="46"/>
    </row>
    <row r="71" spans="6:9" x14ac:dyDescent="0.2">
      <c r="F71" s="238"/>
      <c r="G71" s="239"/>
      <c r="H71" s="239"/>
      <c r="I71" s="46"/>
    </row>
    <row r="72" spans="6:9" x14ac:dyDescent="0.2">
      <c r="F72" s="238"/>
      <c r="G72" s="239"/>
      <c r="H72" s="239"/>
      <c r="I72" s="46"/>
    </row>
    <row r="73" spans="6:9" x14ac:dyDescent="0.2">
      <c r="F73" s="238"/>
      <c r="G73" s="239"/>
      <c r="H73" s="239"/>
      <c r="I73" s="46"/>
    </row>
    <row r="74" spans="6:9" x14ac:dyDescent="0.2">
      <c r="F74" s="238"/>
      <c r="G74" s="239"/>
      <c r="H74" s="239"/>
      <c r="I74" s="46"/>
    </row>
    <row r="75" spans="6:9" x14ac:dyDescent="0.2">
      <c r="F75" s="238"/>
      <c r="G75" s="239"/>
      <c r="H75" s="239"/>
      <c r="I75" s="46"/>
    </row>
    <row r="76" spans="6:9" x14ac:dyDescent="0.2">
      <c r="F76" s="238"/>
      <c r="G76" s="239"/>
      <c r="H76" s="239"/>
      <c r="I76" s="46"/>
    </row>
    <row r="77" spans="6:9" x14ac:dyDescent="0.2">
      <c r="F77" s="238"/>
      <c r="G77" s="239"/>
      <c r="H77" s="239"/>
      <c r="I77" s="46"/>
    </row>
    <row r="78" spans="6:9" x14ac:dyDescent="0.2">
      <c r="F78" s="238"/>
      <c r="G78" s="239"/>
      <c r="H78" s="239"/>
      <c r="I78" s="46"/>
    </row>
    <row r="79" spans="6:9" x14ac:dyDescent="0.2">
      <c r="F79" s="238"/>
      <c r="G79" s="239"/>
      <c r="H79" s="239"/>
      <c r="I79" s="46"/>
    </row>
    <row r="80" spans="6:9" x14ac:dyDescent="0.2">
      <c r="F80" s="238"/>
      <c r="G80" s="239"/>
      <c r="H80" s="239"/>
      <c r="I80" s="46"/>
    </row>
    <row r="81" spans="6:9" x14ac:dyDescent="0.2">
      <c r="F81" s="238"/>
      <c r="G81" s="239"/>
      <c r="H81" s="239"/>
      <c r="I81" s="46"/>
    </row>
    <row r="82" spans="6:9" x14ac:dyDescent="0.2">
      <c r="F82" s="238"/>
      <c r="G82" s="239"/>
      <c r="H82" s="239"/>
      <c r="I82" s="46"/>
    </row>
  </sheetData>
  <mergeCells count="4">
    <mergeCell ref="A1:B1"/>
    <mergeCell ref="A2:B2"/>
    <mergeCell ref="G2:I2"/>
    <mergeCell ref="H31:I31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CB217"/>
  <sheetViews>
    <sheetView showGridLines="0" showZeros="0" topLeftCell="A116" zoomScaleNormal="100" zoomScaleSheetLayoutView="100" workbookViewId="0">
      <selection activeCell="F141" sqref="F8:F141"/>
    </sheetView>
  </sheetViews>
  <sheetFormatPr defaultRowHeight="12.75" x14ac:dyDescent="0.2"/>
  <cols>
    <col min="1" max="1" width="4.42578125" style="240" customWidth="1"/>
    <col min="2" max="2" width="11.5703125" style="240" customWidth="1"/>
    <col min="3" max="3" width="40.42578125" style="240" customWidth="1"/>
    <col min="4" max="4" width="5.5703125" style="240" customWidth="1"/>
    <col min="5" max="5" width="8.5703125" style="249" customWidth="1"/>
    <col min="6" max="6" width="9.85546875" style="240" customWidth="1"/>
    <col min="7" max="7" width="13.85546875" style="240" customWidth="1"/>
    <col min="8" max="8" width="11.7109375" style="240" hidden="1" customWidth="1"/>
    <col min="9" max="9" width="11.5703125" style="240" hidden="1" customWidth="1"/>
    <col min="10" max="10" width="11" style="240" hidden="1" customWidth="1"/>
    <col min="11" max="11" width="10.42578125" style="240" hidden="1" customWidth="1"/>
    <col min="12" max="12" width="75.42578125" style="240" customWidth="1"/>
    <col min="13" max="13" width="45.28515625" style="240" customWidth="1"/>
    <col min="14" max="16384" width="9.140625" style="240"/>
  </cols>
  <sheetData>
    <row r="1" spans="1:80" ht="15.75" x14ac:dyDescent="0.25">
      <c r="A1" s="333" t="s">
        <v>87</v>
      </c>
      <c r="B1" s="333"/>
      <c r="C1" s="333"/>
      <c r="D1" s="333"/>
      <c r="E1" s="333"/>
      <c r="F1" s="333"/>
      <c r="G1" s="333"/>
    </row>
    <row r="2" spans="1:80" ht="14.25" customHeight="1" thickBot="1" x14ac:dyDescent="0.25">
      <c r="B2" s="241"/>
      <c r="C2" s="242"/>
      <c r="D2" s="242"/>
      <c r="E2" s="243"/>
      <c r="F2" s="242"/>
      <c r="G2" s="242"/>
    </row>
    <row r="3" spans="1:80" ht="13.5" thickTop="1" x14ac:dyDescent="0.2">
      <c r="A3" s="324" t="s">
        <v>3</v>
      </c>
      <c r="B3" s="325"/>
      <c r="C3" s="192" t="s">
        <v>107</v>
      </c>
      <c r="D3" s="193"/>
      <c r="E3" s="244" t="s">
        <v>88</v>
      </c>
      <c r="F3" s="245" t="str">
        <f>'SO07 SO07 Rek'!H1</f>
        <v>SO07</v>
      </c>
      <c r="G3" s="246"/>
    </row>
    <row r="4" spans="1:80" ht="13.5" thickBot="1" x14ac:dyDescent="0.25">
      <c r="A4" s="334" t="s">
        <v>78</v>
      </c>
      <c r="B4" s="327"/>
      <c r="C4" s="198" t="s">
        <v>779</v>
      </c>
      <c r="D4" s="199"/>
      <c r="E4" s="335" t="str">
        <f>'SO07 SO07 Rek'!G2</f>
        <v>Terenní vyrovnávací prvky a zpev.plochy</v>
      </c>
      <c r="F4" s="336"/>
      <c r="G4" s="337"/>
    </row>
    <row r="5" spans="1:80" ht="13.5" thickTop="1" x14ac:dyDescent="0.2">
      <c r="A5" s="247"/>
      <c r="B5" s="248"/>
      <c r="C5" s="248"/>
      <c r="G5" s="250"/>
    </row>
    <row r="6" spans="1:80" ht="27" customHeight="1" x14ac:dyDescent="0.2">
      <c r="A6" s="251" t="s">
        <v>89</v>
      </c>
      <c r="B6" s="252" t="s">
        <v>90</v>
      </c>
      <c r="C6" s="252" t="s">
        <v>91</v>
      </c>
      <c r="D6" s="252" t="s">
        <v>92</v>
      </c>
      <c r="E6" s="253" t="s">
        <v>93</v>
      </c>
      <c r="F6" s="252" t="s">
        <v>94</v>
      </c>
      <c r="G6" s="254" t="s">
        <v>95</v>
      </c>
      <c r="H6" s="255" t="s">
        <v>96</v>
      </c>
      <c r="I6" s="255" t="s">
        <v>97</v>
      </c>
      <c r="J6" s="255" t="s">
        <v>98</v>
      </c>
      <c r="K6" s="255" t="s">
        <v>99</v>
      </c>
    </row>
    <row r="7" spans="1:80" x14ac:dyDescent="0.2">
      <c r="A7" s="256" t="s">
        <v>100</v>
      </c>
      <c r="B7" s="257" t="s">
        <v>126</v>
      </c>
      <c r="C7" s="258" t="s">
        <v>127</v>
      </c>
      <c r="D7" s="259"/>
      <c r="E7" s="260"/>
      <c r="F7" s="260"/>
      <c r="G7" s="261"/>
      <c r="H7" s="262"/>
      <c r="I7" s="263"/>
      <c r="J7" s="264"/>
      <c r="K7" s="265"/>
      <c r="O7" s="266">
        <v>1</v>
      </c>
    </row>
    <row r="8" spans="1:80" x14ac:dyDescent="0.2">
      <c r="A8" s="267">
        <v>1</v>
      </c>
      <c r="B8" s="268" t="s">
        <v>129</v>
      </c>
      <c r="C8" s="269" t="s">
        <v>130</v>
      </c>
      <c r="D8" s="270" t="s">
        <v>114</v>
      </c>
      <c r="E8" s="271">
        <v>47.821599999999997</v>
      </c>
      <c r="F8" s="271"/>
      <c r="G8" s="272">
        <f>E8*F8</f>
        <v>0</v>
      </c>
      <c r="H8" s="273">
        <v>2.45329000000129</v>
      </c>
      <c r="I8" s="274">
        <f>E8*H8</f>
        <v>117.32025306406169</v>
      </c>
      <c r="J8" s="273">
        <v>0</v>
      </c>
      <c r="K8" s="274">
        <f>E8*J8</f>
        <v>0</v>
      </c>
      <c r="O8" s="266">
        <v>2</v>
      </c>
      <c r="AA8" s="240">
        <v>1</v>
      </c>
      <c r="AB8" s="240">
        <v>1</v>
      </c>
      <c r="AC8" s="240">
        <v>1</v>
      </c>
      <c r="AZ8" s="240">
        <v>1</v>
      </c>
      <c r="BA8" s="240">
        <f>IF(AZ8=1,G8,0)</f>
        <v>0</v>
      </c>
      <c r="BB8" s="240">
        <f>IF(AZ8=2,G8,0)</f>
        <v>0</v>
      </c>
      <c r="BC8" s="240">
        <f>IF(AZ8=3,G8,0)</f>
        <v>0</v>
      </c>
      <c r="BD8" s="240">
        <f>IF(AZ8=4,G8,0)</f>
        <v>0</v>
      </c>
      <c r="BE8" s="240">
        <f>IF(AZ8=5,G8,0)</f>
        <v>0</v>
      </c>
      <c r="CA8" s="275">
        <v>1</v>
      </c>
      <c r="CB8" s="275">
        <v>1</v>
      </c>
    </row>
    <row r="9" spans="1:80" x14ac:dyDescent="0.2">
      <c r="A9" s="276"/>
      <c r="B9" s="279"/>
      <c r="C9" s="338" t="s">
        <v>780</v>
      </c>
      <c r="D9" s="339"/>
      <c r="E9" s="280">
        <v>12.606</v>
      </c>
      <c r="F9" s="281"/>
      <c r="G9" s="282"/>
      <c r="H9" s="283"/>
      <c r="I9" s="277"/>
      <c r="J9" s="284"/>
      <c r="K9" s="277"/>
      <c r="M9" s="278" t="s">
        <v>780</v>
      </c>
      <c r="O9" s="266"/>
    </row>
    <row r="10" spans="1:80" x14ac:dyDescent="0.2">
      <c r="A10" s="276"/>
      <c r="B10" s="279"/>
      <c r="C10" s="338" t="s">
        <v>781</v>
      </c>
      <c r="D10" s="339"/>
      <c r="E10" s="280">
        <v>2.2734000000000001</v>
      </c>
      <c r="F10" s="281"/>
      <c r="G10" s="282"/>
      <c r="H10" s="283"/>
      <c r="I10" s="277"/>
      <c r="J10" s="284"/>
      <c r="K10" s="277"/>
      <c r="M10" s="278" t="s">
        <v>781</v>
      </c>
      <c r="O10" s="266"/>
    </row>
    <row r="11" spans="1:80" x14ac:dyDescent="0.2">
      <c r="A11" s="276"/>
      <c r="B11" s="279"/>
      <c r="C11" s="338" t="s">
        <v>782</v>
      </c>
      <c r="D11" s="339"/>
      <c r="E11" s="280">
        <v>22.015000000000001</v>
      </c>
      <c r="F11" s="281"/>
      <c r="G11" s="282"/>
      <c r="H11" s="283"/>
      <c r="I11" s="277"/>
      <c r="J11" s="284"/>
      <c r="K11" s="277"/>
      <c r="M11" s="278" t="s">
        <v>782</v>
      </c>
      <c r="O11" s="266"/>
    </row>
    <row r="12" spans="1:80" x14ac:dyDescent="0.2">
      <c r="A12" s="276"/>
      <c r="B12" s="279"/>
      <c r="C12" s="338" t="s">
        <v>783</v>
      </c>
      <c r="D12" s="339"/>
      <c r="E12" s="280">
        <v>10.927199999999999</v>
      </c>
      <c r="F12" s="281"/>
      <c r="G12" s="282"/>
      <c r="H12" s="283"/>
      <c r="I12" s="277"/>
      <c r="J12" s="284"/>
      <c r="K12" s="277"/>
      <c r="M12" s="278" t="s">
        <v>783</v>
      </c>
      <c r="O12" s="266"/>
    </row>
    <row r="13" spans="1:80" x14ac:dyDescent="0.2">
      <c r="A13" s="267">
        <v>2</v>
      </c>
      <c r="B13" s="268" t="s">
        <v>133</v>
      </c>
      <c r="C13" s="269" t="s">
        <v>134</v>
      </c>
      <c r="D13" s="270" t="s">
        <v>135</v>
      </c>
      <c r="E13" s="271">
        <v>132.66800000000001</v>
      </c>
      <c r="F13" s="271"/>
      <c r="G13" s="272">
        <f>E13*F13</f>
        <v>0</v>
      </c>
      <c r="H13" s="273">
        <v>3.9210000000025502E-2</v>
      </c>
      <c r="I13" s="274">
        <f>E13*H13</f>
        <v>5.2019122800033832</v>
      </c>
      <c r="J13" s="273">
        <v>0</v>
      </c>
      <c r="K13" s="274">
        <f>E13*J13</f>
        <v>0</v>
      </c>
      <c r="O13" s="266">
        <v>2</v>
      </c>
      <c r="AA13" s="240">
        <v>1</v>
      </c>
      <c r="AB13" s="240">
        <v>1</v>
      </c>
      <c r="AC13" s="240">
        <v>1</v>
      </c>
      <c r="AZ13" s="240">
        <v>1</v>
      </c>
      <c r="BA13" s="240">
        <f>IF(AZ13=1,G13,0)</f>
        <v>0</v>
      </c>
      <c r="BB13" s="240">
        <f>IF(AZ13=2,G13,0)</f>
        <v>0</v>
      </c>
      <c r="BC13" s="240">
        <f>IF(AZ13=3,G13,0)</f>
        <v>0</v>
      </c>
      <c r="BD13" s="240">
        <f>IF(AZ13=4,G13,0)</f>
        <v>0</v>
      </c>
      <c r="BE13" s="240">
        <f>IF(AZ13=5,G13,0)</f>
        <v>0</v>
      </c>
      <c r="CA13" s="275">
        <v>1</v>
      </c>
      <c r="CB13" s="275">
        <v>1</v>
      </c>
    </row>
    <row r="14" spans="1:80" x14ac:dyDescent="0.2">
      <c r="A14" s="276"/>
      <c r="B14" s="279"/>
      <c r="C14" s="338" t="s">
        <v>784</v>
      </c>
      <c r="D14" s="339"/>
      <c r="E14" s="280">
        <v>10.103999999999999</v>
      </c>
      <c r="F14" s="281"/>
      <c r="G14" s="282"/>
      <c r="H14" s="283"/>
      <c r="I14" s="277"/>
      <c r="J14" s="284"/>
      <c r="K14" s="277"/>
      <c r="M14" s="278" t="s">
        <v>784</v>
      </c>
      <c r="O14" s="266"/>
    </row>
    <row r="15" spans="1:80" x14ac:dyDescent="0.2">
      <c r="A15" s="276"/>
      <c r="B15" s="279"/>
      <c r="C15" s="338" t="s">
        <v>785</v>
      </c>
      <c r="D15" s="339"/>
      <c r="E15" s="280">
        <v>51.216000000000001</v>
      </c>
      <c r="F15" s="281"/>
      <c r="G15" s="282"/>
      <c r="H15" s="283"/>
      <c r="I15" s="277"/>
      <c r="J15" s="284"/>
      <c r="K15" s="277"/>
      <c r="M15" s="278" t="s">
        <v>785</v>
      </c>
      <c r="O15" s="266"/>
    </row>
    <row r="16" spans="1:80" x14ac:dyDescent="0.2">
      <c r="A16" s="276"/>
      <c r="B16" s="279"/>
      <c r="C16" s="338" t="s">
        <v>786</v>
      </c>
      <c r="D16" s="339"/>
      <c r="E16" s="280">
        <v>44.03</v>
      </c>
      <c r="F16" s="281"/>
      <c r="G16" s="282"/>
      <c r="H16" s="283"/>
      <c r="I16" s="277"/>
      <c r="J16" s="284"/>
      <c r="K16" s="277"/>
      <c r="M16" s="278" t="s">
        <v>786</v>
      </c>
      <c r="O16" s="266"/>
    </row>
    <row r="17" spans="1:80" x14ac:dyDescent="0.2">
      <c r="A17" s="276"/>
      <c r="B17" s="279"/>
      <c r="C17" s="338" t="s">
        <v>787</v>
      </c>
      <c r="D17" s="339"/>
      <c r="E17" s="280">
        <v>27.318000000000001</v>
      </c>
      <c r="F17" s="281"/>
      <c r="G17" s="282"/>
      <c r="H17" s="283"/>
      <c r="I17" s="277"/>
      <c r="J17" s="284"/>
      <c r="K17" s="277"/>
      <c r="M17" s="278" t="s">
        <v>787</v>
      </c>
      <c r="O17" s="266"/>
    </row>
    <row r="18" spans="1:80" x14ac:dyDescent="0.2">
      <c r="A18" s="267">
        <v>3</v>
      </c>
      <c r="B18" s="268" t="s">
        <v>138</v>
      </c>
      <c r="C18" s="269" t="s">
        <v>139</v>
      </c>
      <c r="D18" s="270" t="s">
        <v>135</v>
      </c>
      <c r="E18" s="271">
        <v>132.66800000000001</v>
      </c>
      <c r="F18" s="271"/>
      <c r="G18" s="272">
        <f>E18*F18</f>
        <v>0</v>
      </c>
      <c r="H18" s="273">
        <v>0</v>
      </c>
      <c r="I18" s="274">
        <f>E18*H18</f>
        <v>0</v>
      </c>
      <c r="J18" s="273">
        <v>0</v>
      </c>
      <c r="K18" s="274">
        <f>E18*J18</f>
        <v>0</v>
      </c>
      <c r="O18" s="266">
        <v>2</v>
      </c>
      <c r="AA18" s="240">
        <v>1</v>
      </c>
      <c r="AB18" s="240">
        <v>1</v>
      </c>
      <c r="AC18" s="240">
        <v>1</v>
      </c>
      <c r="AZ18" s="240">
        <v>1</v>
      </c>
      <c r="BA18" s="240">
        <f>IF(AZ18=1,G18,0)</f>
        <v>0</v>
      </c>
      <c r="BB18" s="240">
        <f>IF(AZ18=2,G18,0)</f>
        <v>0</v>
      </c>
      <c r="BC18" s="240">
        <f>IF(AZ18=3,G18,0)</f>
        <v>0</v>
      </c>
      <c r="BD18" s="240">
        <f>IF(AZ18=4,G18,0)</f>
        <v>0</v>
      </c>
      <c r="BE18" s="240">
        <f>IF(AZ18=5,G18,0)</f>
        <v>0</v>
      </c>
      <c r="CA18" s="275">
        <v>1</v>
      </c>
      <c r="CB18" s="275">
        <v>1</v>
      </c>
    </row>
    <row r="19" spans="1:80" x14ac:dyDescent="0.2">
      <c r="A19" s="276"/>
      <c r="B19" s="279"/>
      <c r="C19" s="338" t="s">
        <v>784</v>
      </c>
      <c r="D19" s="339"/>
      <c r="E19" s="280">
        <v>10.103999999999999</v>
      </c>
      <c r="F19" s="281"/>
      <c r="G19" s="282"/>
      <c r="H19" s="283"/>
      <c r="I19" s="277"/>
      <c r="J19" s="284"/>
      <c r="K19" s="277"/>
      <c r="M19" s="278" t="s">
        <v>784</v>
      </c>
      <c r="O19" s="266"/>
    </row>
    <row r="20" spans="1:80" x14ac:dyDescent="0.2">
      <c r="A20" s="276"/>
      <c r="B20" s="279"/>
      <c r="C20" s="338" t="s">
        <v>785</v>
      </c>
      <c r="D20" s="339"/>
      <c r="E20" s="280">
        <v>51.216000000000001</v>
      </c>
      <c r="F20" s="281"/>
      <c r="G20" s="282"/>
      <c r="H20" s="283"/>
      <c r="I20" s="277"/>
      <c r="J20" s="284"/>
      <c r="K20" s="277"/>
      <c r="M20" s="278" t="s">
        <v>785</v>
      </c>
      <c r="O20" s="266"/>
    </row>
    <row r="21" spans="1:80" x14ac:dyDescent="0.2">
      <c r="A21" s="276"/>
      <c r="B21" s="279"/>
      <c r="C21" s="338" t="s">
        <v>786</v>
      </c>
      <c r="D21" s="339"/>
      <c r="E21" s="280">
        <v>44.03</v>
      </c>
      <c r="F21" s="281"/>
      <c r="G21" s="282"/>
      <c r="H21" s="283"/>
      <c r="I21" s="277"/>
      <c r="J21" s="284"/>
      <c r="K21" s="277"/>
      <c r="M21" s="278" t="s">
        <v>786</v>
      </c>
      <c r="O21" s="266"/>
    </row>
    <row r="22" spans="1:80" x14ac:dyDescent="0.2">
      <c r="A22" s="276"/>
      <c r="B22" s="279"/>
      <c r="C22" s="338" t="s">
        <v>787</v>
      </c>
      <c r="D22" s="339"/>
      <c r="E22" s="280">
        <v>27.318000000000001</v>
      </c>
      <c r="F22" s="281"/>
      <c r="G22" s="282"/>
      <c r="H22" s="283"/>
      <c r="I22" s="277"/>
      <c r="J22" s="284"/>
      <c r="K22" s="277"/>
      <c r="M22" s="278" t="s">
        <v>787</v>
      </c>
      <c r="O22" s="266"/>
    </row>
    <row r="23" spans="1:80" x14ac:dyDescent="0.2">
      <c r="A23" s="267">
        <v>4</v>
      </c>
      <c r="B23" s="268" t="s">
        <v>140</v>
      </c>
      <c r="C23" s="269" t="s">
        <v>141</v>
      </c>
      <c r="D23" s="270" t="s">
        <v>142</v>
      </c>
      <c r="E23" s="271">
        <v>1.1435999999999999</v>
      </c>
      <c r="F23" s="271"/>
      <c r="G23" s="272">
        <f>E23*F23</f>
        <v>0</v>
      </c>
      <c r="H23" s="273">
        <v>1.00348999999915</v>
      </c>
      <c r="I23" s="274">
        <f>E23*H23</f>
        <v>1.1475911639990279</v>
      </c>
      <c r="J23" s="273">
        <v>0</v>
      </c>
      <c r="K23" s="274">
        <f>E23*J23</f>
        <v>0</v>
      </c>
      <c r="O23" s="266">
        <v>2</v>
      </c>
      <c r="AA23" s="240">
        <v>1</v>
      </c>
      <c r="AB23" s="240">
        <v>1</v>
      </c>
      <c r="AC23" s="240">
        <v>1</v>
      </c>
      <c r="AZ23" s="240">
        <v>1</v>
      </c>
      <c r="BA23" s="240">
        <f>IF(AZ23=1,G23,0)</f>
        <v>0</v>
      </c>
      <c r="BB23" s="240">
        <f>IF(AZ23=2,G23,0)</f>
        <v>0</v>
      </c>
      <c r="BC23" s="240">
        <f>IF(AZ23=3,G23,0)</f>
        <v>0</v>
      </c>
      <c r="BD23" s="240">
        <f>IF(AZ23=4,G23,0)</f>
        <v>0</v>
      </c>
      <c r="BE23" s="240">
        <f>IF(AZ23=5,G23,0)</f>
        <v>0</v>
      </c>
      <c r="CA23" s="275">
        <v>1</v>
      </c>
      <c r="CB23" s="275">
        <v>1</v>
      </c>
    </row>
    <row r="24" spans="1:80" x14ac:dyDescent="0.2">
      <c r="A24" s="276"/>
      <c r="B24" s="279"/>
      <c r="C24" s="338" t="s">
        <v>788</v>
      </c>
      <c r="D24" s="339"/>
      <c r="E24" s="280">
        <v>0.71779999999999999</v>
      </c>
      <c r="F24" s="281"/>
      <c r="G24" s="282"/>
      <c r="H24" s="283"/>
      <c r="I24" s="277"/>
      <c r="J24" s="284"/>
      <c r="K24" s="277"/>
      <c r="M24" s="278" t="s">
        <v>788</v>
      </c>
      <c r="O24" s="266"/>
    </row>
    <row r="25" spans="1:80" x14ac:dyDescent="0.2">
      <c r="A25" s="276"/>
      <c r="B25" s="279"/>
      <c r="C25" s="338" t="s">
        <v>789</v>
      </c>
      <c r="D25" s="339"/>
      <c r="E25" s="280">
        <v>4.07E-2</v>
      </c>
      <c r="F25" s="281"/>
      <c r="G25" s="282"/>
      <c r="H25" s="283"/>
      <c r="I25" s="277"/>
      <c r="J25" s="284"/>
      <c r="K25" s="277"/>
      <c r="M25" s="278" t="s">
        <v>789</v>
      </c>
      <c r="O25" s="266"/>
    </row>
    <row r="26" spans="1:80" x14ac:dyDescent="0.2">
      <c r="A26" s="276"/>
      <c r="B26" s="279"/>
      <c r="C26" s="338" t="s">
        <v>790</v>
      </c>
      <c r="D26" s="339"/>
      <c r="E26" s="280">
        <v>0.22339999999999999</v>
      </c>
      <c r="F26" s="281"/>
      <c r="G26" s="282"/>
      <c r="H26" s="283"/>
      <c r="I26" s="277"/>
      <c r="J26" s="284"/>
      <c r="K26" s="277"/>
      <c r="M26" s="278" t="s">
        <v>790</v>
      </c>
      <c r="O26" s="266"/>
    </row>
    <row r="27" spans="1:80" x14ac:dyDescent="0.2">
      <c r="A27" s="276"/>
      <c r="B27" s="279"/>
      <c r="C27" s="338" t="s">
        <v>791</v>
      </c>
      <c r="D27" s="339"/>
      <c r="E27" s="280">
        <v>0.16170000000000001</v>
      </c>
      <c r="F27" s="281"/>
      <c r="G27" s="282"/>
      <c r="H27" s="283"/>
      <c r="I27" s="277"/>
      <c r="J27" s="284"/>
      <c r="K27" s="277"/>
      <c r="M27" s="278" t="s">
        <v>791</v>
      </c>
      <c r="O27" s="266"/>
    </row>
    <row r="28" spans="1:80" ht="22.5" x14ac:dyDescent="0.2">
      <c r="A28" s="267">
        <v>5</v>
      </c>
      <c r="B28" s="268" t="s">
        <v>145</v>
      </c>
      <c r="C28" s="269" t="s">
        <v>146</v>
      </c>
      <c r="D28" s="270" t="s">
        <v>142</v>
      </c>
      <c r="E28" s="271">
        <v>0.67110000000000003</v>
      </c>
      <c r="F28" s="271"/>
      <c r="G28" s="272">
        <f>E28*F28</f>
        <v>0</v>
      </c>
      <c r="H28" s="273">
        <v>1.0569300000006501</v>
      </c>
      <c r="I28" s="274">
        <f>E28*H28</f>
        <v>0.70930572300043626</v>
      </c>
      <c r="J28" s="273">
        <v>0</v>
      </c>
      <c r="K28" s="274">
        <f>E28*J28</f>
        <v>0</v>
      </c>
      <c r="O28" s="266">
        <v>2</v>
      </c>
      <c r="AA28" s="240">
        <v>1</v>
      </c>
      <c r="AB28" s="240">
        <v>1</v>
      </c>
      <c r="AC28" s="240">
        <v>1</v>
      </c>
      <c r="AZ28" s="240">
        <v>1</v>
      </c>
      <c r="BA28" s="240">
        <f>IF(AZ28=1,G28,0)</f>
        <v>0</v>
      </c>
      <c r="BB28" s="240">
        <f>IF(AZ28=2,G28,0)</f>
        <v>0</v>
      </c>
      <c r="BC28" s="240">
        <f>IF(AZ28=3,G28,0)</f>
        <v>0</v>
      </c>
      <c r="BD28" s="240">
        <f>IF(AZ28=4,G28,0)</f>
        <v>0</v>
      </c>
      <c r="BE28" s="240">
        <f>IF(AZ28=5,G28,0)</f>
        <v>0</v>
      </c>
      <c r="CA28" s="275">
        <v>1</v>
      </c>
      <c r="CB28" s="275">
        <v>1</v>
      </c>
    </row>
    <row r="29" spans="1:80" x14ac:dyDescent="0.2">
      <c r="A29" s="276"/>
      <c r="B29" s="279"/>
      <c r="C29" s="338" t="s">
        <v>792</v>
      </c>
      <c r="D29" s="339"/>
      <c r="E29" s="280">
        <v>0.32669999999999999</v>
      </c>
      <c r="F29" s="281"/>
      <c r="G29" s="282"/>
      <c r="H29" s="283"/>
      <c r="I29" s="277"/>
      <c r="J29" s="284"/>
      <c r="K29" s="277"/>
      <c r="M29" s="278" t="s">
        <v>792</v>
      </c>
      <c r="O29" s="266"/>
    </row>
    <row r="30" spans="1:80" x14ac:dyDescent="0.2">
      <c r="A30" s="276"/>
      <c r="B30" s="279"/>
      <c r="C30" s="338" t="s">
        <v>793</v>
      </c>
      <c r="D30" s="339"/>
      <c r="E30" s="280">
        <v>0.19189999999999999</v>
      </c>
      <c r="F30" s="281"/>
      <c r="G30" s="282"/>
      <c r="H30" s="283"/>
      <c r="I30" s="277"/>
      <c r="J30" s="284"/>
      <c r="K30" s="277"/>
      <c r="M30" s="278" t="s">
        <v>793</v>
      </c>
      <c r="O30" s="266"/>
    </row>
    <row r="31" spans="1:80" x14ac:dyDescent="0.2">
      <c r="A31" s="276"/>
      <c r="B31" s="279"/>
      <c r="C31" s="338" t="s">
        <v>794</v>
      </c>
      <c r="D31" s="339"/>
      <c r="E31" s="280">
        <v>0.1525</v>
      </c>
      <c r="F31" s="281"/>
      <c r="G31" s="282"/>
      <c r="H31" s="283"/>
      <c r="I31" s="277"/>
      <c r="J31" s="284"/>
      <c r="K31" s="277"/>
      <c r="M31" s="278" t="s">
        <v>794</v>
      </c>
      <c r="O31" s="266"/>
    </row>
    <row r="32" spans="1:80" x14ac:dyDescent="0.2">
      <c r="A32" s="285"/>
      <c r="B32" s="286" t="s">
        <v>104</v>
      </c>
      <c r="C32" s="287" t="s">
        <v>128</v>
      </c>
      <c r="D32" s="288"/>
      <c r="E32" s="289"/>
      <c r="F32" s="290"/>
      <c r="G32" s="291">
        <f>SUM(G7:G31)</f>
        <v>0</v>
      </c>
      <c r="H32" s="292"/>
      <c r="I32" s="293">
        <f>SUM(I7:I31)</f>
        <v>124.37906223106454</v>
      </c>
      <c r="J32" s="292"/>
      <c r="K32" s="293">
        <f>SUM(K7:K31)</f>
        <v>0</v>
      </c>
      <c r="O32" s="266">
        <v>4</v>
      </c>
      <c r="BA32" s="294">
        <f>SUM(BA7:BA31)</f>
        <v>0</v>
      </c>
      <c r="BB32" s="294">
        <f>SUM(BB7:BB31)</f>
        <v>0</v>
      </c>
      <c r="BC32" s="294">
        <f>SUM(BC7:BC31)</f>
        <v>0</v>
      </c>
      <c r="BD32" s="294">
        <f>SUM(BD7:BD31)</f>
        <v>0</v>
      </c>
      <c r="BE32" s="294">
        <f>SUM(BE7:BE31)</f>
        <v>0</v>
      </c>
    </row>
    <row r="33" spans="1:80" x14ac:dyDescent="0.2">
      <c r="A33" s="256" t="s">
        <v>100</v>
      </c>
      <c r="B33" s="257" t="s">
        <v>149</v>
      </c>
      <c r="C33" s="258" t="s">
        <v>150</v>
      </c>
      <c r="D33" s="259"/>
      <c r="E33" s="260"/>
      <c r="F33" s="260"/>
      <c r="G33" s="261"/>
      <c r="H33" s="262"/>
      <c r="I33" s="263"/>
      <c r="J33" s="264"/>
      <c r="K33" s="265"/>
      <c r="O33" s="266">
        <v>1</v>
      </c>
    </row>
    <row r="34" spans="1:80" ht="22.5" x14ac:dyDescent="0.2">
      <c r="A34" s="267">
        <v>6</v>
      </c>
      <c r="B34" s="268" t="s">
        <v>795</v>
      </c>
      <c r="C34" s="269" t="s">
        <v>796</v>
      </c>
      <c r="D34" s="270" t="s">
        <v>114</v>
      </c>
      <c r="E34" s="271">
        <v>75.185900000000004</v>
      </c>
      <c r="F34" s="271"/>
      <c r="G34" s="272">
        <f>E34*F34</f>
        <v>0</v>
      </c>
      <c r="H34" s="273">
        <v>2.4256400000012901</v>
      </c>
      <c r="I34" s="274">
        <f>E34*H34</f>
        <v>182.37392647609701</v>
      </c>
      <c r="J34" s="273">
        <v>0</v>
      </c>
      <c r="K34" s="274">
        <f>E34*J34</f>
        <v>0</v>
      </c>
      <c r="O34" s="266">
        <v>2</v>
      </c>
      <c r="AA34" s="240">
        <v>1</v>
      </c>
      <c r="AB34" s="240">
        <v>1</v>
      </c>
      <c r="AC34" s="240">
        <v>1</v>
      </c>
      <c r="AZ34" s="240">
        <v>1</v>
      </c>
      <c r="BA34" s="240">
        <f>IF(AZ34=1,G34,0)</f>
        <v>0</v>
      </c>
      <c r="BB34" s="240">
        <f>IF(AZ34=2,G34,0)</f>
        <v>0</v>
      </c>
      <c r="BC34" s="240">
        <f>IF(AZ34=3,G34,0)</f>
        <v>0</v>
      </c>
      <c r="BD34" s="240">
        <f>IF(AZ34=4,G34,0)</f>
        <v>0</v>
      </c>
      <c r="BE34" s="240">
        <f>IF(AZ34=5,G34,0)</f>
        <v>0</v>
      </c>
      <c r="CA34" s="275">
        <v>1</v>
      </c>
      <c r="CB34" s="275">
        <v>1</v>
      </c>
    </row>
    <row r="35" spans="1:80" x14ac:dyDescent="0.2">
      <c r="A35" s="276"/>
      <c r="B35" s="279"/>
      <c r="C35" s="338" t="s">
        <v>797</v>
      </c>
      <c r="D35" s="339"/>
      <c r="E35" s="280">
        <v>14.355</v>
      </c>
      <c r="F35" s="281"/>
      <c r="G35" s="282"/>
      <c r="H35" s="283"/>
      <c r="I35" s="277"/>
      <c r="J35" s="284"/>
      <c r="K35" s="277"/>
      <c r="M35" s="278" t="s">
        <v>797</v>
      </c>
      <c r="O35" s="266"/>
    </row>
    <row r="36" spans="1:80" x14ac:dyDescent="0.2">
      <c r="A36" s="276"/>
      <c r="B36" s="279"/>
      <c r="C36" s="338" t="s">
        <v>798</v>
      </c>
      <c r="D36" s="339"/>
      <c r="E36" s="280">
        <v>12.7372</v>
      </c>
      <c r="F36" s="281"/>
      <c r="G36" s="282"/>
      <c r="H36" s="283"/>
      <c r="I36" s="277"/>
      <c r="J36" s="284"/>
      <c r="K36" s="277"/>
      <c r="M36" s="278" t="s">
        <v>798</v>
      </c>
      <c r="O36" s="266"/>
    </row>
    <row r="37" spans="1:80" x14ac:dyDescent="0.2">
      <c r="A37" s="276"/>
      <c r="B37" s="279"/>
      <c r="C37" s="338" t="s">
        <v>799</v>
      </c>
      <c r="D37" s="339"/>
      <c r="E37" s="280">
        <v>0.97199999999999998</v>
      </c>
      <c r="F37" s="281"/>
      <c r="G37" s="282"/>
      <c r="H37" s="283"/>
      <c r="I37" s="277"/>
      <c r="J37" s="284"/>
      <c r="K37" s="277"/>
      <c r="M37" s="278" t="s">
        <v>799</v>
      </c>
      <c r="O37" s="266"/>
    </row>
    <row r="38" spans="1:80" x14ac:dyDescent="0.2">
      <c r="A38" s="276"/>
      <c r="B38" s="279"/>
      <c r="C38" s="338" t="s">
        <v>800</v>
      </c>
      <c r="D38" s="339"/>
      <c r="E38" s="280">
        <v>1.4256</v>
      </c>
      <c r="F38" s="281"/>
      <c r="G38" s="282"/>
      <c r="H38" s="283"/>
      <c r="I38" s="277"/>
      <c r="J38" s="284"/>
      <c r="K38" s="277"/>
      <c r="M38" s="278" t="s">
        <v>800</v>
      </c>
      <c r="O38" s="266"/>
    </row>
    <row r="39" spans="1:80" x14ac:dyDescent="0.2">
      <c r="A39" s="276"/>
      <c r="B39" s="279"/>
      <c r="C39" s="338" t="s">
        <v>801</v>
      </c>
      <c r="D39" s="339"/>
      <c r="E39" s="280">
        <v>7.6020000000000003</v>
      </c>
      <c r="F39" s="281"/>
      <c r="G39" s="282"/>
      <c r="H39" s="283"/>
      <c r="I39" s="277"/>
      <c r="J39" s="284"/>
      <c r="K39" s="277"/>
      <c r="M39" s="278" t="s">
        <v>801</v>
      </c>
      <c r="O39" s="266"/>
    </row>
    <row r="40" spans="1:80" x14ac:dyDescent="0.2">
      <c r="A40" s="276"/>
      <c r="B40" s="279"/>
      <c r="C40" s="338" t="s">
        <v>802</v>
      </c>
      <c r="D40" s="339"/>
      <c r="E40" s="280">
        <v>24.434999999999999</v>
      </c>
      <c r="F40" s="281"/>
      <c r="G40" s="282"/>
      <c r="H40" s="283"/>
      <c r="I40" s="277"/>
      <c r="J40" s="284"/>
      <c r="K40" s="277"/>
      <c r="M40" s="278" t="s">
        <v>802</v>
      </c>
      <c r="O40" s="266"/>
    </row>
    <row r="41" spans="1:80" x14ac:dyDescent="0.2">
      <c r="A41" s="276"/>
      <c r="B41" s="279"/>
      <c r="C41" s="338" t="s">
        <v>803</v>
      </c>
      <c r="D41" s="339"/>
      <c r="E41" s="280">
        <v>13.659000000000001</v>
      </c>
      <c r="F41" s="281"/>
      <c r="G41" s="282"/>
      <c r="H41" s="283"/>
      <c r="I41" s="277"/>
      <c r="J41" s="284"/>
      <c r="K41" s="277"/>
      <c r="M41" s="278" t="s">
        <v>803</v>
      </c>
      <c r="O41" s="266"/>
    </row>
    <row r="42" spans="1:80" x14ac:dyDescent="0.2">
      <c r="A42" s="267">
        <v>7</v>
      </c>
      <c r="B42" s="268" t="s">
        <v>804</v>
      </c>
      <c r="C42" s="269" t="s">
        <v>805</v>
      </c>
      <c r="D42" s="270" t="s">
        <v>135</v>
      </c>
      <c r="E42" s="271">
        <v>370.61799999999999</v>
      </c>
      <c r="F42" s="271"/>
      <c r="G42" s="272">
        <f>E42*F42</f>
        <v>0</v>
      </c>
      <c r="H42" s="273">
        <v>4.0099999999995403E-2</v>
      </c>
      <c r="I42" s="274">
        <f>E42*H42</f>
        <v>14.861781799998296</v>
      </c>
      <c r="J42" s="273">
        <v>0</v>
      </c>
      <c r="K42" s="274">
        <f>E42*J42</f>
        <v>0</v>
      </c>
      <c r="O42" s="266">
        <v>2</v>
      </c>
      <c r="AA42" s="240">
        <v>1</v>
      </c>
      <c r="AB42" s="240">
        <v>1</v>
      </c>
      <c r="AC42" s="240">
        <v>1</v>
      </c>
      <c r="AZ42" s="240">
        <v>1</v>
      </c>
      <c r="BA42" s="240">
        <f>IF(AZ42=1,G42,0)</f>
        <v>0</v>
      </c>
      <c r="BB42" s="240">
        <f>IF(AZ42=2,G42,0)</f>
        <v>0</v>
      </c>
      <c r="BC42" s="240">
        <f>IF(AZ42=3,G42,0)</f>
        <v>0</v>
      </c>
      <c r="BD42" s="240">
        <f>IF(AZ42=4,G42,0)</f>
        <v>0</v>
      </c>
      <c r="BE42" s="240">
        <f>IF(AZ42=5,G42,0)</f>
        <v>0</v>
      </c>
      <c r="CA42" s="275">
        <v>1</v>
      </c>
      <c r="CB42" s="275">
        <v>1</v>
      </c>
    </row>
    <row r="43" spans="1:80" x14ac:dyDescent="0.2">
      <c r="A43" s="276"/>
      <c r="B43" s="279"/>
      <c r="C43" s="338" t="s">
        <v>806</v>
      </c>
      <c r="D43" s="339"/>
      <c r="E43" s="280">
        <v>31.9</v>
      </c>
      <c r="F43" s="281"/>
      <c r="G43" s="282"/>
      <c r="H43" s="283"/>
      <c r="I43" s="277"/>
      <c r="J43" s="284"/>
      <c r="K43" s="277"/>
      <c r="M43" s="278" t="s">
        <v>806</v>
      </c>
      <c r="O43" s="266"/>
    </row>
    <row r="44" spans="1:80" x14ac:dyDescent="0.2">
      <c r="A44" s="276"/>
      <c r="B44" s="279"/>
      <c r="C44" s="338" t="s">
        <v>807</v>
      </c>
      <c r="D44" s="339"/>
      <c r="E44" s="280">
        <v>56.61</v>
      </c>
      <c r="F44" s="281"/>
      <c r="G44" s="282"/>
      <c r="H44" s="283"/>
      <c r="I44" s="277"/>
      <c r="J44" s="284"/>
      <c r="K44" s="277"/>
      <c r="M44" s="278" t="s">
        <v>807</v>
      </c>
      <c r="O44" s="266"/>
    </row>
    <row r="45" spans="1:80" x14ac:dyDescent="0.2">
      <c r="A45" s="276"/>
      <c r="B45" s="279"/>
      <c r="C45" s="338" t="s">
        <v>808</v>
      </c>
      <c r="D45" s="339"/>
      <c r="E45" s="280">
        <v>2.7</v>
      </c>
      <c r="F45" s="281"/>
      <c r="G45" s="282"/>
      <c r="H45" s="283"/>
      <c r="I45" s="277"/>
      <c r="J45" s="284"/>
      <c r="K45" s="277"/>
      <c r="M45" s="278" t="s">
        <v>808</v>
      </c>
      <c r="O45" s="266"/>
    </row>
    <row r="46" spans="1:80" x14ac:dyDescent="0.2">
      <c r="A46" s="276"/>
      <c r="B46" s="279"/>
      <c r="C46" s="338" t="s">
        <v>809</v>
      </c>
      <c r="D46" s="339"/>
      <c r="E46" s="280">
        <v>3.1680000000000001</v>
      </c>
      <c r="F46" s="281"/>
      <c r="G46" s="282"/>
      <c r="H46" s="283"/>
      <c r="I46" s="277"/>
      <c r="J46" s="284"/>
      <c r="K46" s="277"/>
      <c r="M46" s="278" t="s">
        <v>809</v>
      </c>
      <c r="O46" s="266"/>
    </row>
    <row r="47" spans="1:80" x14ac:dyDescent="0.2">
      <c r="A47" s="276"/>
      <c r="B47" s="279"/>
      <c r="C47" s="338" t="s">
        <v>810</v>
      </c>
      <c r="D47" s="339"/>
      <c r="E47" s="280">
        <v>12.67</v>
      </c>
      <c r="F47" s="281"/>
      <c r="G47" s="282"/>
      <c r="H47" s="283"/>
      <c r="I47" s="277"/>
      <c r="J47" s="284"/>
      <c r="K47" s="277"/>
      <c r="M47" s="278" t="s">
        <v>810</v>
      </c>
      <c r="O47" s="266"/>
    </row>
    <row r="48" spans="1:80" x14ac:dyDescent="0.2">
      <c r="A48" s="276"/>
      <c r="B48" s="279"/>
      <c r="C48" s="338" t="s">
        <v>811</v>
      </c>
      <c r="D48" s="339"/>
      <c r="E48" s="280">
        <v>81.45</v>
      </c>
      <c r="F48" s="281"/>
      <c r="G48" s="282"/>
      <c r="H48" s="283"/>
      <c r="I48" s="277"/>
      <c r="J48" s="284"/>
      <c r="K48" s="277"/>
      <c r="M48" s="278" t="s">
        <v>811</v>
      </c>
      <c r="O48" s="266"/>
    </row>
    <row r="49" spans="1:80" x14ac:dyDescent="0.2">
      <c r="A49" s="276"/>
      <c r="B49" s="279"/>
      <c r="C49" s="338" t="s">
        <v>812</v>
      </c>
      <c r="D49" s="339"/>
      <c r="E49" s="280">
        <v>182.12</v>
      </c>
      <c r="F49" s="281"/>
      <c r="G49" s="282"/>
      <c r="H49" s="283"/>
      <c r="I49" s="277"/>
      <c r="J49" s="284"/>
      <c r="K49" s="277"/>
      <c r="M49" s="278" t="s">
        <v>812</v>
      </c>
      <c r="O49" s="266"/>
    </row>
    <row r="50" spans="1:80" x14ac:dyDescent="0.2">
      <c r="A50" s="267">
        <v>8</v>
      </c>
      <c r="B50" s="268" t="s">
        <v>813</v>
      </c>
      <c r="C50" s="269" t="s">
        <v>814</v>
      </c>
      <c r="D50" s="270" t="s">
        <v>135</v>
      </c>
      <c r="E50" s="271">
        <v>370.61799999999999</v>
      </c>
      <c r="F50" s="271"/>
      <c r="G50" s="272">
        <f>E50*F50</f>
        <v>0</v>
      </c>
      <c r="H50" s="273">
        <v>0</v>
      </c>
      <c r="I50" s="274">
        <f>E50*H50</f>
        <v>0</v>
      </c>
      <c r="J50" s="273">
        <v>0</v>
      </c>
      <c r="K50" s="274">
        <f>E50*J50</f>
        <v>0</v>
      </c>
      <c r="O50" s="266">
        <v>2</v>
      </c>
      <c r="AA50" s="240">
        <v>1</v>
      </c>
      <c r="AB50" s="240">
        <v>1</v>
      </c>
      <c r="AC50" s="240">
        <v>1</v>
      </c>
      <c r="AZ50" s="240">
        <v>1</v>
      </c>
      <c r="BA50" s="240">
        <f>IF(AZ50=1,G50,0)</f>
        <v>0</v>
      </c>
      <c r="BB50" s="240">
        <f>IF(AZ50=2,G50,0)</f>
        <v>0</v>
      </c>
      <c r="BC50" s="240">
        <f>IF(AZ50=3,G50,0)</f>
        <v>0</v>
      </c>
      <c r="BD50" s="240">
        <f>IF(AZ50=4,G50,0)</f>
        <v>0</v>
      </c>
      <c r="BE50" s="240">
        <f>IF(AZ50=5,G50,0)</f>
        <v>0</v>
      </c>
      <c r="CA50" s="275">
        <v>1</v>
      </c>
      <c r="CB50" s="275">
        <v>1</v>
      </c>
    </row>
    <row r="51" spans="1:80" x14ac:dyDescent="0.2">
      <c r="A51" s="276"/>
      <c r="B51" s="279"/>
      <c r="C51" s="338" t="s">
        <v>806</v>
      </c>
      <c r="D51" s="339"/>
      <c r="E51" s="280">
        <v>31.9</v>
      </c>
      <c r="F51" s="281"/>
      <c r="G51" s="282"/>
      <c r="H51" s="283"/>
      <c r="I51" s="277"/>
      <c r="J51" s="284"/>
      <c r="K51" s="277"/>
      <c r="M51" s="278" t="s">
        <v>806</v>
      </c>
      <c r="O51" s="266"/>
    </row>
    <row r="52" spans="1:80" x14ac:dyDescent="0.2">
      <c r="A52" s="276"/>
      <c r="B52" s="279"/>
      <c r="C52" s="338" t="s">
        <v>807</v>
      </c>
      <c r="D52" s="339"/>
      <c r="E52" s="280">
        <v>56.61</v>
      </c>
      <c r="F52" s="281"/>
      <c r="G52" s="282"/>
      <c r="H52" s="283"/>
      <c r="I52" s="277"/>
      <c r="J52" s="284"/>
      <c r="K52" s="277"/>
      <c r="M52" s="278" t="s">
        <v>807</v>
      </c>
      <c r="O52" s="266"/>
    </row>
    <row r="53" spans="1:80" x14ac:dyDescent="0.2">
      <c r="A53" s="276"/>
      <c r="B53" s="279"/>
      <c r="C53" s="338" t="s">
        <v>808</v>
      </c>
      <c r="D53" s="339"/>
      <c r="E53" s="280">
        <v>2.7</v>
      </c>
      <c r="F53" s="281"/>
      <c r="G53" s="282"/>
      <c r="H53" s="283"/>
      <c r="I53" s="277"/>
      <c r="J53" s="284"/>
      <c r="K53" s="277"/>
      <c r="M53" s="278" t="s">
        <v>808</v>
      </c>
      <c r="O53" s="266"/>
    </row>
    <row r="54" spans="1:80" x14ac:dyDescent="0.2">
      <c r="A54" s="276"/>
      <c r="B54" s="279"/>
      <c r="C54" s="338" t="s">
        <v>809</v>
      </c>
      <c r="D54" s="339"/>
      <c r="E54" s="280">
        <v>3.1680000000000001</v>
      </c>
      <c r="F54" s="281"/>
      <c r="G54" s="282"/>
      <c r="H54" s="283"/>
      <c r="I54" s="277"/>
      <c r="J54" s="284"/>
      <c r="K54" s="277"/>
      <c r="M54" s="278" t="s">
        <v>809</v>
      </c>
      <c r="O54" s="266"/>
    </row>
    <row r="55" spans="1:80" x14ac:dyDescent="0.2">
      <c r="A55" s="276"/>
      <c r="B55" s="279"/>
      <c r="C55" s="338" t="s">
        <v>810</v>
      </c>
      <c r="D55" s="339"/>
      <c r="E55" s="280">
        <v>12.67</v>
      </c>
      <c r="F55" s="281"/>
      <c r="G55" s="282"/>
      <c r="H55" s="283"/>
      <c r="I55" s="277"/>
      <c r="J55" s="284"/>
      <c r="K55" s="277"/>
      <c r="M55" s="278" t="s">
        <v>810</v>
      </c>
      <c r="O55" s="266"/>
    </row>
    <row r="56" spans="1:80" x14ac:dyDescent="0.2">
      <c r="A56" s="276"/>
      <c r="B56" s="279"/>
      <c r="C56" s="338" t="s">
        <v>811</v>
      </c>
      <c r="D56" s="339"/>
      <c r="E56" s="280">
        <v>81.45</v>
      </c>
      <c r="F56" s="281"/>
      <c r="G56" s="282"/>
      <c r="H56" s="283"/>
      <c r="I56" s="277"/>
      <c r="J56" s="284"/>
      <c r="K56" s="277"/>
      <c r="M56" s="278" t="s">
        <v>811</v>
      </c>
      <c r="O56" s="266"/>
    </row>
    <row r="57" spans="1:80" x14ac:dyDescent="0.2">
      <c r="A57" s="276"/>
      <c r="B57" s="279"/>
      <c r="C57" s="338" t="s">
        <v>815</v>
      </c>
      <c r="D57" s="339"/>
      <c r="E57" s="280">
        <v>182.12</v>
      </c>
      <c r="F57" s="281"/>
      <c r="G57" s="282"/>
      <c r="H57" s="283"/>
      <c r="I57" s="277"/>
      <c r="J57" s="284"/>
      <c r="K57" s="277"/>
      <c r="M57" s="278" t="s">
        <v>815</v>
      </c>
      <c r="O57" s="266"/>
    </row>
    <row r="58" spans="1:80" x14ac:dyDescent="0.2">
      <c r="A58" s="267">
        <v>9</v>
      </c>
      <c r="B58" s="268" t="s">
        <v>816</v>
      </c>
      <c r="C58" s="269" t="s">
        <v>817</v>
      </c>
      <c r="D58" s="270" t="s">
        <v>142</v>
      </c>
      <c r="E58" s="271">
        <v>1.2687999999999999</v>
      </c>
      <c r="F58" s="271"/>
      <c r="G58" s="272">
        <f>E58*F58</f>
        <v>0</v>
      </c>
      <c r="H58" s="273">
        <v>1.0206400000006399</v>
      </c>
      <c r="I58" s="274">
        <f>E58*H58</f>
        <v>1.2949880320008118</v>
      </c>
      <c r="J58" s="273">
        <v>0</v>
      </c>
      <c r="K58" s="274">
        <f>E58*J58</f>
        <v>0</v>
      </c>
      <c r="O58" s="266">
        <v>2</v>
      </c>
      <c r="AA58" s="240">
        <v>1</v>
      </c>
      <c r="AB58" s="240">
        <v>1</v>
      </c>
      <c r="AC58" s="240">
        <v>1</v>
      </c>
      <c r="AZ58" s="240">
        <v>1</v>
      </c>
      <c r="BA58" s="240">
        <f>IF(AZ58=1,G58,0)</f>
        <v>0</v>
      </c>
      <c r="BB58" s="240">
        <f>IF(AZ58=2,G58,0)</f>
        <v>0</v>
      </c>
      <c r="BC58" s="240">
        <f>IF(AZ58=3,G58,0)</f>
        <v>0</v>
      </c>
      <c r="BD58" s="240">
        <f>IF(AZ58=4,G58,0)</f>
        <v>0</v>
      </c>
      <c r="BE58" s="240">
        <f>IF(AZ58=5,G58,0)</f>
        <v>0</v>
      </c>
      <c r="CA58" s="275">
        <v>1</v>
      </c>
      <c r="CB58" s="275">
        <v>1</v>
      </c>
    </row>
    <row r="59" spans="1:80" x14ac:dyDescent="0.2">
      <c r="A59" s="276"/>
      <c r="B59" s="279"/>
      <c r="C59" s="338" t="s">
        <v>818</v>
      </c>
      <c r="D59" s="339"/>
      <c r="E59" s="280">
        <v>0.1545</v>
      </c>
      <c r="F59" s="281"/>
      <c r="G59" s="282"/>
      <c r="H59" s="283"/>
      <c r="I59" s="277"/>
      <c r="J59" s="284"/>
      <c r="K59" s="277"/>
      <c r="M59" s="278" t="s">
        <v>818</v>
      </c>
      <c r="O59" s="266"/>
    </row>
    <row r="60" spans="1:80" x14ac:dyDescent="0.2">
      <c r="A60" s="276"/>
      <c r="B60" s="279"/>
      <c r="C60" s="338" t="s">
        <v>790</v>
      </c>
      <c r="D60" s="339"/>
      <c r="E60" s="280">
        <v>0.22339999999999999</v>
      </c>
      <c r="F60" s="281"/>
      <c r="G60" s="282"/>
      <c r="H60" s="283"/>
      <c r="I60" s="277"/>
      <c r="J60" s="284"/>
      <c r="K60" s="277"/>
      <c r="M60" s="278" t="s">
        <v>790</v>
      </c>
      <c r="O60" s="266"/>
    </row>
    <row r="61" spans="1:80" x14ac:dyDescent="0.2">
      <c r="A61" s="276"/>
      <c r="B61" s="279"/>
      <c r="C61" s="338" t="s">
        <v>819</v>
      </c>
      <c r="D61" s="339"/>
      <c r="E61" s="280">
        <v>3.2000000000000001E-2</v>
      </c>
      <c r="F61" s="281"/>
      <c r="G61" s="282"/>
      <c r="H61" s="283"/>
      <c r="I61" s="277"/>
      <c r="J61" s="284"/>
      <c r="K61" s="277"/>
      <c r="M61" s="278" t="s">
        <v>819</v>
      </c>
      <c r="O61" s="266"/>
    </row>
    <row r="62" spans="1:80" x14ac:dyDescent="0.2">
      <c r="A62" s="276"/>
      <c r="B62" s="279"/>
      <c r="C62" s="338" t="s">
        <v>820</v>
      </c>
      <c r="D62" s="339"/>
      <c r="E62" s="280">
        <v>4.6899999999999997E-2</v>
      </c>
      <c r="F62" s="281"/>
      <c r="G62" s="282"/>
      <c r="H62" s="283"/>
      <c r="I62" s="277"/>
      <c r="J62" s="284"/>
      <c r="K62" s="277"/>
      <c r="M62" s="278" t="s">
        <v>820</v>
      </c>
      <c r="O62" s="266"/>
    </row>
    <row r="63" spans="1:80" x14ac:dyDescent="0.2">
      <c r="A63" s="276"/>
      <c r="B63" s="279"/>
      <c r="C63" s="338" t="s">
        <v>821</v>
      </c>
      <c r="D63" s="339"/>
      <c r="E63" s="280">
        <v>6.4299999999999996E-2</v>
      </c>
      <c r="F63" s="281"/>
      <c r="G63" s="282"/>
      <c r="H63" s="283"/>
      <c r="I63" s="277"/>
      <c r="J63" s="284"/>
      <c r="K63" s="277"/>
      <c r="M63" s="278" t="s">
        <v>821</v>
      </c>
      <c r="O63" s="266"/>
    </row>
    <row r="64" spans="1:80" x14ac:dyDescent="0.2">
      <c r="A64" s="276"/>
      <c r="B64" s="279"/>
      <c r="C64" s="338" t="s">
        <v>822</v>
      </c>
      <c r="D64" s="339"/>
      <c r="E64" s="280">
        <v>0.12859999999999999</v>
      </c>
      <c r="F64" s="281"/>
      <c r="G64" s="282"/>
      <c r="H64" s="283"/>
      <c r="I64" s="277"/>
      <c r="J64" s="284"/>
      <c r="K64" s="277"/>
      <c r="M64" s="278" t="s">
        <v>822</v>
      </c>
      <c r="O64" s="266"/>
    </row>
    <row r="65" spans="1:80" x14ac:dyDescent="0.2">
      <c r="A65" s="276"/>
      <c r="B65" s="279"/>
      <c r="C65" s="338" t="s">
        <v>823</v>
      </c>
      <c r="D65" s="339"/>
      <c r="E65" s="280">
        <v>0.29570000000000002</v>
      </c>
      <c r="F65" s="281"/>
      <c r="G65" s="282"/>
      <c r="H65" s="283"/>
      <c r="I65" s="277"/>
      <c r="J65" s="284"/>
      <c r="K65" s="277"/>
      <c r="M65" s="278" t="s">
        <v>823</v>
      </c>
      <c r="O65" s="266"/>
    </row>
    <row r="66" spans="1:80" x14ac:dyDescent="0.2">
      <c r="A66" s="276"/>
      <c r="B66" s="279"/>
      <c r="C66" s="338" t="s">
        <v>824</v>
      </c>
      <c r="D66" s="339"/>
      <c r="E66" s="280">
        <v>0.32340000000000002</v>
      </c>
      <c r="F66" s="281"/>
      <c r="G66" s="282"/>
      <c r="H66" s="283"/>
      <c r="I66" s="277"/>
      <c r="J66" s="284"/>
      <c r="K66" s="277"/>
      <c r="M66" s="278" t="s">
        <v>824</v>
      </c>
      <c r="O66" s="266"/>
    </row>
    <row r="67" spans="1:80" ht="22.5" x14ac:dyDescent="0.2">
      <c r="A67" s="267">
        <v>10</v>
      </c>
      <c r="B67" s="268" t="s">
        <v>825</v>
      </c>
      <c r="C67" s="269" t="s">
        <v>826</v>
      </c>
      <c r="D67" s="270" t="s">
        <v>142</v>
      </c>
      <c r="E67" s="271">
        <v>0.94259999999999999</v>
      </c>
      <c r="F67" s="271"/>
      <c r="G67" s="272">
        <f>E67*F67</f>
        <v>0</v>
      </c>
      <c r="H67" s="273">
        <v>1.0575800000005999</v>
      </c>
      <c r="I67" s="274">
        <f>E67*H67</f>
        <v>0.99687490800056544</v>
      </c>
      <c r="J67" s="273">
        <v>0</v>
      </c>
      <c r="K67" s="274">
        <f>E67*J67</f>
        <v>0</v>
      </c>
      <c r="O67" s="266">
        <v>2</v>
      </c>
      <c r="AA67" s="240">
        <v>1</v>
      </c>
      <c r="AB67" s="240">
        <v>1</v>
      </c>
      <c r="AC67" s="240">
        <v>1</v>
      </c>
      <c r="AZ67" s="240">
        <v>1</v>
      </c>
      <c r="BA67" s="240">
        <f>IF(AZ67=1,G67,0)</f>
        <v>0</v>
      </c>
      <c r="BB67" s="240">
        <f>IF(AZ67=2,G67,0)</f>
        <v>0</v>
      </c>
      <c r="BC67" s="240">
        <f>IF(AZ67=3,G67,0)</f>
        <v>0</v>
      </c>
      <c r="BD67" s="240">
        <f>IF(AZ67=4,G67,0)</f>
        <v>0</v>
      </c>
      <c r="BE67" s="240">
        <f>IF(AZ67=5,G67,0)</f>
        <v>0</v>
      </c>
      <c r="CA67" s="275">
        <v>1</v>
      </c>
      <c r="CB67" s="275">
        <v>1</v>
      </c>
    </row>
    <row r="68" spans="1:80" x14ac:dyDescent="0.2">
      <c r="A68" s="276"/>
      <c r="B68" s="279"/>
      <c r="C68" s="338" t="s">
        <v>827</v>
      </c>
      <c r="D68" s="339"/>
      <c r="E68" s="280">
        <v>0.52090000000000003</v>
      </c>
      <c r="F68" s="281"/>
      <c r="G68" s="282"/>
      <c r="H68" s="283"/>
      <c r="I68" s="277"/>
      <c r="J68" s="284"/>
      <c r="K68" s="277"/>
      <c r="M68" s="278" t="s">
        <v>827</v>
      </c>
      <c r="O68" s="266"/>
    </row>
    <row r="69" spans="1:80" x14ac:dyDescent="0.2">
      <c r="A69" s="276"/>
      <c r="B69" s="279"/>
      <c r="C69" s="338" t="s">
        <v>828</v>
      </c>
      <c r="D69" s="339"/>
      <c r="E69" s="280">
        <v>0.11849999999999999</v>
      </c>
      <c r="F69" s="281"/>
      <c r="G69" s="282"/>
      <c r="H69" s="283"/>
      <c r="I69" s="277"/>
      <c r="J69" s="284"/>
      <c r="K69" s="277"/>
      <c r="M69" s="278" t="s">
        <v>828</v>
      </c>
      <c r="O69" s="266"/>
    </row>
    <row r="70" spans="1:80" x14ac:dyDescent="0.2">
      <c r="A70" s="276"/>
      <c r="B70" s="279"/>
      <c r="C70" s="338" t="s">
        <v>829</v>
      </c>
      <c r="D70" s="339"/>
      <c r="E70" s="280">
        <v>1.7000000000000001E-2</v>
      </c>
      <c r="F70" s="281"/>
      <c r="G70" s="282"/>
      <c r="H70" s="283"/>
      <c r="I70" s="277"/>
      <c r="J70" s="284"/>
      <c r="K70" s="277"/>
      <c r="M70" s="278" t="s">
        <v>829</v>
      </c>
      <c r="O70" s="266"/>
    </row>
    <row r="71" spans="1:80" x14ac:dyDescent="0.2">
      <c r="A71" s="276"/>
      <c r="B71" s="279"/>
      <c r="C71" s="338" t="s">
        <v>830</v>
      </c>
      <c r="D71" s="339"/>
      <c r="E71" s="280">
        <v>2.4899999999999999E-2</v>
      </c>
      <c r="F71" s="281"/>
      <c r="G71" s="282"/>
      <c r="H71" s="283"/>
      <c r="I71" s="277"/>
      <c r="J71" s="284"/>
      <c r="K71" s="277"/>
      <c r="M71" s="278" t="s">
        <v>830</v>
      </c>
      <c r="O71" s="266"/>
    </row>
    <row r="72" spans="1:80" x14ac:dyDescent="0.2">
      <c r="A72" s="276"/>
      <c r="B72" s="279"/>
      <c r="C72" s="338" t="s">
        <v>831</v>
      </c>
      <c r="D72" s="339"/>
      <c r="E72" s="280">
        <v>9.0899999999999995E-2</v>
      </c>
      <c r="F72" s="281"/>
      <c r="G72" s="282"/>
      <c r="H72" s="283"/>
      <c r="I72" s="277"/>
      <c r="J72" s="284"/>
      <c r="K72" s="277"/>
      <c r="M72" s="278" t="s">
        <v>831</v>
      </c>
      <c r="O72" s="266"/>
    </row>
    <row r="73" spans="1:80" x14ac:dyDescent="0.2">
      <c r="A73" s="276"/>
      <c r="B73" s="279"/>
      <c r="C73" s="338" t="s">
        <v>832</v>
      </c>
      <c r="D73" s="339"/>
      <c r="E73" s="280">
        <v>0.17050000000000001</v>
      </c>
      <c r="F73" s="281"/>
      <c r="G73" s="282"/>
      <c r="H73" s="283"/>
      <c r="I73" s="277"/>
      <c r="J73" s="284"/>
      <c r="K73" s="277"/>
      <c r="M73" s="278" t="s">
        <v>832</v>
      </c>
      <c r="O73" s="266"/>
    </row>
    <row r="74" spans="1:80" x14ac:dyDescent="0.2">
      <c r="A74" s="285"/>
      <c r="B74" s="286" t="s">
        <v>104</v>
      </c>
      <c r="C74" s="287" t="s">
        <v>151</v>
      </c>
      <c r="D74" s="288"/>
      <c r="E74" s="289"/>
      <c r="F74" s="290"/>
      <c r="G74" s="291">
        <f>SUM(G33:G73)</f>
        <v>0</v>
      </c>
      <c r="H74" s="292"/>
      <c r="I74" s="293">
        <f>SUM(I33:I73)</f>
        <v>199.52757121609667</v>
      </c>
      <c r="J74" s="292"/>
      <c r="K74" s="293">
        <f>SUM(K33:K73)</f>
        <v>0</v>
      </c>
      <c r="O74" s="266">
        <v>4</v>
      </c>
      <c r="BA74" s="294">
        <f>SUM(BA33:BA73)</f>
        <v>0</v>
      </c>
      <c r="BB74" s="294">
        <f>SUM(BB33:BB73)</f>
        <v>0</v>
      </c>
      <c r="BC74" s="294">
        <f>SUM(BC33:BC73)</f>
        <v>0</v>
      </c>
      <c r="BD74" s="294">
        <f>SUM(BD33:BD73)</f>
        <v>0</v>
      </c>
      <c r="BE74" s="294">
        <f>SUM(BE33:BE73)</f>
        <v>0</v>
      </c>
    </row>
    <row r="75" spans="1:80" x14ac:dyDescent="0.2">
      <c r="A75" s="256" t="s">
        <v>100</v>
      </c>
      <c r="B75" s="257" t="s">
        <v>164</v>
      </c>
      <c r="C75" s="258" t="s">
        <v>165</v>
      </c>
      <c r="D75" s="259"/>
      <c r="E75" s="260"/>
      <c r="F75" s="260"/>
      <c r="G75" s="261"/>
      <c r="H75" s="262"/>
      <c r="I75" s="263"/>
      <c r="J75" s="264"/>
      <c r="K75" s="265"/>
      <c r="O75" s="266">
        <v>1</v>
      </c>
    </row>
    <row r="76" spans="1:80" x14ac:dyDescent="0.2">
      <c r="A76" s="267">
        <v>11</v>
      </c>
      <c r="B76" s="268" t="s">
        <v>833</v>
      </c>
      <c r="C76" s="269" t="s">
        <v>834</v>
      </c>
      <c r="D76" s="270" t="s">
        <v>114</v>
      </c>
      <c r="E76" s="271">
        <v>109.27200000000001</v>
      </c>
      <c r="F76" s="271"/>
      <c r="G76" s="272">
        <f>E76*F76</f>
        <v>0</v>
      </c>
      <c r="H76" s="273">
        <v>1.8899999999994199</v>
      </c>
      <c r="I76" s="274">
        <f>E76*H76</f>
        <v>206.52407999993662</v>
      </c>
      <c r="J76" s="273">
        <v>0</v>
      </c>
      <c r="K76" s="274">
        <f>E76*J76</f>
        <v>0</v>
      </c>
      <c r="O76" s="266">
        <v>2</v>
      </c>
      <c r="AA76" s="240">
        <v>1</v>
      </c>
      <c r="AB76" s="240">
        <v>1</v>
      </c>
      <c r="AC76" s="240">
        <v>1</v>
      </c>
      <c r="AZ76" s="240">
        <v>1</v>
      </c>
      <c r="BA76" s="240">
        <f>IF(AZ76=1,G76,0)</f>
        <v>0</v>
      </c>
      <c r="BB76" s="240">
        <f>IF(AZ76=2,G76,0)</f>
        <v>0</v>
      </c>
      <c r="BC76" s="240">
        <f>IF(AZ76=3,G76,0)</f>
        <v>0</v>
      </c>
      <c r="BD76" s="240">
        <f>IF(AZ76=4,G76,0)</f>
        <v>0</v>
      </c>
      <c r="BE76" s="240">
        <f>IF(AZ76=5,G76,0)</f>
        <v>0</v>
      </c>
      <c r="CA76" s="275">
        <v>1</v>
      </c>
      <c r="CB76" s="275">
        <v>1</v>
      </c>
    </row>
    <row r="77" spans="1:80" x14ac:dyDescent="0.2">
      <c r="A77" s="276"/>
      <c r="B77" s="279"/>
      <c r="C77" s="338" t="s">
        <v>835</v>
      </c>
      <c r="D77" s="339"/>
      <c r="E77" s="280">
        <v>65.563199999999995</v>
      </c>
      <c r="F77" s="281"/>
      <c r="G77" s="282"/>
      <c r="H77" s="283"/>
      <c r="I77" s="277"/>
      <c r="J77" s="284"/>
      <c r="K77" s="277"/>
      <c r="M77" s="278" t="s">
        <v>835</v>
      </c>
      <c r="O77" s="266"/>
    </row>
    <row r="78" spans="1:80" x14ac:dyDescent="0.2">
      <c r="A78" s="276"/>
      <c r="B78" s="279"/>
      <c r="C78" s="338" t="s">
        <v>836</v>
      </c>
      <c r="D78" s="339"/>
      <c r="E78" s="280">
        <v>43.708799999999997</v>
      </c>
      <c r="F78" s="281"/>
      <c r="G78" s="282"/>
      <c r="H78" s="283"/>
      <c r="I78" s="277"/>
      <c r="J78" s="284"/>
      <c r="K78" s="277"/>
      <c r="M78" s="278" t="s">
        <v>836</v>
      </c>
      <c r="O78" s="266"/>
    </row>
    <row r="79" spans="1:80" x14ac:dyDescent="0.2">
      <c r="A79" s="285"/>
      <c r="B79" s="286" t="s">
        <v>104</v>
      </c>
      <c r="C79" s="287" t="s">
        <v>166</v>
      </c>
      <c r="D79" s="288"/>
      <c r="E79" s="289"/>
      <c r="F79" s="290"/>
      <c r="G79" s="291">
        <f>SUM(G75:G78)</f>
        <v>0</v>
      </c>
      <c r="H79" s="292"/>
      <c r="I79" s="293">
        <f>SUM(I75:I78)</f>
        <v>206.52407999993662</v>
      </c>
      <c r="J79" s="292"/>
      <c r="K79" s="293">
        <f>SUM(K75:K78)</f>
        <v>0</v>
      </c>
      <c r="O79" s="266">
        <v>4</v>
      </c>
      <c r="BA79" s="294">
        <f>SUM(BA75:BA78)</f>
        <v>0</v>
      </c>
      <c r="BB79" s="294">
        <f>SUM(BB75:BB78)</f>
        <v>0</v>
      </c>
      <c r="BC79" s="294">
        <f>SUM(BC75:BC78)</f>
        <v>0</v>
      </c>
      <c r="BD79" s="294">
        <f>SUM(BD75:BD78)</f>
        <v>0</v>
      </c>
      <c r="BE79" s="294">
        <f>SUM(BE75:BE78)</f>
        <v>0</v>
      </c>
    </row>
    <row r="80" spans="1:80" x14ac:dyDescent="0.2">
      <c r="A80" s="256" t="s">
        <v>100</v>
      </c>
      <c r="B80" s="257" t="s">
        <v>173</v>
      </c>
      <c r="C80" s="258" t="s">
        <v>174</v>
      </c>
      <c r="D80" s="259"/>
      <c r="E80" s="260"/>
      <c r="F80" s="260"/>
      <c r="G80" s="261"/>
      <c r="H80" s="262"/>
      <c r="I80" s="263"/>
      <c r="J80" s="264"/>
      <c r="K80" s="265"/>
      <c r="O80" s="266">
        <v>1</v>
      </c>
    </row>
    <row r="81" spans="1:80" ht="22.5" x14ac:dyDescent="0.2">
      <c r="A81" s="267">
        <v>12</v>
      </c>
      <c r="B81" s="268" t="s">
        <v>176</v>
      </c>
      <c r="C81" s="269" t="s">
        <v>177</v>
      </c>
      <c r="D81" s="270" t="s">
        <v>135</v>
      </c>
      <c r="E81" s="271">
        <v>195.5592</v>
      </c>
      <c r="F81" s="271"/>
      <c r="G81" s="272">
        <f>E81*F81</f>
        <v>0</v>
      </c>
      <c r="H81" s="273">
        <v>0.101199999999949</v>
      </c>
      <c r="I81" s="274">
        <f>E81*H81</f>
        <v>19.790591039990026</v>
      </c>
      <c r="J81" s="273">
        <v>0</v>
      </c>
      <c r="K81" s="274">
        <f>E81*J81</f>
        <v>0</v>
      </c>
      <c r="O81" s="266">
        <v>2</v>
      </c>
      <c r="AA81" s="240">
        <v>1</v>
      </c>
      <c r="AB81" s="240">
        <v>1</v>
      </c>
      <c r="AC81" s="240">
        <v>1</v>
      </c>
      <c r="AZ81" s="240">
        <v>1</v>
      </c>
      <c r="BA81" s="240">
        <f>IF(AZ81=1,G81,0)</f>
        <v>0</v>
      </c>
      <c r="BB81" s="240">
        <f>IF(AZ81=2,G81,0)</f>
        <v>0</v>
      </c>
      <c r="BC81" s="240">
        <f>IF(AZ81=3,G81,0)</f>
        <v>0</v>
      </c>
      <c r="BD81" s="240">
        <f>IF(AZ81=4,G81,0)</f>
        <v>0</v>
      </c>
      <c r="BE81" s="240">
        <f>IF(AZ81=5,G81,0)</f>
        <v>0</v>
      </c>
      <c r="CA81" s="275">
        <v>1</v>
      </c>
      <c r="CB81" s="275">
        <v>1</v>
      </c>
    </row>
    <row r="82" spans="1:80" x14ac:dyDescent="0.2">
      <c r="A82" s="276"/>
      <c r="B82" s="279"/>
      <c r="C82" s="338" t="s">
        <v>837</v>
      </c>
      <c r="D82" s="339"/>
      <c r="E82" s="280">
        <v>28.879200000000001</v>
      </c>
      <c r="F82" s="281"/>
      <c r="G82" s="282"/>
      <c r="H82" s="283"/>
      <c r="I82" s="277"/>
      <c r="J82" s="284"/>
      <c r="K82" s="277"/>
      <c r="M82" s="278" t="s">
        <v>837</v>
      </c>
      <c r="O82" s="266"/>
    </row>
    <row r="83" spans="1:80" x14ac:dyDescent="0.2">
      <c r="A83" s="276"/>
      <c r="B83" s="279"/>
      <c r="C83" s="338" t="s">
        <v>838</v>
      </c>
      <c r="D83" s="339"/>
      <c r="E83" s="280">
        <v>166.68</v>
      </c>
      <c r="F83" s="281"/>
      <c r="G83" s="282"/>
      <c r="H83" s="283"/>
      <c r="I83" s="277"/>
      <c r="J83" s="284"/>
      <c r="K83" s="277"/>
      <c r="M83" s="278" t="s">
        <v>838</v>
      </c>
      <c r="O83" s="266"/>
    </row>
    <row r="84" spans="1:80" x14ac:dyDescent="0.2">
      <c r="A84" s="267">
        <v>13</v>
      </c>
      <c r="B84" s="268" t="s">
        <v>180</v>
      </c>
      <c r="C84" s="269" t="s">
        <v>181</v>
      </c>
      <c r="D84" s="270" t="s">
        <v>135</v>
      </c>
      <c r="E84" s="271">
        <v>195.5592</v>
      </c>
      <c r="F84" s="271"/>
      <c r="G84" s="272">
        <f>E84*F84</f>
        <v>0</v>
      </c>
      <c r="H84" s="273">
        <v>0</v>
      </c>
      <c r="I84" s="274">
        <f>E84*H84</f>
        <v>0</v>
      </c>
      <c r="J84" s="273">
        <v>0</v>
      </c>
      <c r="K84" s="274">
        <f>E84*J84</f>
        <v>0</v>
      </c>
      <c r="O84" s="266">
        <v>2</v>
      </c>
      <c r="AA84" s="240">
        <v>1</v>
      </c>
      <c r="AB84" s="240">
        <v>1</v>
      </c>
      <c r="AC84" s="240">
        <v>1</v>
      </c>
      <c r="AZ84" s="240">
        <v>1</v>
      </c>
      <c r="BA84" s="240">
        <f>IF(AZ84=1,G84,0)</f>
        <v>0</v>
      </c>
      <c r="BB84" s="240">
        <f>IF(AZ84=2,G84,0)</f>
        <v>0</v>
      </c>
      <c r="BC84" s="240">
        <f>IF(AZ84=3,G84,0)</f>
        <v>0</v>
      </c>
      <c r="BD84" s="240">
        <f>IF(AZ84=4,G84,0)</f>
        <v>0</v>
      </c>
      <c r="BE84" s="240">
        <f>IF(AZ84=5,G84,0)</f>
        <v>0</v>
      </c>
      <c r="CA84" s="275">
        <v>1</v>
      </c>
      <c r="CB84" s="275">
        <v>1</v>
      </c>
    </row>
    <row r="85" spans="1:80" x14ac:dyDescent="0.2">
      <c r="A85" s="276"/>
      <c r="B85" s="279"/>
      <c r="C85" s="338" t="s">
        <v>837</v>
      </c>
      <c r="D85" s="339"/>
      <c r="E85" s="280">
        <v>28.879200000000001</v>
      </c>
      <c r="F85" s="281"/>
      <c r="G85" s="282"/>
      <c r="H85" s="283"/>
      <c r="I85" s="277"/>
      <c r="J85" s="284"/>
      <c r="K85" s="277"/>
      <c r="M85" s="278" t="s">
        <v>837</v>
      </c>
      <c r="O85" s="266"/>
    </row>
    <row r="86" spans="1:80" x14ac:dyDescent="0.2">
      <c r="A86" s="276"/>
      <c r="B86" s="279"/>
      <c r="C86" s="338" t="s">
        <v>838</v>
      </c>
      <c r="D86" s="339"/>
      <c r="E86" s="280">
        <v>166.68</v>
      </c>
      <c r="F86" s="281"/>
      <c r="G86" s="282"/>
      <c r="H86" s="283"/>
      <c r="I86" s="277"/>
      <c r="J86" s="284"/>
      <c r="K86" s="277"/>
      <c r="M86" s="278" t="s">
        <v>838</v>
      </c>
      <c r="O86" s="266"/>
    </row>
    <row r="87" spans="1:80" x14ac:dyDescent="0.2">
      <c r="A87" s="267">
        <v>14</v>
      </c>
      <c r="B87" s="268" t="s">
        <v>182</v>
      </c>
      <c r="C87" s="269" t="s">
        <v>183</v>
      </c>
      <c r="D87" s="270" t="s">
        <v>135</v>
      </c>
      <c r="E87" s="271">
        <v>195.5592</v>
      </c>
      <c r="F87" s="271"/>
      <c r="G87" s="272">
        <f>E87*F87</f>
        <v>0</v>
      </c>
      <c r="H87" s="273">
        <v>0.29160000000001701</v>
      </c>
      <c r="I87" s="274">
        <f>E87*H87</f>
        <v>57.025062720003326</v>
      </c>
      <c r="J87" s="273">
        <v>0</v>
      </c>
      <c r="K87" s="274">
        <f>E87*J87</f>
        <v>0</v>
      </c>
      <c r="O87" s="266">
        <v>2</v>
      </c>
      <c r="AA87" s="240">
        <v>1</v>
      </c>
      <c r="AB87" s="240">
        <v>1</v>
      </c>
      <c r="AC87" s="240">
        <v>1</v>
      </c>
      <c r="AZ87" s="240">
        <v>1</v>
      </c>
      <c r="BA87" s="240">
        <f>IF(AZ87=1,G87,0)</f>
        <v>0</v>
      </c>
      <c r="BB87" s="240">
        <f>IF(AZ87=2,G87,0)</f>
        <v>0</v>
      </c>
      <c r="BC87" s="240">
        <f>IF(AZ87=3,G87,0)</f>
        <v>0</v>
      </c>
      <c r="BD87" s="240">
        <f>IF(AZ87=4,G87,0)</f>
        <v>0</v>
      </c>
      <c r="BE87" s="240">
        <f>IF(AZ87=5,G87,0)</f>
        <v>0</v>
      </c>
      <c r="CA87" s="275">
        <v>1</v>
      </c>
      <c r="CB87" s="275">
        <v>1</v>
      </c>
    </row>
    <row r="88" spans="1:80" x14ac:dyDescent="0.2">
      <c r="A88" s="276"/>
      <c r="B88" s="279"/>
      <c r="C88" s="338" t="s">
        <v>837</v>
      </c>
      <c r="D88" s="339"/>
      <c r="E88" s="280">
        <v>28.879200000000001</v>
      </c>
      <c r="F88" s="281"/>
      <c r="G88" s="282"/>
      <c r="H88" s="283"/>
      <c r="I88" s="277"/>
      <c r="J88" s="284"/>
      <c r="K88" s="277"/>
      <c r="M88" s="278" t="s">
        <v>837</v>
      </c>
      <c r="O88" s="266"/>
    </row>
    <row r="89" spans="1:80" x14ac:dyDescent="0.2">
      <c r="A89" s="276"/>
      <c r="B89" s="279"/>
      <c r="C89" s="338" t="s">
        <v>838</v>
      </c>
      <c r="D89" s="339"/>
      <c r="E89" s="280">
        <v>166.68</v>
      </c>
      <c r="F89" s="281"/>
      <c r="G89" s="282"/>
      <c r="H89" s="283"/>
      <c r="I89" s="277"/>
      <c r="J89" s="284"/>
      <c r="K89" s="277"/>
      <c r="M89" s="278" t="s">
        <v>838</v>
      </c>
      <c r="O89" s="266"/>
    </row>
    <row r="90" spans="1:80" x14ac:dyDescent="0.2">
      <c r="A90" s="267">
        <v>15</v>
      </c>
      <c r="B90" s="268" t="s">
        <v>187</v>
      </c>
      <c r="C90" s="269" t="s">
        <v>188</v>
      </c>
      <c r="D90" s="270" t="s">
        <v>135</v>
      </c>
      <c r="E90" s="271">
        <v>195.5592</v>
      </c>
      <c r="F90" s="271"/>
      <c r="G90" s="272">
        <f>E90*F90</f>
        <v>0</v>
      </c>
      <c r="H90" s="273">
        <v>0.27993999999989699</v>
      </c>
      <c r="I90" s="274">
        <f>E90*H90</f>
        <v>54.744842447979856</v>
      </c>
      <c r="J90" s="273">
        <v>0</v>
      </c>
      <c r="K90" s="274">
        <f>E90*J90</f>
        <v>0</v>
      </c>
      <c r="O90" s="266">
        <v>2</v>
      </c>
      <c r="AA90" s="240">
        <v>1</v>
      </c>
      <c r="AB90" s="240">
        <v>1</v>
      </c>
      <c r="AC90" s="240">
        <v>1</v>
      </c>
      <c r="AZ90" s="240">
        <v>1</v>
      </c>
      <c r="BA90" s="240">
        <f>IF(AZ90=1,G90,0)</f>
        <v>0</v>
      </c>
      <c r="BB90" s="240">
        <f>IF(AZ90=2,G90,0)</f>
        <v>0</v>
      </c>
      <c r="BC90" s="240">
        <f>IF(AZ90=3,G90,0)</f>
        <v>0</v>
      </c>
      <c r="BD90" s="240">
        <f>IF(AZ90=4,G90,0)</f>
        <v>0</v>
      </c>
      <c r="BE90" s="240">
        <f>IF(AZ90=5,G90,0)</f>
        <v>0</v>
      </c>
      <c r="CA90" s="275">
        <v>1</v>
      </c>
      <c r="CB90" s="275">
        <v>1</v>
      </c>
    </row>
    <row r="91" spans="1:80" x14ac:dyDescent="0.2">
      <c r="A91" s="276"/>
      <c r="B91" s="279"/>
      <c r="C91" s="338" t="s">
        <v>837</v>
      </c>
      <c r="D91" s="339"/>
      <c r="E91" s="280">
        <v>28.879200000000001</v>
      </c>
      <c r="F91" s="281"/>
      <c r="G91" s="282"/>
      <c r="H91" s="283"/>
      <c r="I91" s="277"/>
      <c r="J91" s="284"/>
      <c r="K91" s="277"/>
      <c r="M91" s="278" t="s">
        <v>837</v>
      </c>
      <c r="O91" s="266"/>
    </row>
    <row r="92" spans="1:80" x14ac:dyDescent="0.2">
      <c r="A92" s="276"/>
      <c r="B92" s="279"/>
      <c r="C92" s="338" t="s">
        <v>838</v>
      </c>
      <c r="D92" s="339"/>
      <c r="E92" s="280">
        <v>166.68</v>
      </c>
      <c r="F92" s="281"/>
      <c r="G92" s="282"/>
      <c r="H92" s="283"/>
      <c r="I92" s="277"/>
      <c r="J92" s="284"/>
      <c r="K92" s="277"/>
      <c r="M92" s="278" t="s">
        <v>838</v>
      </c>
      <c r="O92" s="266"/>
    </row>
    <row r="93" spans="1:80" x14ac:dyDescent="0.2">
      <c r="A93" s="285"/>
      <c r="B93" s="286" t="s">
        <v>104</v>
      </c>
      <c r="C93" s="287" t="s">
        <v>175</v>
      </c>
      <c r="D93" s="288"/>
      <c r="E93" s="289"/>
      <c r="F93" s="290"/>
      <c r="G93" s="291">
        <f>SUM(G80:G92)</f>
        <v>0</v>
      </c>
      <c r="H93" s="292"/>
      <c r="I93" s="293">
        <f>SUM(I80:I92)</f>
        <v>131.56049620797322</v>
      </c>
      <c r="J93" s="292"/>
      <c r="K93" s="293">
        <f>SUM(K80:K92)</f>
        <v>0</v>
      </c>
      <c r="O93" s="266">
        <v>4</v>
      </c>
      <c r="BA93" s="294">
        <f>SUM(BA80:BA92)</f>
        <v>0</v>
      </c>
      <c r="BB93" s="294">
        <f>SUM(BB80:BB92)</f>
        <v>0</v>
      </c>
      <c r="BC93" s="294">
        <f>SUM(BC80:BC92)</f>
        <v>0</v>
      </c>
      <c r="BD93" s="294">
        <f>SUM(BD80:BD92)</f>
        <v>0</v>
      </c>
      <c r="BE93" s="294">
        <f>SUM(BE80:BE92)</f>
        <v>0</v>
      </c>
    </row>
    <row r="94" spans="1:80" x14ac:dyDescent="0.2">
      <c r="A94" s="256" t="s">
        <v>100</v>
      </c>
      <c r="B94" s="257" t="s">
        <v>223</v>
      </c>
      <c r="C94" s="258" t="s">
        <v>224</v>
      </c>
      <c r="D94" s="259"/>
      <c r="E94" s="260"/>
      <c r="F94" s="260"/>
      <c r="G94" s="261"/>
      <c r="H94" s="262"/>
      <c r="I94" s="263"/>
      <c r="J94" s="264"/>
      <c r="K94" s="265"/>
      <c r="O94" s="266">
        <v>1</v>
      </c>
    </row>
    <row r="95" spans="1:80" ht="22.5" x14ac:dyDescent="0.2">
      <c r="A95" s="267">
        <v>16</v>
      </c>
      <c r="B95" s="268" t="s">
        <v>839</v>
      </c>
      <c r="C95" s="269" t="s">
        <v>840</v>
      </c>
      <c r="D95" s="270" t="s">
        <v>114</v>
      </c>
      <c r="E95" s="271">
        <v>13.659000000000001</v>
      </c>
      <c r="F95" s="271"/>
      <c r="G95" s="272">
        <f>E95*F95</f>
        <v>0</v>
      </c>
      <c r="H95" s="273">
        <v>2.4832900000001201</v>
      </c>
      <c r="I95" s="274">
        <f>E95*H95</f>
        <v>33.919258110001643</v>
      </c>
      <c r="J95" s="273">
        <v>0</v>
      </c>
      <c r="K95" s="274">
        <f>E95*J95</f>
        <v>0</v>
      </c>
      <c r="O95" s="266">
        <v>2</v>
      </c>
      <c r="AA95" s="240">
        <v>1</v>
      </c>
      <c r="AB95" s="240">
        <v>1</v>
      </c>
      <c r="AC95" s="240">
        <v>1</v>
      </c>
      <c r="AZ95" s="240">
        <v>1</v>
      </c>
      <c r="BA95" s="240">
        <f>IF(AZ95=1,G95,0)</f>
        <v>0</v>
      </c>
      <c r="BB95" s="240">
        <f>IF(AZ95=2,G95,0)</f>
        <v>0</v>
      </c>
      <c r="BC95" s="240">
        <f>IF(AZ95=3,G95,0)</f>
        <v>0</v>
      </c>
      <c r="BD95" s="240">
        <f>IF(AZ95=4,G95,0)</f>
        <v>0</v>
      </c>
      <c r="BE95" s="240">
        <f>IF(AZ95=5,G95,0)</f>
        <v>0</v>
      </c>
      <c r="CA95" s="275">
        <v>1</v>
      </c>
      <c r="CB95" s="275">
        <v>1</v>
      </c>
    </row>
    <row r="96" spans="1:80" x14ac:dyDescent="0.2">
      <c r="A96" s="276"/>
      <c r="B96" s="279"/>
      <c r="C96" s="338" t="s">
        <v>841</v>
      </c>
      <c r="D96" s="339"/>
      <c r="E96" s="280">
        <v>13.659000000000001</v>
      </c>
      <c r="F96" s="281"/>
      <c r="G96" s="282"/>
      <c r="H96" s="283"/>
      <c r="I96" s="277"/>
      <c r="J96" s="284"/>
      <c r="K96" s="277"/>
      <c r="M96" s="278" t="s">
        <v>841</v>
      </c>
      <c r="O96" s="266"/>
    </row>
    <row r="97" spans="1:80" ht="22.5" x14ac:dyDescent="0.2">
      <c r="A97" s="267">
        <v>17</v>
      </c>
      <c r="B97" s="268" t="s">
        <v>842</v>
      </c>
      <c r="C97" s="269" t="s">
        <v>843</v>
      </c>
      <c r="D97" s="270" t="s">
        <v>114</v>
      </c>
      <c r="E97" s="271">
        <v>13.659000000000001</v>
      </c>
      <c r="F97" s="271"/>
      <c r="G97" s="272">
        <f>E97*F97</f>
        <v>0</v>
      </c>
      <c r="H97" s="273">
        <v>1.00000000000051E-2</v>
      </c>
      <c r="I97" s="274">
        <f>E97*H97</f>
        <v>0.13659000000006968</v>
      </c>
      <c r="J97" s="273">
        <v>0</v>
      </c>
      <c r="K97" s="274">
        <f>E97*J97</f>
        <v>0</v>
      </c>
      <c r="O97" s="266">
        <v>2</v>
      </c>
      <c r="AA97" s="240">
        <v>1</v>
      </c>
      <c r="AB97" s="240">
        <v>1</v>
      </c>
      <c r="AC97" s="240">
        <v>1</v>
      </c>
      <c r="AZ97" s="240">
        <v>1</v>
      </c>
      <c r="BA97" s="240">
        <f>IF(AZ97=1,G97,0)</f>
        <v>0</v>
      </c>
      <c r="BB97" s="240">
        <f>IF(AZ97=2,G97,0)</f>
        <v>0</v>
      </c>
      <c r="BC97" s="240">
        <f>IF(AZ97=3,G97,0)</f>
        <v>0</v>
      </c>
      <c r="BD97" s="240">
        <f>IF(AZ97=4,G97,0)</f>
        <v>0</v>
      </c>
      <c r="BE97" s="240">
        <f>IF(AZ97=5,G97,0)</f>
        <v>0</v>
      </c>
      <c r="CA97" s="275">
        <v>1</v>
      </c>
      <c r="CB97" s="275">
        <v>1</v>
      </c>
    </row>
    <row r="98" spans="1:80" x14ac:dyDescent="0.2">
      <c r="A98" s="276"/>
      <c r="B98" s="279"/>
      <c r="C98" s="338" t="s">
        <v>844</v>
      </c>
      <c r="D98" s="339"/>
      <c r="E98" s="280">
        <v>13.659000000000001</v>
      </c>
      <c r="F98" s="281"/>
      <c r="G98" s="282"/>
      <c r="H98" s="283"/>
      <c r="I98" s="277"/>
      <c r="J98" s="284"/>
      <c r="K98" s="277"/>
      <c r="M98" s="278" t="s">
        <v>844</v>
      </c>
      <c r="O98" s="266"/>
    </row>
    <row r="99" spans="1:80" x14ac:dyDescent="0.2">
      <c r="A99" s="267">
        <v>18</v>
      </c>
      <c r="B99" s="268" t="s">
        <v>845</v>
      </c>
      <c r="C99" s="269" t="s">
        <v>846</v>
      </c>
      <c r="D99" s="270" t="s">
        <v>114</v>
      </c>
      <c r="E99" s="271">
        <v>13.659000000000001</v>
      </c>
      <c r="F99" s="271"/>
      <c r="G99" s="272">
        <f>E99*F99</f>
        <v>0</v>
      </c>
      <c r="H99" s="273">
        <v>0</v>
      </c>
      <c r="I99" s="274">
        <f>E99*H99</f>
        <v>0</v>
      </c>
      <c r="J99" s="273">
        <v>0</v>
      </c>
      <c r="K99" s="274">
        <f>E99*J99</f>
        <v>0</v>
      </c>
      <c r="O99" s="266">
        <v>2</v>
      </c>
      <c r="AA99" s="240">
        <v>1</v>
      </c>
      <c r="AB99" s="240">
        <v>1</v>
      </c>
      <c r="AC99" s="240">
        <v>1</v>
      </c>
      <c r="AZ99" s="240">
        <v>1</v>
      </c>
      <c r="BA99" s="240">
        <f>IF(AZ99=1,G99,0)</f>
        <v>0</v>
      </c>
      <c r="BB99" s="240">
        <f>IF(AZ99=2,G99,0)</f>
        <v>0</v>
      </c>
      <c r="BC99" s="240">
        <f>IF(AZ99=3,G99,0)</f>
        <v>0</v>
      </c>
      <c r="BD99" s="240">
        <f>IF(AZ99=4,G99,0)</f>
        <v>0</v>
      </c>
      <c r="BE99" s="240">
        <f>IF(AZ99=5,G99,0)</f>
        <v>0</v>
      </c>
      <c r="CA99" s="275">
        <v>1</v>
      </c>
      <c r="CB99" s="275">
        <v>1</v>
      </c>
    </row>
    <row r="100" spans="1:80" x14ac:dyDescent="0.2">
      <c r="A100" s="276"/>
      <c r="B100" s="279"/>
      <c r="C100" s="338" t="s">
        <v>841</v>
      </c>
      <c r="D100" s="339"/>
      <c r="E100" s="280">
        <v>13.659000000000001</v>
      </c>
      <c r="F100" s="281"/>
      <c r="G100" s="282"/>
      <c r="H100" s="283"/>
      <c r="I100" s="277"/>
      <c r="J100" s="284"/>
      <c r="K100" s="277"/>
      <c r="M100" s="278" t="s">
        <v>841</v>
      </c>
      <c r="O100" s="266"/>
    </row>
    <row r="101" spans="1:80" x14ac:dyDescent="0.2">
      <c r="A101" s="285"/>
      <c r="B101" s="286" t="s">
        <v>104</v>
      </c>
      <c r="C101" s="287" t="s">
        <v>225</v>
      </c>
      <c r="D101" s="288"/>
      <c r="E101" s="289"/>
      <c r="F101" s="290"/>
      <c r="G101" s="291">
        <f>SUM(G94:G100)</f>
        <v>0</v>
      </c>
      <c r="H101" s="292"/>
      <c r="I101" s="293">
        <f>SUM(I94:I100)</f>
        <v>34.055848110001712</v>
      </c>
      <c r="J101" s="292"/>
      <c r="K101" s="293">
        <f>SUM(K94:K100)</f>
        <v>0</v>
      </c>
      <c r="O101" s="266">
        <v>4</v>
      </c>
      <c r="BA101" s="294">
        <f>SUM(BA94:BA100)</f>
        <v>0</v>
      </c>
      <c r="BB101" s="294">
        <f>SUM(BB94:BB100)</f>
        <v>0</v>
      </c>
      <c r="BC101" s="294">
        <f>SUM(BC94:BC100)</f>
        <v>0</v>
      </c>
      <c r="BD101" s="294">
        <f>SUM(BD94:BD100)</f>
        <v>0</v>
      </c>
      <c r="BE101" s="294">
        <f>SUM(BE94:BE100)</f>
        <v>0</v>
      </c>
    </row>
    <row r="102" spans="1:80" x14ac:dyDescent="0.2">
      <c r="A102" s="256" t="s">
        <v>100</v>
      </c>
      <c r="B102" s="257" t="s">
        <v>246</v>
      </c>
      <c r="C102" s="258" t="s">
        <v>247</v>
      </c>
      <c r="D102" s="259"/>
      <c r="E102" s="260"/>
      <c r="F102" s="260"/>
      <c r="G102" s="261"/>
      <c r="H102" s="262"/>
      <c r="I102" s="263"/>
      <c r="J102" s="264"/>
      <c r="K102" s="265"/>
      <c r="O102" s="266">
        <v>1</v>
      </c>
    </row>
    <row r="103" spans="1:80" x14ac:dyDescent="0.2">
      <c r="A103" s="267">
        <v>19</v>
      </c>
      <c r="B103" s="268" t="s">
        <v>847</v>
      </c>
      <c r="C103" s="269" t="s">
        <v>848</v>
      </c>
      <c r="D103" s="270" t="s">
        <v>194</v>
      </c>
      <c r="E103" s="271">
        <v>46</v>
      </c>
      <c r="F103" s="271"/>
      <c r="G103" s="272">
        <f>E103*F103</f>
        <v>0</v>
      </c>
      <c r="H103" s="273">
        <v>0</v>
      </c>
      <c r="I103" s="274">
        <f>E103*H103</f>
        <v>0</v>
      </c>
      <c r="J103" s="273">
        <v>0</v>
      </c>
      <c r="K103" s="274">
        <f>E103*J103</f>
        <v>0</v>
      </c>
      <c r="O103" s="266">
        <v>2</v>
      </c>
      <c r="AA103" s="240">
        <v>1</v>
      </c>
      <c r="AB103" s="240">
        <v>1</v>
      </c>
      <c r="AC103" s="240">
        <v>1</v>
      </c>
      <c r="AZ103" s="240">
        <v>1</v>
      </c>
      <c r="BA103" s="240">
        <f>IF(AZ103=1,G103,0)</f>
        <v>0</v>
      </c>
      <c r="BB103" s="240">
        <f>IF(AZ103=2,G103,0)</f>
        <v>0</v>
      </c>
      <c r="BC103" s="240">
        <f>IF(AZ103=3,G103,0)</f>
        <v>0</v>
      </c>
      <c r="BD103" s="240">
        <f>IF(AZ103=4,G103,0)</f>
        <v>0</v>
      </c>
      <c r="BE103" s="240">
        <f>IF(AZ103=5,G103,0)</f>
        <v>0</v>
      </c>
      <c r="CA103" s="275">
        <v>1</v>
      </c>
      <c r="CB103" s="275">
        <v>1</v>
      </c>
    </row>
    <row r="104" spans="1:80" x14ac:dyDescent="0.2">
      <c r="A104" s="267">
        <v>20</v>
      </c>
      <c r="B104" s="268" t="s">
        <v>849</v>
      </c>
      <c r="C104" s="269" t="s">
        <v>850</v>
      </c>
      <c r="D104" s="270" t="s">
        <v>194</v>
      </c>
      <c r="E104" s="271">
        <v>46</v>
      </c>
      <c r="F104" s="271"/>
      <c r="G104" s="272">
        <f>E104*F104</f>
        <v>0</v>
      </c>
      <c r="H104" s="273">
        <v>4.8000000000003601E-4</v>
      </c>
      <c r="I104" s="274">
        <f>E104*H104</f>
        <v>2.2080000000001657E-2</v>
      </c>
      <c r="J104" s="273"/>
      <c r="K104" s="274">
        <f>E104*J104</f>
        <v>0</v>
      </c>
      <c r="O104" s="266">
        <v>2</v>
      </c>
      <c r="AA104" s="240">
        <v>3</v>
      </c>
      <c r="AB104" s="240">
        <v>1</v>
      </c>
      <c r="AC104" s="240">
        <v>28611223</v>
      </c>
      <c r="AZ104" s="240">
        <v>1</v>
      </c>
      <c r="BA104" s="240">
        <f>IF(AZ104=1,G104,0)</f>
        <v>0</v>
      </c>
      <c r="BB104" s="240">
        <f>IF(AZ104=2,G104,0)</f>
        <v>0</v>
      </c>
      <c r="BC104" s="240">
        <f>IF(AZ104=3,G104,0)</f>
        <v>0</v>
      </c>
      <c r="BD104" s="240">
        <f>IF(AZ104=4,G104,0)</f>
        <v>0</v>
      </c>
      <c r="BE104" s="240">
        <f>IF(AZ104=5,G104,0)</f>
        <v>0</v>
      </c>
      <c r="CA104" s="275">
        <v>3</v>
      </c>
      <c r="CB104" s="275">
        <v>1</v>
      </c>
    </row>
    <row r="105" spans="1:80" x14ac:dyDescent="0.2">
      <c r="A105" s="285"/>
      <c r="B105" s="286" t="s">
        <v>104</v>
      </c>
      <c r="C105" s="287" t="s">
        <v>248</v>
      </c>
      <c r="D105" s="288"/>
      <c r="E105" s="289"/>
      <c r="F105" s="290"/>
      <c r="G105" s="291">
        <f>SUM(G102:G104)</f>
        <v>0</v>
      </c>
      <c r="H105" s="292"/>
      <c r="I105" s="293">
        <f>SUM(I102:I104)</f>
        <v>2.2080000000001657E-2</v>
      </c>
      <c r="J105" s="292"/>
      <c r="K105" s="293">
        <f>SUM(K102:K104)</f>
        <v>0</v>
      </c>
      <c r="O105" s="266">
        <v>4</v>
      </c>
      <c r="BA105" s="294">
        <f>SUM(BA102:BA104)</f>
        <v>0</v>
      </c>
      <c r="BB105" s="294">
        <f>SUM(BB102:BB104)</f>
        <v>0</v>
      </c>
      <c r="BC105" s="294">
        <f>SUM(BC102:BC104)</f>
        <v>0</v>
      </c>
      <c r="BD105" s="294">
        <f>SUM(BD102:BD104)</f>
        <v>0</v>
      </c>
      <c r="BE105" s="294">
        <f>SUM(BE102:BE104)</f>
        <v>0</v>
      </c>
    </row>
    <row r="106" spans="1:80" x14ac:dyDescent="0.2">
      <c r="A106" s="256" t="s">
        <v>100</v>
      </c>
      <c r="B106" s="257" t="s">
        <v>294</v>
      </c>
      <c r="C106" s="258" t="s">
        <v>295</v>
      </c>
      <c r="D106" s="259"/>
      <c r="E106" s="260"/>
      <c r="F106" s="260"/>
      <c r="G106" s="261"/>
      <c r="H106" s="262"/>
      <c r="I106" s="263"/>
      <c r="J106" s="264"/>
      <c r="K106" s="265"/>
      <c r="O106" s="266">
        <v>1</v>
      </c>
    </row>
    <row r="107" spans="1:80" x14ac:dyDescent="0.2">
      <c r="A107" s="267">
        <v>21</v>
      </c>
      <c r="B107" s="268" t="s">
        <v>851</v>
      </c>
      <c r="C107" s="269" t="s">
        <v>852</v>
      </c>
      <c r="D107" s="270" t="s">
        <v>142</v>
      </c>
      <c r="E107" s="271">
        <v>696.06910000000005</v>
      </c>
      <c r="F107" s="271"/>
      <c r="G107" s="272">
        <f>E107*F107</f>
        <v>0</v>
      </c>
      <c r="H107" s="273">
        <v>0</v>
      </c>
      <c r="I107" s="274">
        <f>E107*H107</f>
        <v>0</v>
      </c>
      <c r="J107" s="273">
        <v>0</v>
      </c>
      <c r="K107" s="274">
        <f>E107*J107</f>
        <v>0</v>
      </c>
      <c r="O107" s="266">
        <v>2</v>
      </c>
      <c r="AA107" s="240">
        <v>1</v>
      </c>
      <c r="AB107" s="240">
        <v>1</v>
      </c>
      <c r="AC107" s="240">
        <v>1</v>
      </c>
      <c r="AZ107" s="240">
        <v>1</v>
      </c>
      <c r="BA107" s="240">
        <f>IF(AZ107=1,G107,0)</f>
        <v>0</v>
      </c>
      <c r="BB107" s="240">
        <f>IF(AZ107=2,G107,0)</f>
        <v>0</v>
      </c>
      <c r="BC107" s="240">
        <f>IF(AZ107=3,G107,0)</f>
        <v>0</v>
      </c>
      <c r="BD107" s="240">
        <f>IF(AZ107=4,G107,0)</f>
        <v>0</v>
      </c>
      <c r="BE107" s="240">
        <f>IF(AZ107=5,G107,0)</f>
        <v>0</v>
      </c>
      <c r="CA107" s="275">
        <v>1</v>
      </c>
      <c r="CB107" s="275">
        <v>1</v>
      </c>
    </row>
    <row r="108" spans="1:80" x14ac:dyDescent="0.2">
      <c r="A108" s="285"/>
      <c r="B108" s="286" t="s">
        <v>104</v>
      </c>
      <c r="C108" s="287" t="s">
        <v>296</v>
      </c>
      <c r="D108" s="288"/>
      <c r="E108" s="289"/>
      <c r="F108" s="290"/>
      <c r="G108" s="291">
        <f>SUM(G106:G107)</f>
        <v>0</v>
      </c>
      <c r="H108" s="292"/>
      <c r="I108" s="293">
        <f>SUM(I106:I107)</f>
        <v>0</v>
      </c>
      <c r="J108" s="292"/>
      <c r="K108" s="293">
        <f>SUM(K106:K107)</f>
        <v>0</v>
      </c>
      <c r="O108" s="266">
        <v>4</v>
      </c>
      <c r="BA108" s="294">
        <f>SUM(BA106:BA107)</f>
        <v>0</v>
      </c>
      <c r="BB108" s="294">
        <f>SUM(BB106:BB107)</f>
        <v>0</v>
      </c>
      <c r="BC108" s="294">
        <f>SUM(BC106:BC107)</f>
        <v>0</v>
      </c>
      <c r="BD108" s="294">
        <f>SUM(BD106:BD107)</f>
        <v>0</v>
      </c>
      <c r="BE108" s="294">
        <f>SUM(BE106:BE107)</f>
        <v>0</v>
      </c>
    </row>
    <row r="109" spans="1:80" x14ac:dyDescent="0.2">
      <c r="A109" s="256" t="s">
        <v>100</v>
      </c>
      <c r="B109" s="257" t="s">
        <v>305</v>
      </c>
      <c r="C109" s="258" t="s">
        <v>306</v>
      </c>
      <c r="D109" s="259"/>
      <c r="E109" s="260"/>
      <c r="F109" s="260"/>
      <c r="G109" s="261"/>
      <c r="H109" s="262"/>
      <c r="I109" s="263"/>
      <c r="J109" s="264"/>
      <c r="K109" s="265"/>
      <c r="O109" s="266">
        <v>1</v>
      </c>
    </row>
    <row r="110" spans="1:80" x14ac:dyDescent="0.2">
      <c r="A110" s="267">
        <v>22</v>
      </c>
      <c r="B110" s="268" t="s">
        <v>56</v>
      </c>
      <c r="C110" s="269" t="s">
        <v>853</v>
      </c>
      <c r="D110" s="270" t="s">
        <v>135</v>
      </c>
      <c r="E110" s="271">
        <v>19.91</v>
      </c>
      <c r="F110" s="271"/>
      <c r="G110" s="272">
        <f>E110*F110</f>
        <v>0</v>
      </c>
      <c r="H110" s="273">
        <v>0</v>
      </c>
      <c r="I110" s="274">
        <f>E110*H110</f>
        <v>0</v>
      </c>
      <c r="J110" s="273"/>
      <c r="K110" s="274">
        <f>E110*J110</f>
        <v>0</v>
      </c>
      <c r="O110" s="266">
        <v>2</v>
      </c>
      <c r="AA110" s="240">
        <v>12</v>
      </c>
      <c r="AB110" s="240">
        <v>0</v>
      </c>
      <c r="AC110" s="240">
        <v>22</v>
      </c>
      <c r="AZ110" s="240">
        <v>2</v>
      </c>
      <c r="BA110" s="240">
        <f>IF(AZ110=1,G110,0)</f>
        <v>0</v>
      </c>
      <c r="BB110" s="240">
        <f>IF(AZ110=2,G110,0)</f>
        <v>0</v>
      </c>
      <c r="BC110" s="240">
        <f>IF(AZ110=3,G110,0)</f>
        <v>0</v>
      </c>
      <c r="BD110" s="240">
        <f>IF(AZ110=4,G110,0)</f>
        <v>0</v>
      </c>
      <c r="BE110" s="240">
        <f>IF(AZ110=5,G110,0)</f>
        <v>0</v>
      </c>
      <c r="CA110" s="275">
        <v>12</v>
      </c>
      <c r="CB110" s="275">
        <v>0</v>
      </c>
    </row>
    <row r="111" spans="1:80" x14ac:dyDescent="0.2">
      <c r="A111" s="276"/>
      <c r="B111" s="279"/>
      <c r="C111" s="338" t="s">
        <v>854</v>
      </c>
      <c r="D111" s="339"/>
      <c r="E111" s="280">
        <v>19.91</v>
      </c>
      <c r="F111" s="281"/>
      <c r="G111" s="282"/>
      <c r="H111" s="283"/>
      <c r="I111" s="277"/>
      <c r="J111" s="284"/>
      <c r="K111" s="277"/>
      <c r="M111" s="278" t="s">
        <v>854</v>
      </c>
      <c r="O111" s="266"/>
    </row>
    <row r="112" spans="1:80" x14ac:dyDescent="0.2">
      <c r="A112" s="285"/>
      <c r="B112" s="286" t="s">
        <v>104</v>
      </c>
      <c r="C112" s="287" t="s">
        <v>307</v>
      </c>
      <c r="D112" s="288"/>
      <c r="E112" s="289"/>
      <c r="F112" s="290"/>
      <c r="G112" s="291">
        <f>SUM(G109:G111)</f>
        <v>0</v>
      </c>
      <c r="H112" s="292"/>
      <c r="I112" s="293">
        <f>SUM(I109:I111)</f>
        <v>0</v>
      </c>
      <c r="J112" s="292"/>
      <c r="K112" s="293">
        <f>SUM(K109:K111)</f>
        <v>0</v>
      </c>
      <c r="O112" s="266">
        <v>4</v>
      </c>
      <c r="BA112" s="294">
        <f>SUM(BA109:BA111)</f>
        <v>0</v>
      </c>
      <c r="BB112" s="294">
        <f>SUM(BB109:BB111)</f>
        <v>0</v>
      </c>
      <c r="BC112" s="294">
        <f>SUM(BC109:BC111)</f>
        <v>0</v>
      </c>
      <c r="BD112" s="294">
        <f>SUM(BD109:BD111)</f>
        <v>0</v>
      </c>
      <c r="BE112" s="294">
        <f>SUM(BE109:BE111)</f>
        <v>0</v>
      </c>
    </row>
    <row r="113" spans="1:80" x14ac:dyDescent="0.2">
      <c r="A113" s="256" t="s">
        <v>100</v>
      </c>
      <c r="B113" s="257" t="s">
        <v>322</v>
      </c>
      <c r="C113" s="258" t="s">
        <v>323</v>
      </c>
      <c r="D113" s="259"/>
      <c r="E113" s="260"/>
      <c r="F113" s="260"/>
      <c r="G113" s="261"/>
      <c r="H113" s="262"/>
      <c r="I113" s="263"/>
      <c r="J113" s="264"/>
      <c r="K113" s="265"/>
      <c r="O113" s="266">
        <v>1</v>
      </c>
    </row>
    <row r="114" spans="1:80" x14ac:dyDescent="0.2">
      <c r="A114" s="267">
        <v>23</v>
      </c>
      <c r="B114" s="268" t="s">
        <v>855</v>
      </c>
      <c r="C114" s="269" t="s">
        <v>856</v>
      </c>
      <c r="D114" s="270" t="s">
        <v>135</v>
      </c>
      <c r="E114" s="271">
        <v>45.704999999999998</v>
      </c>
      <c r="F114" s="271"/>
      <c r="G114" s="272">
        <f>E114*F114</f>
        <v>0</v>
      </c>
      <c r="H114" s="273">
        <v>1.7000000000000299E-4</v>
      </c>
      <c r="I114" s="274">
        <f>E114*H114</f>
        <v>7.7698500000001362E-3</v>
      </c>
      <c r="J114" s="273">
        <v>0</v>
      </c>
      <c r="K114" s="274">
        <f>E114*J114</f>
        <v>0</v>
      </c>
      <c r="O114" s="266">
        <v>2</v>
      </c>
      <c r="AA114" s="240">
        <v>1</v>
      </c>
      <c r="AB114" s="240">
        <v>7</v>
      </c>
      <c r="AC114" s="240">
        <v>7</v>
      </c>
      <c r="AZ114" s="240">
        <v>2</v>
      </c>
      <c r="BA114" s="240">
        <f>IF(AZ114=1,G114,0)</f>
        <v>0</v>
      </c>
      <c r="BB114" s="240">
        <f>IF(AZ114=2,G114,0)</f>
        <v>0</v>
      </c>
      <c r="BC114" s="240">
        <f>IF(AZ114=3,G114,0)</f>
        <v>0</v>
      </c>
      <c r="BD114" s="240">
        <f>IF(AZ114=4,G114,0)</f>
        <v>0</v>
      </c>
      <c r="BE114" s="240">
        <f>IF(AZ114=5,G114,0)</f>
        <v>0</v>
      </c>
      <c r="CA114" s="275">
        <v>1</v>
      </c>
      <c r="CB114" s="275">
        <v>7</v>
      </c>
    </row>
    <row r="115" spans="1:80" x14ac:dyDescent="0.2">
      <c r="A115" s="276"/>
      <c r="B115" s="279"/>
      <c r="C115" s="338" t="s">
        <v>857</v>
      </c>
      <c r="D115" s="339"/>
      <c r="E115" s="280">
        <v>17.399999999999999</v>
      </c>
      <c r="F115" s="281"/>
      <c r="G115" s="282"/>
      <c r="H115" s="283"/>
      <c r="I115" s="277"/>
      <c r="J115" s="284"/>
      <c r="K115" s="277"/>
      <c r="M115" s="278" t="s">
        <v>857</v>
      </c>
      <c r="O115" s="266"/>
    </row>
    <row r="116" spans="1:80" x14ac:dyDescent="0.2">
      <c r="A116" s="276"/>
      <c r="B116" s="279"/>
      <c r="C116" s="338" t="s">
        <v>858</v>
      </c>
      <c r="D116" s="339"/>
      <c r="E116" s="280">
        <v>28.305</v>
      </c>
      <c r="F116" s="281"/>
      <c r="G116" s="282"/>
      <c r="H116" s="283"/>
      <c r="I116" s="277"/>
      <c r="J116" s="284"/>
      <c r="K116" s="277"/>
      <c r="M116" s="278" t="s">
        <v>858</v>
      </c>
      <c r="O116" s="266"/>
    </row>
    <row r="117" spans="1:80" x14ac:dyDescent="0.2">
      <c r="A117" s="267">
        <v>24</v>
      </c>
      <c r="B117" s="268" t="s">
        <v>56</v>
      </c>
      <c r="C117" s="269" t="s">
        <v>859</v>
      </c>
      <c r="D117" s="270" t="s">
        <v>194</v>
      </c>
      <c r="E117" s="271">
        <v>10.050000000000001</v>
      </c>
      <c r="F117" s="271"/>
      <c r="G117" s="272">
        <f>E117*F117</f>
        <v>0</v>
      </c>
      <c r="H117" s="273">
        <v>0</v>
      </c>
      <c r="I117" s="274">
        <f>E117*H117</f>
        <v>0</v>
      </c>
      <c r="J117" s="273"/>
      <c r="K117" s="274">
        <f>E117*J117</f>
        <v>0</v>
      </c>
      <c r="O117" s="266">
        <v>2</v>
      </c>
      <c r="AA117" s="240">
        <v>12</v>
      </c>
      <c r="AB117" s="240">
        <v>0</v>
      </c>
      <c r="AC117" s="240">
        <v>24</v>
      </c>
      <c r="AZ117" s="240">
        <v>2</v>
      </c>
      <c r="BA117" s="240">
        <f>IF(AZ117=1,G117,0)</f>
        <v>0</v>
      </c>
      <c r="BB117" s="240">
        <f>IF(AZ117=2,G117,0)</f>
        <v>0</v>
      </c>
      <c r="BC117" s="240">
        <f>IF(AZ117=3,G117,0)</f>
        <v>0</v>
      </c>
      <c r="BD117" s="240">
        <f>IF(AZ117=4,G117,0)</f>
        <v>0</v>
      </c>
      <c r="BE117" s="240">
        <f>IF(AZ117=5,G117,0)</f>
        <v>0</v>
      </c>
      <c r="CA117" s="275">
        <v>12</v>
      </c>
      <c r="CB117" s="275">
        <v>0</v>
      </c>
    </row>
    <row r="118" spans="1:80" x14ac:dyDescent="0.2">
      <c r="A118" s="276"/>
      <c r="B118" s="279"/>
      <c r="C118" s="338" t="s">
        <v>860</v>
      </c>
      <c r="D118" s="339"/>
      <c r="E118" s="280">
        <v>10.050000000000001</v>
      </c>
      <c r="F118" s="281"/>
      <c r="G118" s="282"/>
      <c r="H118" s="283"/>
      <c r="I118" s="277"/>
      <c r="J118" s="284"/>
      <c r="K118" s="277"/>
      <c r="M118" s="278" t="s">
        <v>860</v>
      </c>
      <c r="O118" s="266"/>
    </row>
    <row r="119" spans="1:80" x14ac:dyDescent="0.2">
      <c r="A119" s="285"/>
      <c r="B119" s="286" t="s">
        <v>104</v>
      </c>
      <c r="C119" s="287" t="s">
        <v>324</v>
      </c>
      <c r="D119" s="288"/>
      <c r="E119" s="289"/>
      <c r="F119" s="290"/>
      <c r="G119" s="291">
        <f>SUM(G113:G118)</f>
        <v>0</v>
      </c>
      <c r="H119" s="292"/>
      <c r="I119" s="293">
        <f>SUM(I113:I118)</f>
        <v>7.7698500000001362E-3</v>
      </c>
      <c r="J119" s="292"/>
      <c r="K119" s="293">
        <f>SUM(K113:K118)</f>
        <v>0</v>
      </c>
      <c r="O119" s="266">
        <v>4</v>
      </c>
      <c r="BA119" s="294">
        <f>SUM(BA113:BA118)</f>
        <v>0</v>
      </c>
      <c r="BB119" s="294">
        <f>SUM(BB113:BB118)</f>
        <v>0</v>
      </c>
      <c r="BC119" s="294">
        <f>SUM(BC113:BC118)</f>
        <v>0</v>
      </c>
      <c r="BD119" s="294">
        <f>SUM(BD113:BD118)</f>
        <v>0</v>
      </c>
      <c r="BE119" s="294">
        <f>SUM(BE113:BE118)</f>
        <v>0</v>
      </c>
    </row>
    <row r="120" spans="1:80" x14ac:dyDescent="0.2">
      <c r="A120" s="256" t="s">
        <v>100</v>
      </c>
      <c r="B120" s="257" t="s">
        <v>333</v>
      </c>
      <c r="C120" s="258" t="s">
        <v>334</v>
      </c>
      <c r="D120" s="259"/>
      <c r="E120" s="260"/>
      <c r="F120" s="260"/>
      <c r="G120" s="261"/>
      <c r="H120" s="262"/>
      <c r="I120" s="263"/>
      <c r="J120" s="264"/>
      <c r="K120" s="265"/>
      <c r="O120" s="266">
        <v>1</v>
      </c>
    </row>
    <row r="121" spans="1:80" x14ac:dyDescent="0.2">
      <c r="A121" s="267">
        <v>25</v>
      </c>
      <c r="B121" s="268" t="s">
        <v>501</v>
      </c>
      <c r="C121" s="269" t="s">
        <v>502</v>
      </c>
      <c r="D121" s="270" t="s">
        <v>135</v>
      </c>
      <c r="E121" s="271">
        <v>33.630000000000003</v>
      </c>
      <c r="F121" s="271"/>
      <c r="G121" s="272">
        <f>E121*F121</f>
        <v>0</v>
      </c>
      <c r="H121" s="273">
        <v>6.0000000000004501E-5</v>
      </c>
      <c r="I121" s="274">
        <f>E121*H121</f>
        <v>2.0178000000001515E-3</v>
      </c>
      <c r="J121" s="273">
        <v>0</v>
      </c>
      <c r="K121" s="274">
        <f>E121*J121</f>
        <v>0</v>
      </c>
      <c r="O121" s="266">
        <v>2</v>
      </c>
      <c r="AA121" s="240">
        <v>1</v>
      </c>
      <c r="AB121" s="240">
        <v>7</v>
      </c>
      <c r="AC121" s="240">
        <v>7</v>
      </c>
      <c r="AZ121" s="240">
        <v>2</v>
      </c>
      <c r="BA121" s="240">
        <f>IF(AZ121=1,G121,0)</f>
        <v>0</v>
      </c>
      <c r="BB121" s="240">
        <f>IF(AZ121=2,G121,0)</f>
        <v>0</v>
      </c>
      <c r="BC121" s="240">
        <f>IF(AZ121=3,G121,0)</f>
        <v>0</v>
      </c>
      <c r="BD121" s="240">
        <f>IF(AZ121=4,G121,0)</f>
        <v>0</v>
      </c>
      <c r="BE121" s="240">
        <f>IF(AZ121=5,G121,0)</f>
        <v>0</v>
      </c>
      <c r="CA121" s="275">
        <v>1</v>
      </c>
      <c r="CB121" s="275">
        <v>7</v>
      </c>
    </row>
    <row r="122" spans="1:80" x14ac:dyDescent="0.2">
      <c r="A122" s="276"/>
      <c r="B122" s="279"/>
      <c r="C122" s="338" t="s">
        <v>861</v>
      </c>
      <c r="D122" s="339"/>
      <c r="E122" s="280">
        <v>7.7</v>
      </c>
      <c r="F122" s="281"/>
      <c r="G122" s="282"/>
      <c r="H122" s="283"/>
      <c r="I122" s="277"/>
      <c r="J122" s="284"/>
      <c r="K122" s="277"/>
      <c r="M122" s="278" t="s">
        <v>861</v>
      </c>
      <c r="O122" s="266"/>
    </row>
    <row r="123" spans="1:80" x14ac:dyDescent="0.2">
      <c r="A123" s="276"/>
      <c r="B123" s="279"/>
      <c r="C123" s="338" t="s">
        <v>862</v>
      </c>
      <c r="D123" s="339"/>
      <c r="E123" s="280">
        <v>25.93</v>
      </c>
      <c r="F123" s="281"/>
      <c r="G123" s="282"/>
      <c r="H123" s="283"/>
      <c r="I123" s="277"/>
      <c r="J123" s="284"/>
      <c r="K123" s="277"/>
      <c r="M123" s="278" t="s">
        <v>862</v>
      </c>
      <c r="O123" s="266"/>
    </row>
    <row r="124" spans="1:80" ht="22.5" x14ac:dyDescent="0.2">
      <c r="A124" s="267">
        <v>26</v>
      </c>
      <c r="B124" s="268" t="s">
        <v>863</v>
      </c>
      <c r="C124" s="269" t="s">
        <v>864</v>
      </c>
      <c r="D124" s="270" t="s">
        <v>194</v>
      </c>
      <c r="E124" s="271">
        <v>33.630000000000003</v>
      </c>
      <c r="F124" s="271"/>
      <c r="G124" s="272">
        <f>E124*F124</f>
        <v>0</v>
      </c>
      <c r="H124" s="273">
        <v>6.0000000000004501E-5</v>
      </c>
      <c r="I124" s="274">
        <f>E124*H124</f>
        <v>2.0178000000001515E-3</v>
      </c>
      <c r="J124" s="273">
        <v>0</v>
      </c>
      <c r="K124" s="274">
        <f>E124*J124</f>
        <v>0</v>
      </c>
      <c r="O124" s="266">
        <v>2</v>
      </c>
      <c r="AA124" s="240">
        <v>1</v>
      </c>
      <c r="AB124" s="240">
        <v>7</v>
      </c>
      <c r="AC124" s="240">
        <v>7</v>
      </c>
      <c r="AZ124" s="240">
        <v>2</v>
      </c>
      <c r="BA124" s="240">
        <f>IF(AZ124=1,G124,0)</f>
        <v>0</v>
      </c>
      <c r="BB124" s="240">
        <f>IF(AZ124=2,G124,0)</f>
        <v>0</v>
      </c>
      <c r="BC124" s="240">
        <f>IF(AZ124=3,G124,0)</f>
        <v>0</v>
      </c>
      <c r="BD124" s="240">
        <f>IF(AZ124=4,G124,0)</f>
        <v>0</v>
      </c>
      <c r="BE124" s="240">
        <f>IF(AZ124=5,G124,0)</f>
        <v>0</v>
      </c>
      <c r="CA124" s="275">
        <v>1</v>
      </c>
      <c r="CB124" s="275">
        <v>7</v>
      </c>
    </row>
    <row r="125" spans="1:80" x14ac:dyDescent="0.2">
      <c r="A125" s="276"/>
      <c r="B125" s="279"/>
      <c r="C125" s="338" t="s">
        <v>865</v>
      </c>
      <c r="D125" s="339"/>
      <c r="E125" s="280">
        <v>7.7</v>
      </c>
      <c r="F125" s="281"/>
      <c r="G125" s="282"/>
      <c r="H125" s="283"/>
      <c r="I125" s="277"/>
      <c r="J125" s="284"/>
      <c r="K125" s="277"/>
      <c r="M125" s="278" t="s">
        <v>865</v>
      </c>
      <c r="O125" s="266"/>
    </row>
    <row r="126" spans="1:80" x14ac:dyDescent="0.2">
      <c r="A126" s="276"/>
      <c r="B126" s="279"/>
      <c r="C126" s="338" t="s">
        <v>862</v>
      </c>
      <c r="D126" s="339"/>
      <c r="E126" s="280">
        <v>25.93</v>
      </c>
      <c r="F126" s="281"/>
      <c r="G126" s="282"/>
      <c r="H126" s="283"/>
      <c r="I126" s="277"/>
      <c r="J126" s="284"/>
      <c r="K126" s="277"/>
      <c r="M126" s="278" t="s">
        <v>862</v>
      </c>
      <c r="O126" s="266"/>
    </row>
    <row r="127" spans="1:80" x14ac:dyDescent="0.2">
      <c r="A127" s="267">
        <v>27</v>
      </c>
      <c r="B127" s="268" t="s">
        <v>866</v>
      </c>
      <c r="C127" s="269" t="s">
        <v>867</v>
      </c>
      <c r="D127" s="270" t="s">
        <v>135</v>
      </c>
      <c r="E127" s="271">
        <v>91.06</v>
      </c>
      <c r="F127" s="271"/>
      <c r="G127" s="272">
        <f>E127*F127</f>
        <v>0</v>
      </c>
      <c r="H127" s="273">
        <v>6.0000000000004501E-5</v>
      </c>
      <c r="I127" s="274">
        <f>E127*H127</f>
        <v>5.4636000000004101E-3</v>
      </c>
      <c r="J127" s="273">
        <v>0</v>
      </c>
      <c r="K127" s="274">
        <f>E127*J127</f>
        <v>0</v>
      </c>
      <c r="O127" s="266">
        <v>2</v>
      </c>
      <c r="AA127" s="240">
        <v>1</v>
      </c>
      <c r="AB127" s="240">
        <v>7</v>
      </c>
      <c r="AC127" s="240">
        <v>7</v>
      </c>
      <c r="AZ127" s="240">
        <v>2</v>
      </c>
      <c r="BA127" s="240">
        <f>IF(AZ127=1,G127,0)</f>
        <v>0</v>
      </c>
      <c r="BB127" s="240">
        <f>IF(AZ127=2,G127,0)</f>
        <v>0</v>
      </c>
      <c r="BC127" s="240">
        <f>IF(AZ127=3,G127,0)</f>
        <v>0</v>
      </c>
      <c r="BD127" s="240">
        <f>IF(AZ127=4,G127,0)</f>
        <v>0</v>
      </c>
      <c r="BE127" s="240">
        <f>IF(AZ127=5,G127,0)</f>
        <v>0</v>
      </c>
      <c r="CA127" s="275">
        <v>1</v>
      </c>
      <c r="CB127" s="275">
        <v>7</v>
      </c>
    </row>
    <row r="128" spans="1:80" x14ac:dyDescent="0.2">
      <c r="A128" s="276"/>
      <c r="B128" s="279"/>
      <c r="C128" s="338" t="s">
        <v>868</v>
      </c>
      <c r="D128" s="339"/>
      <c r="E128" s="280">
        <v>91.06</v>
      </c>
      <c r="F128" s="281"/>
      <c r="G128" s="282"/>
      <c r="H128" s="283"/>
      <c r="I128" s="277"/>
      <c r="J128" s="284"/>
      <c r="K128" s="277"/>
      <c r="M128" s="278" t="s">
        <v>868</v>
      </c>
      <c r="O128" s="266"/>
    </row>
    <row r="129" spans="1:80" x14ac:dyDescent="0.2">
      <c r="A129" s="267">
        <v>28</v>
      </c>
      <c r="B129" s="268" t="s">
        <v>504</v>
      </c>
      <c r="C129" s="269" t="s">
        <v>505</v>
      </c>
      <c r="D129" s="270" t="s">
        <v>338</v>
      </c>
      <c r="E129" s="271">
        <v>900</v>
      </c>
      <c r="F129" s="271"/>
      <c r="G129" s="272">
        <f>E129*F129</f>
        <v>0</v>
      </c>
      <c r="H129" s="273">
        <v>4.99999999999945E-5</v>
      </c>
      <c r="I129" s="274">
        <f>E129*H129</f>
        <v>4.4999999999995051E-2</v>
      </c>
      <c r="J129" s="273">
        <v>0</v>
      </c>
      <c r="K129" s="274">
        <f>E129*J129</f>
        <v>0</v>
      </c>
      <c r="O129" s="266">
        <v>2</v>
      </c>
      <c r="AA129" s="240">
        <v>1</v>
      </c>
      <c r="AB129" s="240">
        <v>7</v>
      </c>
      <c r="AC129" s="240">
        <v>7</v>
      </c>
      <c r="AZ129" s="240">
        <v>2</v>
      </c>
      <c r="BA129" s="240">
        <f>IF(AZ129=1,G129,0)</f>
        <v>0</v>
      </c>
      <c r="BB129" s="240">
        <f>IF(AZ129=2,G129,0)</f>
        <v>0</v>
      </c>
      <c r="BC129" s="240">
        <f>IF(AZ129=3,G129,0)</f>
        <v>0</v>
      </c>
      <c r="BD129" s="240">
        <f>IF(AZ129=4,G129,0)</f>
        <v>0</v>
      </c>
      <c r="BE129" s="240">
        <f>IF(AZ129=5,G129,0)</f>
        <v>0</v>
      </c>
      <c r="CA129" s="275">
        <v>1</v>
      </c>
      <c r="CB129" s="275">
        <v>7</v>
      </c>
    </row>
    <row r="130" spans="1:80" x14ac:dyDescent="0.2">
      <c r="A130" s="267">
        <v>29</v>
      </c>
      <c r="B130" s="268" t="s">
        <v>56</v>
      </c>
      <c r="C130" s="269" t="s">
        <v>869</v>
      </c>
      <c r="D130" s="270" t="s">
        <v>135</v>
      </c>
      <c r="E130" s="271">
        <v>21.035</v>
      </c>
      <c r="F130" s="271"/>
      <c r="G130" s="272">
        <f>E130*F130</f>
        <v>0</v>
      </c>
      <c r="H130" s="273">
        <v>0</v>
      </c>
      <c r="I130" s="274">
        <f>E130*H130</f>
        <v>0</v>
      </c>
      <c r="J130" s="273"/>
      <c r="K130" s="274">
        <f>E130*J130</f>
        <v>0</v>
      </c>
      <c r="O130" s="266">
        <v>2</v>
      </c>
      <c r="AA130" s="240">
        <v>12</v>
      </c>
      <c r="AB130" s="240">
        <v>0</v>
      </c>
      <c r="AC130" s="240">
        <v>29</v>
      </c>
      <c r="AZ130" s="240">
        <v>2</v>
      </c>
      <c r="BA130" s="240">
        <f>IF(AZ130=1,G130,0)</f>
        <v>0</v>
      </c>
      <c r="BB130" s="240">
        <f>IF(AZ130=2,G130,0)</f>
        <v>0</v>
      </c>
      <c r="BC130" s="240">
        <f>IF(AZ130=3,G130,0)</f>
        <v>0</v>
      </c>
      <c r="BD130" s="240">
        <f>IF(AZ130=4,G130,0)</f>
        <v>0</v>
      </c>
      <c r="BE130" s="240">
        <f>IF(AZ130=5,G130,0)</f>
        <v>0</v>
      </c>
      <c r="CA130" s="275">
        <v>12</v>
      </c>
      <c r="CB130" s="275">
        <v>0</v>
      </c>
    </row>
    <row r="131" spans="1:80" x14ac:dyDescent="0.2">
      <c r="A131" s="276"/>
      <c r="B131" s="279"/>
      <c r="C131" s="338" t="s">
        <v>1039</v>
      </c>
      <c r="D131" s="339"/>
      <c r="E131" s="280">
        <v>9.83</v>
      </c>
      <c r="F131" s="281"/>
      <c r="G131" s="282"/>
      <c r="H131" s="283"/>
      <c r="I131" s="277"/>
      <c r="J131" s="284"/>
      <c r="K131" s="277"/>
      <c r="M131" s="278" t="s">
        <v>870</v>
      </c>
      <c r="O131" s="266"/>
    </row>
    <row r="132" spans="1:80" x14ac:dyDescent="0.2">
      <c r="A132" s="276"/>
      <c r="B132" s="279"/>
      <c r="C132" s="338" t="s">
        <v>1040</v>
      </c>
      <c r="D132" s="339"/>
      <c r="E132" s="280">
        <v>4.49</v>
      </c>
      <c r="F132" s="281"/>
      <c r="G132" s="282"/>
      <c r="H132" s="283"/>
      <c r="I132" s="277"/>
      <c r="J132" s="284"/>
      <c r="K132" s="277"/>
      <c r="M132" s="278" t="s">
        <v>871</v>
      </c>
      <c r="O132" s="266"/>
    </row>
    <row r="133" spans="1:80" x14ac:dyDescent="0.2">
      <c r="A133" s="276"/>
      <c r="B133" s="279"/>
      <c r="C133" s="338" t="s">
        <v>1041</v>
      </c>
      <c r="D133" s="339"/>
      <c r="E133" s="280">
        <v>6.7149999999999999</v>
      </c>
      <c r="F133" s="281"/>
      <c r="G133" s="282"/>
      <c r="H133" s="283"/>
      <c r="I133" s="277"/>
      <c r="J133" s="284"/>
      <c r="K133" s="277"/>
      <c r="M133" s="278" t="s">
        <v>872</v>
      </c>
      <c r="O133" s="266"/>
    </row>
    <row r="134" spans="1:80" x14ac:dyDescent="0.2">
      <c r="A134" s="267">
        <v>30</v>
      </c>
      <c r="B134" s="268" t="s">
        <v>56</v>
      </c>
      <c r="C134" s="269" t="s">
        <v>873</v>
      </c>
      <c r="D134" s="270" t="s">
        <v>194</v>
      </c>
      <c r="E134" s="271">
        <v>10.71</v>
      </c>
      <c r="F134" s="271"/>
      <c r="G134" s="272">
        <f>E134*F134</f>
        <v>0</v>
      </c>
      <c r="H134" s="273">
        <v>0</v>
      </c>
      <c r="I134" s="274">
        <f>E134*H134</f>
        <v>0</v>
      </c>
      <c r="J134" s="273"/>
      <c r="K134" s="274">
        <f>E134*J134</f>
        <v>0</v>
      </c>
      <c r="O134" s="266">
        <v>2</v>
      </c>
      <c r="AA134" s="240">
        <v>12</v>
      </c>
      <c r="AB134" s="240">
        <v>0</v>
      </c>
      <c r="AC134" s="240">
        <v>30</v>
      </c>
      <c r="AZ134" s="240">
        <v>2</v>
      </c>
      <c r="BA134" s="240">
        <f>IF(AZ134=1,G134,0)</f>
        <v>0</v>
      </c>
      <c r="BB134" s="240">
        <f>IF(AZ134=2,G134,0)</f>
        <v>0</v>
      </c>
      <c r="BC134" s="240">
        <f>IF(AZ134=3,G134,0)</f>
        <v>0</v>
      </c>
      <c r="BD134" s="240">
        <f>IF(AZ134=4,G134,0)</f>
        <v>0</v>
      </c>
      <c r="BE134" s="240">
        <f>IF(AZ134=5,G134,0)</f>
        <v>0</v>
      </c>
      <c r="CA134" s="275">
        <v>12</v>
      </c>
      <c r="CB134" s="275">
        <v>0</v>
      </c>
    </row>
    <row r="135" spans="1:80" x14ac:dyDescent="0.2">
      <c r="A135" s="267">
        <v>31</v>
      </c>
      <c r="B135" s="268" t="s">
        <v>511</v>
      </c>
      <c r="C135" s="269" t="s">
        <v>512</v>
      </c>
      <c r="D135" s="270" t="s">
        <v>513</v>
      </c>
      <c r="E135" s="271">
        <v>0.9</v>
      </c>
      <c r="F135" s="271"/>
      <c r="G135" s="272">
        <f>E135*F135</f>
        <v>0</v>
      </c>
      <c r="H135" s="273">
        <v>1</v>
      </c>
      <c r="I135" s="274">
        <f>E135*H135</f>
        <v>0.9</v>
      </c>
      <c r="J135" s="273"/>
      <c r="K135" s="274">
        <f>E135*J135</f>
        <v>0</v>
      </c>
      <c r="O135" s="266">
        <v>2</v>
      </c>
      <c r="AA135" s="240">
        <v>3</v>
      </c>
      <c r="AB135" s="240">
        <v>7</v>
      </c>
      <c r="AC135" s="240">
        <v>15422843</v>
      </c>
      <c r="AZ135" s="240">
        <v>2</v>
      </c>
      <c r="BA135" s="240">
        <f>IF(AZ135=1,G135,0)</f>
        <v>0</v>
      </c>
      <c r="BB135" s="240">
        <f>IF(AZ135=2,G135,0)</f>
        <v>0</v>
      </c>
      <c r="BC135" s="240">
        <f>IF(AZ135=3,G135,0)</f>
        <v>0</v>
      </c>
      <c r="BD135" s="240">
        <f>IF(AZ135=4,G135,0)</f>
        <v>0</v>
      </c>
      <c r="BE135" s="240">
        <f>IF(AZ135=5,G135,0)</f>
        <v>0</v>
      </c>
      <c r="CA135" s="275">
        <v>3</v>
      </c>
      <c r="CB135" s="275">
        <v>7</v>
      </c>
    </row>
    <row r="136" spans="1:80" x14ac:dyDescent="0.2">
      <c r="A136" s="267">
        <v>32</v>
      </c>
      <c r="B136" s="268" t="s">
        <v>874</v>
      </c>
      <c r="C136" s="269" t="s">
        <v>875</v>
      </c>
      <c r="D136" s="270" t="s">
        <v>135</v>
      </c>
      <c r="E136" s="271">
        <v>100.166</v>
      </c>
      <c r="F136" s="271"/>
      <c r="G136" s="272">
        <f>E136*F136</f>
        <v>0</v>
      </c>
      <c r="H136" s="273">
        <v>1.4880000000005099E-2</v>
      </c>
      <c r="I136" s="274">
        <f>E136*H136</f>
        <v>1.4904700800005106</v>
      </c>
      <c r="J136" s="273"/>
      <c r="K136" s="274">
        <f>E136*J136</f>
        <v>0</v>
      </c>
      <c r="O136" s="266">
        <v>2</v>
      </c>
      <c r="AA136" s="240">
        <v>3</v>
      </c>
      <c r="AB136" s="240">
        <v>7</v>
      </c>
      <c r="AC136" s="240">
        <v>15483254</v>
      </c>
      <c r="AZ136" s="240">
        <v>2</v>
      </c>
      <c r="BA136" s="240">
        <f>IF(AZ136=1,G136,0)</f>
        <v>0</v>
      </c>
      <c r="BB136" s="240">
        <f>IF(AZ136=2,G136,0)</f>
        <v>0</v>
      </c>
      <c r="BC136" s="240">
        <f>IF(AZ136=3,G136,0)</f>
        <v>0</v>
      </c>
      <c r="BD136" s="240">
        <f>IF(AZ136=4,G136,0)</f>
        <v>0</v>
      </c>
      <c r="BE136" s="240">
        <f>IF(AZ136=5,G136,0)</f>
        <v>0</v>
      </c>
      <c r="CA136" s="275">
        <v>3</v>
      </c>
      <c r="CB136" s="275">
        <v>7</v>
      </c>
    </row>
    <row r="137" spans="1:80" x14ac:dyDescent="0.2">
      <c r="A137" s="276"/>
      <c r="B137" s="279"/>
      <c r="C137" s="338" t="s">
        <v>876</v>
      </c>
      <c r="D137" s="339"/>
      <c r="E137" s="280">
        <v>100.166</v>
      </c>
      <c r="F137" s="281"/>
      <c r="G137" s="282"/>
      <c r="H137" s="283"/>
      <c r="I137" s="277"/>
      <c r="J137" s="284"/>
      <c r="K137" s="277"/>
      <c r="M137" s="278" t="s">
        <v>876</v>
      </c>
      <c r="O137" s="266"/>
    </row>
    <row r="138" spans="1:80" x14ac:dyDescent="0.2">
      <c r="A138" s="267">
        <v>33</v>
      </c>
      <c r="B138" s="268" t="s">
        <v>515</v>
      </c>
      <c r="C138" s="269" t="s">
        <v>516</v>
      </c>
      <c r="D138" s="270" t="s">
        <v>142</v>
      </c>
      <c r="E138" s="271">
        <v>2.319</v>
      </c>
      <c r="F138" s="271"/>
      <c r="G138" s="272">
        <f>E138*F138</f>
        <v>0</v>
      </c>
      <c r="H138" s="273">
        <v>0</v>
      </c>
      <c r="I138" s="274">
        <f>E138*H138</f>
        <v>0</v>
      </c>
      <c r="J138" s="273">
        <v>0</v>
      </c>
      <c r="K138" s="274">
        <f>E138*J138</f>
        <v>0</v>
      </c>
      <c r="O138" s="266">
        <v>2</v>
      </c>
      <c r="AA138" s="240">
        <v>1</v>
      </c>
      <c r="AB138" s="240">
        <v>7</v>
      </c>
      <c r="AC138" s="240">
        <v>7</v>
      </c>
      <c r="AZ138" s="240">
        <v>2</v>
      </c>
      <c r="BA138" s="240">
        <f>IF(AZ138=1,G138,0)</f>
        <v>0</v>
      </c>
      <c r="BB138" s="240">
        <f>IF(AZ138=2,G138,0)</f>
        <v>0</v>
      </c>
      <c r="BC138" s="240">
        <f>IF(AZ138=3,G138,0)</f>
        <v>0</v>
      </c>
      <c r="BD138" s="240">
        <f>IF(AZ138=4,G138,0)</f>
        <v>0</v>
      </c>
      <c r="BE138" s="240">
        <f>IF(AZ138=5,G138,0)</f>
        <v>0</v>
      </c>
      <c r="CA138" s="275">
        <v>1</v>
      </c>
      <c r="CB138" s="275">
        <v>7</v>
      </c>
    </row>
    <row r="139" spans="1:80" x14ac:dyDescent="0.2">
      <c r="A139" s="285"/>
      <c r="B139" s="286" t="s">
        <v>104</v>
      </c>
      <c r="C139" s="287" t="s">
        <v>335</v>
      </c>
      <c r="D139" s="288"/>
      <c r="E139" s="289"/>
      <c r="F139" s="290"/>
      <c r="G139" s="291">
        <f>SUM(G120:G138)</f>
        <v>0</v>
      </c>
      <c r="H139" s="292"/>
      <c r="I139" s="293">
        <f>SUM(I120:I138)</f>
        <v>2.4449692800005063</v>
      </c>
      <c r="J139" s="292"/>
      <c r="K139" s="293">
        <f>SUM(K120:K138)</f>
        <v>0</v>
      </c>
      <c r="O139" s="266">
        <v>4</v>
      </c>
      <c r="BA139" s="294">
        <f>SUM(BA120:BA138)</f>
        <v>0</v>
      </c>
      <c r="BB139" s="294">
        <f>SUM(BB120:BB138)</f>
        <v>0</v>
      </c>
      <c r="BC139" s="294">
        <f>SUM(BC120:BC138)</f>
        <v>0</v>
      </c>
      <c r="BD139" s="294">
        <f>SUM(BD120:BD138)</f>
        <v>0</v>
      </c>
      <c r="BE139" s="294">
        <f>SUM(BE120:BE138)</f>
        <v>0</v>
      </c>
    </row>
    <row r="140" spans="1:80" x14ac:dyDescent="0.2">
      <c r="A140" s="256" t="s">
        <v>100</v>
      </c>
      <c r="B140" s="257" t="s">
        <v>462</v>
      </c>
      <c r="C140" s="258" t="s">
        <v>463</v>
      </c>
      <c r="D140" s="259"/>
      <c r="E140" s="260"/>
      <c r="F140" s="260"/>
      <c r="G140" s="261"/>
      <c r="H140" s="262"/>
      <c r="I140" s="263"/>
      <c r="J140" s="264"/>
      <c r="K140" s="265"/>
      <c r="O140" s="266">
        <v>1</v>
      </c>
    </row>
    <row r="141" spans="1:80" ht="22.5" x14ac:dyDescent="0.2">
      <c r="A141" s="267">
        <v>34</v>
      </c>
      <c r="B141" s="268" t="s">
        <v>465</v>
      </c>
      <c r="C141" s="269" t="s">
        <v>466</v>
      </c>
      <c r="D141" s="270" t="s">
        <v>135</v>
      </c>
      <c r="E141" s="271">
        <v>45.704999999999998</v>
      </c>
      <c r="F141" s="271"/>
      <c r="G141" s="272">
        <f>E141*F141</f>
        <v>0</v>
      </c>
      <c r="H141" s="273">
        <v>3.2999999999994102E-4</v>
      </c>
      <c r="I141" s="274">
        <f>E141*H141</f>
        <v>1.5082649999997304E-2</v>
      </c>
      <c r="J141" s="273">
        <v>0</v>
      </c>
      <c r="K141" s="274">
        <f>E141*J141</f>
        <v>0</v>
      </c>
      <c r="O141" s="266">
        <v>2</v>
      </c>
      <c r="AA141" s="240">
        <v>1</v>
      </c>
      <c r="AB141" s="240">
        <v>7</v>
      </c>
      <c r="AC141" s="240">
        <v>7</v>
      </c>
      <c r="AZ141" s="240">
        <v>2</v>
      </c>
      <c r="BA141" s="240">
        <f>IF(AZ141=1,G141,0)</f>
        <v>0</v>
      </c>
      <c r="BB141" s="240">
        <f>IF(AZ141=2,G141,0)</f>
        <v>0</v>
      </c>
      <c r="BC141" s="240">
        <f>IF(AZ141=3,G141,0)</f>
        <v>0</v>
      </c>
      <c r="BD141" s="240">
        <f>IF(AZ141=4,G141,0)</f>
        <v>0</v>
      </c>
      <c r="BE141" s="240">
        <f>IF(AZ141=5,G141,0)</f>
        <v>0</v>
      </c>
      <c r="CA141" s="275">
        <v>1</v>
      </c>
      <c r="CB141" s="275">
        <v>7</v>
      </c>
    </row>
    <row r="142" spans="1:80" x14ac:dyDescent="0.2">
      <c r="A142" s="276"/>
      <c r="B142" s="279"/>
      <c r="C142" s="338" t="s">
        <v>857</v>
      </c>
      <c r="D142" s="339"/>
      <c r="E142" s="280">
        <v>17.399999999999999</v>
      </c>
      <c r="F142" s="281"/>
      <c r="G142" s="282"/>
      <c r="H142" s="283"/>
      <c r="I142" s="277"/>
      <c r="J142" s="284"/>
      <c r="K142" s="277"/>
      <c r="M142" s="278" t="s">
        <v>857</v>
      </c>
      <c r="O142" s="266"/>
    </row>
    <row r="143" spans="1:80" x14ac:dyDescent="0.2">
      <c r="A143" s="276"/>
      <c r="B143" s="279"/>
      <c r="C143" s="338" t="s">
        <v>858</v>
      </c>
      <c r="D143" s="339"/>
      <c r="E143" s="280">
        <v>28.305</v>
      </c>
      <c r="F143" s="281"/>
      <c r="G143" s="282"/>
      <c r="H143" s="283"/>
      <c r="I143" s="277"/>
      <c r="J143" s="284"/>
      <c r="K143" s="277"/>
      <c r="M143" s="278" t="s">
        <v>858</v>
      </c>
      <c r="O143" s="266"/>
    </row>
    <row r="144" spans="1:80" x14ac:dyDescent="0.2">
      <c r="A144" s="285"/>
      <c r="B144" s="286" t="s">
        <v>104</v>
      </c>
      <c r="C144" s="287" t="s">
        <v>464</v>
      </c>
      <c r="D144" s="288"/>
      <c r="E144" s="289"/>
      <c r="F144" s="290"/>
      <c r="G144" s="291">
        <f>SUM(G140:G143)</f>
        <v>0</v>
      </c>
      <c r="H144" s="292"/>
      <c r="I144" s="293">
        <f>SUM(I140:I143)</f>
        <v>1.5082649999997304E-2</v>
      </c>
      <c r="J144" s="292"/>
      <c r="K144" s="293">
        <f>SUM(K140:K143)</f>
        <v>0</v>
      </c>
      <c r="O144" s="266">
        <v>4</v>
      </c>
      <c r="BA144" s="294">
        <f>SUM(BA140:BA143)</f>
        <v>0</v>
      </c>
      <c r="BB144" s="294">
        <f>SUM(BB140:BB143)</f>
        <v>0</v>
      </c>
      <c r="BC144" s="294">
        <f>SUM(BC140:BC143)</f>
        <v>0</v>
      </c>
      <c r="BD144" s="294">
        <f>SUM(BD140:BD143)</f>
        <v>0</v>
      </c>
      <c r="BE144" s="294">
        <f>SUM(BE140:BE143)</f>
        <v>0</v>
      </c>
    </row>
    <row r="145" spans="5:5" x14ac:dyDescent="0.2">
      <c r="E145" s="240"/>
    </row>
    <row r="146" spans="5:5" x14ac:dyDescent="0.2">
      <c r="E146" s="240"/>
    </row>
    <row r="147" spans="5:5" x14ac:dyDescent="0.2">
      <c r="E147" s="240"/>
    </row>
    <row r="148" spans="5:5" x14ac:dyDescent="0.2">
      <c r="E148" s="240"/>
    </row>
    <row r="149" spans="5:5" x14ac:dyDescent="0.2">
      <c r="E149" s="240"/>
    </row>
    <row r="150" spans="5:5" x14ac:dyDescent="0.2">
      <c r="E150" s="240"/>
    </row>
    <row r="151" spans="5:5" x14ac:dyDescent="0.2">
      <c r="E151" s="240"/>
    </row>
    <row r="152" spans="5:5" x14ac:dyDescent="0.2">
      <c r="E152" s="240"/>
    </row>
    <row r="153" spans="5:5" x14ac:dyDescent="0.2">
      <c r="E153" s="240"/>
    </row>
    <row r="154" spans="5:5" x14ac:dyDescent="0.2">
      <c r="E154" s="240"/>
    </row>
    <row r="155" spans="5:5" x14ac:dyDescent="0.2">
      <c r="E155" s="240"/>
    </row>
    <row r="156" spans="5:5" x14ac:dyDescent="0.2">
      <c r="E156" s="240"/>
    </row>
    <row r="157" spans="5:5" x14ac:dyDescent="0.2">
      <c r="E157" s="240"/>
    </row>
    <row r="158" spans="5:5" x14ac:dyDescent="0.2">
      <c r="E158" s="240"/>
    </row>
    <row r="159" spans="5:5" x14ac:dyDescent="0.2">
      <c r="E159" s="240"/>
    </row>
    <row r="160" spans="5:5" x14ac:dyDescent="0.2">
      <c r="E160" s="240"/>
    </row>
    <row r="161" spans="1:7" x14ac:dyDescent="0.2">
      <c r="E161" s="240"/>
    </row>
    <row r="162" spans="1:7" x14ac:dyDescent="0.2">
      <c r="E162" s="240"/>
    </row>
    <row r="163" spans="1:7" x14ac:dyDescent="0.2">
      <c r="E163" s="240"/>
    </row>
    <row r="164" spans="1:7" x14ac:dyDescent="0.2">
      <c r="E164" s="240"/>
    </row>
    <row r="165" spans="1:7" x14ac:dyDescent="0.2">
      <c r="E165" s="240"/>
    </row>
    <row r="166" spans="1:7" x14ac:dyDescent="0.2">
      <c r="E166" s="240"/>
    </row>
    <row r="167" spans="1:7" x14ac:dyDescent="0.2">
      <c r="E167" s="240"/>
    </row>
    <row r="168" spans="1:7" x14ac:dyDescent="0.2">
      <c r="A168" s="284"/>
      <c r="B168" s="284"/>
      <c r="C168" s="284"/>
      <c r="D168" s="284"/>
      <c r="E168" s="284"/>
      <c r="F168" s="284"/>
      <c r="G168" s="284"/>
    </row>
    <row r="169" spans="1:7" x14ac:dyDescent="0.2">
      <c r="A169" s="284"/>
      <c r="B169" s="284"/>
      <c r="C169" s="284"/>
      <c r="D169" s="284"/>
      <c r="E169" s="284"/>
      <c r="F169" s="284"/>
      <c r="G169" s="284"/>
    </row>
    <row r="170" spans="1:7" x14ac:dyDescent="0.2">
      <c r="A170" s="284"/>
      <c r="B170" s="284"/>
      <c r="C170" s="284"/>
      <c r="D170" s="284"/>
      <c r="E170" s="284"/>
      <c r="F170" s="284"/>
      <c r="G170" s="284"/>
    </row>
    <row r="171" spans="1:7" x14ac:dyDescent="0.2">
      <c r="A171" s="284"/>
      <c r="B171" s="284"/>
      <c r="C171" s="284"/>
      <c r="D171" s="284"/>
      <c r="E171" s="284"/>
      <c r="F171" s="284"/>
      <c r="G171" s="284"/>
    </row>
    <row r="172" spans="1:7" x14ac:dyDescent="0.2">
      <c r="E172" s="240"/>
    </row>
    <row r="173" spans="1:7" x14ac:dyDescent="0.2">
      <c r="E173" s="240"/>
    </row>
    <row r="174" spans="1:7" x14ac:dyDescent="0.2">
      <c r="E174" s="240"/>
    </row>
    <row r="175" spans="1:7" x14ac:dyDescent="0.2">
      <c r="E175" s="240"/>
    </row>
    <row r="176" spans="1:7" x14ac:dyDescent="0.2">
      <c r="E176" s="240"/>
    </row>
    <row r="177" spans="5:5" x14ac:dyDescent="0.2">
      <c r="E177" s="240"/>
    </row>
    <row r="178" spans="5:5" x14ac:dyDescent="0.2">
      <c r="E178" s="240"/>
    </row>
    <row r="179" spans="5:5" x14ac:dyDescent="0.2">
      <c r="E179" s="240"/>
    </row>
    <row r="180" spans="5:5" x14ac:dyDescent="0.2">
      <c r="E180" s="240"/>
    </row>
    <row r="181" spans="5:5" x14ac:dyDescent="0.2">
      <c r="E181" s="240"/>
    </row>
    <row r="182" spans="5:5" x14ac:dyDescent="0.2">
      <c r="E182" s="240"/>
    </row>
    <row r="183" spans="5:5" x14ac:dyDescent="0.2">
      <c r="E183" s="240"/>
    </row>
    <row r="184" spans="5:5" x14ac:dyDescent="0.2">
      <c r="E184" s="240"/>
    </row>
    <row r="185" spans="5:5" x14ac:dyDescent="0.2">
      <c r="E185" s="240"/>
    </row>
    <row r="186" spans="5:5" x14ac:dyDescent="0.2">
      <c r="E186" s="240"/>
    </row>
    <row r="187" spans="5:5" x14ac:dyDescent="0.2">
      <c r="E187" s="240"/>
    </row>
    <row r="188" spans="5:5" x14ac:dyDescent="0.2">
      <c r="E188" s="240"/>
    </row>
    <row r="189" spans="5:5" x14ac:dyDescent="0.2">
      <c r="E189" s="240"/>
    </row>
    <row r="190" spans="5:5" x14ac:dyDescent="0.2">
      <c r="E190" s="240"/>
    </row>
    <row r="191" spans="5:5" x14ac:dyDescent="0.2">
      <c r="E191" s="240"/>
    </row>
    <row r="192" spans="5:5" x14ac:dyDescent="0.2">
      <c r="E192" s="240"/>
    </row>
    <row r="193" spans="1:7" x14ac:dyDescent="0.2">
      <c r="E193" s="240"/>
    </row>
    <row r="194" spans="1:7" x14ac:dyDescent="0.2">
      <c r="E194" s="240"/>
    </row>
    <row r="195" spans="1:7" x14ac:dyDescent="0.2">
      <c r="E195" s="240"/>
    </row>
    <row r="196" spans="1:7" x14ac:dyDescent="0.2">
      <c r="E196" s="240"/>
    </row>
    <row r="197" spans="1:7" x14ac:dyDescent="0.2">
      <c r="E197" s="240"/>
    </row>
    <row r="198" spans="1:7" x14ac:dyDescent="0.2">
      <c r="E198" s="240"/>
    </row>
    <row r="199" spans="1:7" x14ac:dyDescent="0.2">
      <c r="E199" s="240"/>
    </row>
    <row r="200" spans="1:7" x14ac:dyDescent="0.2">
      <c r="E200" s="240"/>
    </row>
    <row r="201" spans="1:7" x14ac:dyDescent="0.2">
      <c r="E201" s="240"/>
    </row>
    <row r="202" spans="1:7" x14ac:dyDescent="0.2">
      <c r="E202" s="240"/>
    </row>
    <row r="203" spans="1:7" x14ac:dyDescent="0.2">
      <c r="A203" s="295"/>
      <c r="B203" s="295"/>
    </row>
    <row r="204" spans="1:7" x14ac:dyDescent="0.2">
      <c r="A204" s="284"/>
      <c r="B204" s="284"/>
      <c r="C204" s="296"/>
      <c r="D204" s="296"/>
      <c r="E204" s="297"/>
      <c r="F204" s="296"/>
      <c r="G204" s="298"/>
    </row>
    <row r="205" spans="1:7" x14ac:dyDescent="0.2">
      <c r="A205" s="299"/>
      <c r="B205" s="299"/>
      <c r="C205" s="284"/>
      <c r="D205" s="284"/>
      <c r="E205" s="300"/>
      <c r="F205" s="284"/>
      <c r="G205" s="284"/>
    </row>
    <row r="206" spans="1:7" x14ac:dyDescent="0.2">
      <c r="A206" s="284"/>
      <c r="B206" s="284"/>
      <c r="C206" s="284"/>
      <c r="D206" s="284"/>
      <c r="E206" s="300"/>
      <c r="F206" s="284"/>
      <c r="G206" s="284"/>
    </row>
    <row r="207" spans="1:7" x14ac:dyDescent="0.2">
      <c r="A207" s="284"/>
      <c r="B207" s="284"/>
      <c r="C207" s="284"/>
      <c r="D207" s="284"/>
      <c r="E207" s="300"/>
      <c r="F207" s="284"/>
      <c r="G207" s="284"/>
    </row>
    <row r="208" spans="1:7" x14ac:dyDescent="0.2">
      <c r="A208" s="284"/>
      <c r="B208" s="284"/>
      <c r="C208" s="284"/>
      <c r="D208" s="284"/>
      <c r="E208" s="300"/>
      <c r="F208" s="284"/>
      <c r="G208" s="284"/>
    </row>
    <row r="209" spans="1:7" x14ac:dyDescent="0.2">
      <c r="A209" s="284"/>
      <c r="B209" s="284"/>
      <c r="C209" s="284"/>
      <c r="D209" s="284"/>
      <c r="E209" s="300"/>
      <c r="F209" s="284"/>
      <c r="G209" s="284"/>
    </row>
    <row r="210" spans="1:7" x14ac:dyDescent="0.2">
      <c r="A210" s="284"/>
      <c r="B210" s="284"/>
      <c r="C210" s="284"/>
      <c r="D210" s="284"/>
      <c r="E210" s="300"/>
      <c r="F210" s="284"/>
      <c r="G210" s="284"/>
    </row>
    <row r="211" spans="1:7" x14ac:dyDescent="0.2">
      <c r="A211" s="284"/>
      <c r="B211" s="284"/>
      <c r="C211" s="284"/>
      <c r="D211" s="284"/>
      <c r="E211" s="300"/>
      <c r="F211" s="284"/>
      <c r="G211" s="284"/>
    </row>
    <row r="212" spans="1:7" x14ac:dyDescent="0.2">
      <c r="A212" s="284"/>
      <c r="B212" s="284"/>
      <c r="C212" s="284"/>
      <c r="D212" s="284"/>
      <c r="E212" s="300"/>
      <c r="F212" s="284"/>
      <c r="G212" s="284"/>
    </row>
    <row r="213" spans="1:7" x14ac:dyDescent="0.2">
      <c r="A213" s="284"/>
      <c r="B213" s="284"/>
      <c r="C213" s="284"/>
      <c r="D213" s="284"/>
      <c r="E213" s="300"/>
      <c r="F213" s="284"/>
      <c r="G213" s="284"/>
    </row>
    <row r="214" spans="1:7" x14ac:dyDescent="0.2">
      <c r="A214" s="284"/>
      <c r="B214" s="284"/>
      <c r="C214" s="284"/>
      <c r="D214" s="284"/>
      <c r="E214" s="300"/>
      <c r="F214" s="284"/>
      <c r="G214" s="284"/>
    </row>
    <row r="215" spans="1:7" x14ac:dyDescent="0.2">
      <c r="A215" s="284"/>
      <c r="B215" s="284"/>
      <c r="C215" s="284"/>
      <c r="D215" s="284"/>
      <c r="E215" s="300"/>
      <c r="F215" s="284"/>
      <c r="G215" s="284"/>
    </row>
    <row r="216" spans="1:7" x14ac:dyDescent="0.2">
      <c r="A216" s="284"/>
      <c r="B216" s="284"/>
      <c r="C216" s="284"/>
      <c r="D216" s="284"/>
      <c r="E216" s="300"/>
      <c r="F216" s="284"/>
      <c r="G216" s="284"/>
    </row>
    <row r="217" spans="1:7" x14ac:dyDescent="0.2">
      <c r="A217" s="284"/>
      <c r="B217" s="284"/>
      <c r="C217" s="284"/>
      <c r="D217" s="284"/>
      <c r="E217" s="300"/>
      <c r="F217" s="284"/>
      <c r="G217" s="284"/>
    </row>
  </sheetData>
  <mergeCells count="86">
    <mergeCell ref="C142:D142"/>
    <mergeCell ref="C143:D143"/>
    <mergeCell ref="C122:D122"/>
    <mergeCell ref="C123:D123"/>
    <mergeCell ref="C125:D125"/>
    <mergeCell ref="C126:D126"/>
    <mergeCell ref="C128:D128"/>
    <mergeCell ref="C131:D131"/>
    <mergeCell ref="C132:D132"/>
    <mergeCell ref="C133:D133"/>
    <mergeCell ref="C137:D137"/>
    <mergeCell ref="C115:D115"/>
    <mergeCell ref="C116:D116"/>
    <mergeCell ref="C118:D118"/>
    <mergeCell ref="C111:D111"/>
    <mergeCell ref="C88:D88"/>
    <mergeCell ref="C89:D89"/>
    <mergeCell ref="C91:D91"/>
    <mergeCell ref="C92:D92"/>
    <mergeCell ref="C96:D96"/>
    <mergeCell ref="C98:D98"/>
    <mergeCell ref="C100:D100"/>
    <mergeCell ref="C86:D86"/>
    <mergeCell ref="C68:D68"/>
    <mergeCell ref="C69:D69"/>
    <mergeCell ref="C70:D70"/>
    <mergeCell ref="C71:D71"/>
    <mergeCell ref="C72:D72"/>
    <mergeCell ref="C73:D73"/>
    <mergeCell ref="C77:D77"/>
    <mergeCell ref="C78:D78"/>
    <mergeCell ref="C82:D82"/>
    <mergeCell ref="C83:D83"/>
    <mergeCell ref="C85:D85"/>
    <mergeCell ref="C66:D66"/>
    <mergeCell ref="C54:D54"/>
    <mergeCell ref="C55:D55"/>
    <mergeCell ref="C56:D56"/>
    <mergeCell ref="C57:D57"/>
    <mergeCell ref="C59:D59"/>
    <mergeCell ref="C60:D60"/>
    <mergeCell ref="C61:D61"/>
    <mergeCell ref="C62:D62"/>
    <mergeCell ref="C63:D63"/>
    <mergeCell ref="C64:D64"/>
    <mergeCell ref="C65:D65"/>
    <mergeCell ref="C53:D53"/>
    <mergeCell ref="C40:D40"/>
    <mergeCell ref="C41:D41"/>
    <mergeCell ref="C43:D43"/>
    <mergeCell ref="C44:D44"/>
    <mergeCell ref="C45:D45"/>
    <mergeCell ref="C46:D46"/>
    <mergeCell ref="C47:D47"/>
    <mergeCell ref="C48:D48"/>
    <mergeCell ref="C49:D49"/>
    <mergeCell ref="C51:D51"/>
    <mergeCell ref="C52:D52"/>
    <mergeCell ref="C37:D37"/>
    <mergeCell ref="C38:D38"/>
    <mergeCell ref="C39:D39"/>
    <mergeCell ref="C21:D21"/>
    <mergeCell ref="C22:D22"/>
    <mergeCell ref="C24:D24"/>
    <mergeCell ref="C25:D25"/>
    <mergeCell ref="C26:D26"/>
    <mergeCell ref="C27:D27"/>
    <mergeCell ref="C29:D29"/>
    <mergeCell ref="C30:D30"/>
    <mergeCell ref="C31:D31"/>
    <mergeCell ref="C35:D35"/>
    <mergeCell ref="C36:D36"/>
    <mergeCell ref="C20:D20"/>
    <mergeCell ref="A1:G1"/>
    <mergeCell ref="A3:B3"/>
    <mergeCell ref="A4:B4"/>
    <mergeCell ref="E4:G4"/>
    <mergeCell ref="C9:D9"/>
    <mergeCell ref="C10:D10"/>
    <mergeCell ref="C11:D11"/>
    <mergeCell ref="C12:D12"/>
    <mergeCell ref="C14:D14"/>
    <mergeCell ref="C15:D15"/>
    <mergeCell ref="C16:D16"/>
    <mergeCell ref="C17:D17"/>
    <mergeCell ref="C19:D1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98" t="s">
        <v>33</v>
      </c>
      <c r="B1" s="99"/>
      <c r="C1" s="99"/>
      <c r="D1" s="99"/>
      <c r="E1" s="99"/>
      <c r="F1" s="99"/>
      <c r="G1" s="99"/>
    </row>
    <row r="2" spans="1:57" ht="12.75" customHeight="1" x14ac:dyDescent="0.2">
      <c r="A2" s="100" t="s">
        <v>34</v>
      </c>
      <c r="B2" s="101"/>
      <c r="C2" s="102" t="s">
        <v>108</v>
      </c>
      <c r="D2" s="102" t="s">
        <v>109</v>
      </c>
      <c r="E2" s="101"/>
      <c r="F2" s="103" t="s">
        <v>35</v>
      </c>
      <c r="G2" s="104"/>
    </row>
    <row r="3" spans="1:57" ht="3" hidden="1" customHeight="1" x14ac:dyDescent="0.2">
      <c r="A3" s="105"/>
      <c r="B3" s="106"/>
      <c r="C3" s="107"/>
      <c r="D3" s="107"/>
      <c r="E3" s="106"/>
      <c r="F3" s="108"/>
      <c r="G3" s="109"/>
    </row>
    <row r="4" spans="1:57" ht="12" customHeight="1" x14ac:dyDescent="0.2">
      <c r="A4" s="110" t="s">
        <v>36</v>
      </c>
      <c r="B4" s="106"/>
      <c r="C4" s="107"/>
      <c r="D4" s="107"/>
      <c r="E4" s="106"/>
      <c r="F4" s="108" t="s">
        <v>37</v>
      </c>
      <c r="G4" s="111"/>
    </row>
    <row r="5" spans="1:57" ht="12.95" customHeight="1" x14ac:dyDescent="0.2">
      <c r="A5" s="112" t="s">
        <v>108</v>
      </c>
      <c r="B5" s="113"/>
      <c r="C5" s="114" t="s">
        <v>109</v>
      </c>
      <c r="D5" s="115"/>
      <c r="E5" s="116"/>
      <c r="F5" s="108" t="s">
        <v>38</v>
      </c>
      <c r="G5" s="109"/>
    </row>
    <row r="6" spans="1:57" ht="12.95" customHeight="1" x14ac:dyDescent="0.2">
      <c r="A6" s="110" t="s">
        <v>39</v>
      </c>
      <c r="B6" s="106"/>
      <c r="C6" s="107"/>
      <c r="D6" s="107"/>
      <c r="E6" s="106"/>
      <c r="F6" s="117" t="s">
        <v>40</v>
      </c>
      <c r="G6" s="118">
        <v>0</v>
      </c>
      <c r="O6" s="119"/>
    </row>
    <row r="7" spans="1:57" ht="12.95" customHeight="1" x14ac:dyDescent="0.2">
      <c r="A7" s="120" t="s">
        <v>105</v>
      </c>
      <c r="B7" s="121"/>
      <c r="C7" s="122" t="s">
        <v>106</v>
      </c>
      <c r="D7" s="123"/>
      <c r="E7" s="123"/>
      <c r="F7" s="124" t="s">
        <v>41</v>
      </c>
      <c r="G7" s="118">
        <f>IF(G6=0,,ROUND((F30+F32)/G6,1))</f>
        <v>0</v>
      </c>
    </row>
    <row r="8" spans="1:57" x14ac:dyDescent="0.2">
      <c r="A8" s="125" t="s">
        <v>42</v>
      </c>
      <c r="B8" s="108"/>
      <c r="C8" s="314"/>
      <c r="D8" s="314"/>
      <c r="E8" s="315"/>
      <c r="F8" s="126" t="s">
        <v>43</v>
      </c>
      <c r="G8" s="127"/>
      <c r="H8" s="128"/>
      <c r="I8" s="129"/>
    </row>
    <row r="9" spans="1:57" x14ac:dyDescent="0.2">
      <c r="A9" s="125" t="s">
        <v>44</v>
      </c>
      <c r="B9" s="108"/>
      <c r="C9" s="314"/>
      <c r="D9" s="314"/>
      <c r="E9" s="315"/>
      <c r="F9" s="108"/>
      <c r="G9" s="130"/>
      <c r="H9" s="131"/>
    </row>
    <row r="10" spans="1:57" x14ac:dyDescent="0.2">
      <c r="A10" s="125" t="s">
        <v>45</v>
      </c>
      <c r="B10" s="108"/>
      <c r="C10" s="314"/>
      <c r="D10" s="314"/>
      <c r="E10" s="314"/>
      <c r="F10" s="132"/>
      <c r="G10" s="133"/>
      <c r="H10" s="134"/>
    </row>
    <row r="11" spans="1:57" ht="13.5" customHeight="1" x14ac:dyDescent="0.2">
      <c r="A11" s="125" t="s">
        <v>46</v>
      </c>
      <c r="B11" s="108"/>
      <c r="C11" s="314" t="s">
        <v>439</v>
      </c>
      <c r="D11" s="314"/>
      <c r="E11" s="314"/>
      <c r="F11" s="135" t="s">
        <v>47</v>
      </c>
      <c r="G11" s="136"/>
      <c r="H11" s="131"/>
      <c r="BA11" s="137"/>
      <c r="BB11" s="137"/>
      <c r="BC11" s="137"/>
      <c r="BD11" s="137"/>
      <c r="BE11" s="137"/>
    </row>
    <row r="12" spans="1:57" ht="12.75" customHeight="1" x14ac:dyDescent="0.2">
      <c r="A12" s="138" t="s">
        <v>48</v>
      </c>
      <c r="B12" s="106"/>
      <c r="C12" s="316"/>
      <c r="D12" s="316"/>
      <c r="E12" s="316"/>
      <c r="F12" s="139" t="s">
        <v>49</v>
      </c>
      <c r="G12" s="140"/>
      <c r="H12" s="131"/>
    </row>
    <row r="13" spans="1:57" ht="28.5" customHeight="1" thickBot="1" x14ac:dyDescent="0.25">
      <c r="A13" s="141" t="s">
        <v>50</v>
      </c>
      <c r="B13" s="142"/>
      <c r="C13" s="142"/>
      <c r="D13" s="142"/>
      <c r="E13" s="143"/>
      <c r="F13" s="143"/>
      <c r="G13" s="144"/>
      <c r="H13" s="131"/>
    </row>
    <row r="14" spans="1:57" ht="17.25" customHeight="1" thickBot="1" x14ac:dyDescent="0.25">
      <c r="A14" s="145" t="s">
        <v>51</v>
      </c>
      <c r="B14" s="146"/>
      <c r="C14" s="147"/>
      <c r="D14" s="148" t="s">
        <v>52</v>
      </c>
      <c r="E14" s="149"/>
      <c r="F14" s="149"/>
      <c r="G14" s="147"/>
    </row>
    <row r="15" spans="1:57" ht="15.95" customHeight="1" x14ac:dyDescent="0.2">
      <c r="A15" s="150"/>
      <c r="B15" s="151" t="s">
        <v>53</v>
      </c>
      <c r="C15" s="152">
        <f>'SO01 SO01 Rek'!E32</f>
        <v>0</v>
      </c>
      <c r="D15" s="153" t="str">
        <f>'SO01 SO01 Rek'!A37</f>
        <v>výškové zaměření stavby</v>
      </c>
      <c r="E15" s="154"/>
      <c r="F15" s="155"/>
      <c r="G15" s="152">
        <f>'SO01 SO01 Rek'!I37</f>
        <v>0</v>
      </c>
    </row>
    <row r="16" spans="1:57" ht="15.95" customHeight="1" x14ac:dyDescent="0.2">
      <c r="A16" s="150" t="s">
        <v>54</v>
      </c>
      <c r="B16" s="151" t="s">
        <v>55</v>
      </c>
      <c r="C16" s="152">
        <f>'SO01 SO01 Rek'!F32</f>
        <v>0</v>
      </c>
      <c r="D16" s="156" t="str">
        <f>'SO01 SO01 Rek'!A38</f>
        <v>oplocení staveniště přenosné 230m</v>
      </c>
      <c r="E16" s="157"/>
      <c r="F16" s="158"/>
      <c r="G16" s="152">
        <f>'SO01 SO01 Rek'!I38</f>
        <v>0</v>
      </c>
    </row>
    <row r="17" spans="1:7" ht="15.95" customHeight="1" x14ac:dyDescent="0.2">
      <c r="A17" s="150" t="s">
        <v>56</v>
      </c>
      <c r="B17" s="151" t="s">
        <v>57</v>
      </c>
      <c r="C17" s="152">
        <f>'SO01 SO01 Rek'!H32</f>
        <v>0</v>
      </c>
      <c r="D17" s="156" t="str">
        <f>'SO01 SO01 Rek'!A39</f>
        <v>Přesun stavebních kapacit</v>
      </c>
      <c r="E17" s="157"/>
      <c r="F17" s="158"/>
      <c r="G17" s="152">
        <f>'SO01 SO01 Rek'!I39</f>
        <v>0</v>
      </c>
    </row>
    <row r="18" spans="1:7" ht="15.95" customHeight="1" x14ac:dyDescent="0.2">
      <c r="A18" s="159" t="s">
        <v>58</v>
      </c>
      <c r="B18" s="160" t="s">
        <v>59</v>
      </c>
      <c r="C18" s="152">
        <f>'SO01 SO01 Rek'!G32</f>
        <v>0</v>
      </c>
      <c r="D18" s="156" t="str">
        <f>'SO01 SO01 Rek'!A40</f>
        <v>Mimostaveništní doprava</v>
      </c>
      <c r="E18" s="157"/>
      <c r="F18" s="158"/>
      <c r="G18" s="152">
        <f>'SO01 SO01 Rek'!I40</f>
        <v>0</v>
      </c>
    </row>
    <row r="19" spans="1:7" ht="15.95" customHeight="1" x14ac:dyDescent="0.2">
      <c r="A19" s="161" t="s">
        <v>60</v>
      </c>
      <c r="B19" s="151"/>
      <c r="C19" s="152">
        <f>SUM(C15:C18)</f>
        <v>0</v>
      </c>
      <c r="D19" s="162" t="str">
        <f>'SO01 SO01 Rek'!A41</f>
        <v>Zařízení staveniště</v>
      </c>
      <c r="E19" s="157"/>
      <c r="F19" s="158"/>
      <c r="G19" s="152">
        <f>'SO01 SO01 Rek'!I41</f>
        <v>0</v>
      </c>
    </row>
    <row r="20" spans="1:7" ht="15.95" customHeight="1" x14ac:dyDescent="0.2">
      <c r="A20" s="161"/>
      <c r="B20" s="151"/>
      <c r="C20" s="152"/>
      <c r="D20" s="156" t="str">
        <f>'SO01 SO01 Rek'!A42</f>
        <v>Provoz investora</v>
      </c>
      <c r="E20" s="157"/>
      <c r="F20" s="158"/>
      <c r="G20" s="152">
        <f>'SO01 SO01 Rek'!I42</f>
        <v>0</v>
      </c>
    </row>
    <row r="21" spans="1:7" ht="15.95" customHeight="1" x14ac:dyDescent="0.2">
      <c r="A21" s="161" t="s">
        <v>30</v>
      </c>
      <c r="B21" s="151"/>
      <c r="C21" s="152">
        <f>'SO01 SO01 Rek'!I32</f>
        <v>0</v>
      </c>
      <c r="D21" s="156" t="str">
        <f>'SO01 SO01 Rek'!A43</f>
        <v>Kompletační činnost (IČD)</v>
      </c>
      <c r="E21" s="157"/>
      <c r="F21" s="158"/>
      <c r="G21" s="152">
        <f>'SO01 SO01 Rek'!I43</f>
        <v>0</v>
      </c>
    </row>
    <row r="22" spans="1:7" ht="15.95" customHeight="1" x14ac:dyDescent="0.2">
      <c r="A22" s="163" t="s">
        <v>61</v>
      </c>
      <c r="B22" s="131"/>
      <c r="C22" s="152">
        <f>C19+C21</f>
        <v>0</v>
      </c>
      <c r="D22" s="156" t="s">
        <v>62</v>
      </c>
      <c r="E22" s="157"/>
      <c r="F22" s="158"/>
      <c r="G22" s="152">
        <f>G23-SUM(G15:G21)</f>
        <v>0</v>
      </c>
    </row>
    <row r="23" spans="1:7" ht="15.95" customHeight="1" thickBot="1" x14ac:dyDescent="0.25">
      <c r="A23" s="317" t="s">
        <v>63</v>
      </c>
      <c r="B23" s="318"/>
      <c r="C23" s="164">
        <f>C22+G23</f>
        <v>0</v>
      </c>
      <c r="D23" s="165" t="s">
        <v>64</v>
      </c>
      <c r="E23" s="166"/>
      <c r="F23" s="167"/>
      <c r="G23" s="152">
        <f>'SO01 SO01 Rek'!H45</f>
        <v>0</v>
      </c>
    </row>
    <row r="24" spans="1:7" x14ac:dyDescent="0.2">
      <c r="A24" s="168" t="s">
        <v>65</v>
      </c>
      <c r="B24" s="169"/>
      <c r="C24" s="170"/>
      <c r="D24" s="169" t="s">
        <v>66</v>
      </c>
      <c r="E24" s="169"/>
      <c r="F24" s="171" t="s">
        <v>67</v>
      </c>
      <c r="G24" s="172"/>
    </row>
    <row r="25" spans="1:7" x14ac:dyDescent="0.2">
      <c r="A25" s="163" t="s">
        <v>68</v>
      </c>
      <c r="B25" s="131"/>
      <c r="C25" s="173"/>
      <c r="D25" s="131" t="s">
        <v>68</v>
      </c>
      <c r="F25" s="174" t="s">
        <v>68</v>
      </c>
      <c r="G25" s="175"/>
    </row>
    <row r="26" spans="1:7" ht="37.5" customHeight="1" x14ac:dyDescent="0.2">
      <c r="A26" s="163" t="s">
        <v>69</v>
      </c>
      <c r="B26" s="176"/>
      <c r="C26" s="173"/>
      <c r="D26" s="131" t="s">
        <v>69</v>
      </c>
      <c r="F26" s="174" t="s">
        <v>69</v>
      </c>
      <c r="G26" s="175"/>
    </row>
    <row r="27" spans="1:7" x14ac:dyDescent="0.2">
      <c r="A27" s="163"/>
      <c r="B27" s="177"/>
      <c r="C27" s="173"/>
      <c r="D27" s="131"/>
      <c r="F27" s="174"/>
      <c r="G27" s="175"/>
    </row>
    <row r="28" spans="1:7" x14ac:dyDescent="0.2">
      <c r="A28" s="163" t="s">
        <v>70</v>
      </c>
      <c r="B28" s="131"/>
      <c r="C28" s="173"/>
      <c r="D28" s="174" t="s">
        <v>71</v>
      </c>
      <c r="E28" s="173"/>
      <c r="F28" s="178" t="s">
        <v>71</v>
      </c>
      <c r="G28" s="175"/>
    </row>
    <row r="29" spans="1:7" ht="69" customHeight="1" x14ac:dyDescent="0.2">
      <c r="A29" s="163"/>
      <c r="B29" s="131"/>
      <c r="C29" s="179"/>
      <c r="D29" s="180"/>
      <c r="E29" s="179"/>
      <c r="F29" s="131"/>
      <c r="G29" s="175"/>
    </row>
    <row r="30" spans="1:7" x14ac:dyDescent="0.2">
      <c r="A30" s="181" t="s">
        <v>12</v>
      </c>
      <c r="B30" s="182"/>
      <c r="C30" s="183">
        <v>21</v>
      </c>
      <c r="D30" s="182" t="s">
        <v>72</v>
      </c>
      <c r="E30" s="184"/>
      <c r="F30" s="319">
        <f>ROUND(C23-F32,0)</f>
        <v>0</v>
      </c>
      <c r="G30" s="320"/>
    </row>
    <row r="31" spans="1:7" x14ac:dyDescent="0.2">
      <c r="A31" s="181" t="s">
        <v>73</v>
      </c>
      <c r="B31" s="182"/>
      <c r="C31" s="183">
        <f>C30</f>
        <v>21</v>
      </c>
      <c r="D31" s="182" t="s">
        <v>74</v>
      </c>
      <c r="E31" s="184"/>
      <c r="F31" s="319">
        <f>ROUND(PRODUCT(F30,C31/100),1)</f>
        <v>0</v>
      </c>
      <c r="G31" s="320"/>
    </row>
    <row r="32" spans="1:7" x14ac:dyDescent="0.2">
      <c r="A32" s="181" t="s">
        <v>12</v>
      </c>
      <c r="B32" s="182"/>
      <c r="C32" s="183">
        <v>0</v>
      </c>
      <c r="D32" s="182" t="s">
        <v>74</v>
      </c>
      <c r="E32" s="184"/>
      <c r="F32" s="319">
        <v>0</v>
      </c>
      <c r="G32" s="320"/>
    </row>
    <row r="33" spans="1:8" x14ac:dyDescent="0.2">
      <c r="A33" s="181" t="s">
        <v>73</v>
      </c>
      <c r="B33" s="185"/>
      <c r="C33" s="186">
        <f>C32</f>
        <v>0</v>
      </c>
      <c r="D33" s="182" t="s">
        <v>74</v>
      </c>
      <c r="E33" s="158"/>
      <c r="F33" s="319">
        <f>ROUND(PRODUCT(F32,C33/100),1)</f>
        <v>0</v>
      </c>
      <c r="G33" s="320"/>
    </row>
    <row r="34" spans="1:8" s="190" customFormat="1" ht="19.5" customHeight="1" thickBot="1" x14ac:dyDescent="0.3">
      <c r="A34" s="187" t="s">
        <v>75</v>
      </c>
      <c r="B34" s="188"/>
      <c r="C34" s="188"/>
      <c r="D34" s="188"/>
      <c r="E34" s="189"/>
      <c r="F34" s="321">
        <f>CEILING(SUM(F30:F33),IF(SUM(F30:F33)&gt;=0,1,-1))</f>
        <v>0</v>
      </c>
      <c r="G34" s="322"/>
    </row>
    <row r="36" spans="1:8" x14ac:dyDescent="0.2">
      <c r="A36" s="1" t="s">
        <v>76</v>
      </c>
      <c r="B36" s="1"/>
      <c r="C36" s="1"/>
      <c r="D36" s="1"/>
      <c r="E36" s="1"/>
      <c r="F36" s="1"/>
      <c r="G36" s="1"/>
      <c r="H36" t="s">
        <v>2</v>
      </c>
    </row>
    <row r="37" spans="1:8" ht="14.25" customHeight="1" x14ac:dyDescent="0.2">
      <c r="A37" s="1"/>
      <c r="B37" s="313"/>
      <c r="C37" s="313"/>
      <c r="D37" s="313"/>
      <c r="E37" s="313"/>
      <c r="F37" s="313"/>
      <c r="G37" s="313"/>
      <c r="H37" t="s">
        <v>2</v>
      </c>
    </row>
    <row r="38" spans="1:8" ht="12.75" customHeight="1" x14ac:dyDescent="0.2">
      <c r="A38" s="191"/>
      <c r="B38" s="313"/>
      <c r="C38" s="313"/>
      <c r="D38" s="313"/>
      <c r="E38" s="313"/>
      <c r="F38" s="313"/>
      <c r="G38" s="313"/>
      <c r="H38" t="s">
        <v>2</v>
      </c>
    </row>
    <row r="39" spans="1:8" x14ac:dyDescent="0.2">
      <c r="A39" s="191"/>
      <c r="B39" s="313"/>
      <c r="C39" s="313"/>
      <c r="D39" s="313"/>
      <c r="E39" s="313"/>
      <c r="F39" s="313"/>
      <c r="G39" s="313"/>
      <c r="H39" t="s">
        <v>2</v>
      </c>
    </row>
    <row r="40" spans="1:8" x14ac:dyDescent="0.2">
      <c r="A40" s="191"/>
      <c r="B40" s="313"/>
      <c r="C40" s="313"/>
      <c r="D40" s="313"/>
      <c r="E40" s="313"/>
      <c r="F40" s="313"/>
      <c r="G40" s="313"/>
      <c r="H40" t="s">
        <v>2</v>
      </c>
    </row>
    <row r="41" spans="1:8" x14ac:dyDescent="0.2">
      <c r="A41" s="191"/>
      <c r="B41" s="313"/>
      <c r="C41" s="313"/>
      <c r="D41" s="313"/>
      <c r="E41" s="313"/>
      <c r="F41" s="313"/>
      <c r="G41" s="313"/>
      <c r="H41" t="s">
        <v>2</v>
      </c>
    </row>
    <row r="42" spans="1:8" x14ac:dyDescent="0.2">
      <c r="A42" s="191"/>
      <c r="B42" s="313"/>
      <c r="C42" s="313"/>
      <c r="D42" s="313"/>
      <c r="E42" s="313"/>
      <c r="F42" s="313"/>
      <c r="G42" s="313"/>
      <c r="H42" t="s">
        <v>2</v>
      </c>
    </row>
    <row r="43" spans="1:8" x14ac:dyDescent="0.2">
      <c r="A43" s="191"/>
      <c r="B43" s="313"/>
      <c r="C43" s="313"/>
      <c r="D43" s="313"/>
      <c r="E43" s="313"/>
      <c r="F43" s="313"/>
      <c r="G43" s="313"/>
      <c r="H43" t="s">
        <v>2</v>
      </c>
    </row>
    <row r="44" spans="1:8" x14ac:dyDescent="0.2">
      <c r="A44" s="191"/>
      <c r="B44" s="313"/>
      <c r="C44" s="313"/>
      <c r="D44" s="313"/>
      <c r="E44" s="313"/>
      <c r="F44" s="313"/>
      <c r="G44" s="313"/>
      <c r="H44" t="s">
        <v>2</v>
      </c>
    </row>
    <row r="45" spans="1:8" ht="0.75" customHeight="1" x14ac:dyDescent="0.2">
      <c r="A45" s="191"/>
      <c r="B45" s="313"/>
      <c r="C45" s="313"/>
      <c r="D45" s="313"/>
      <c r="E45" s="313"/>
      <c r="F45" s="313"/>
      <c r="G45" s="313"/>
      <c r="H45" t="s">
        <v>2</v>
      </c>
    </row>
    <row r="46" spans="1:8" x14ac:dyDescent="0.2">
      <c r="B46" s="323"/>
      <c r="C46" s="323"/>
      <c r="D46" s="323"/>
      <c r="E46" s="323"/>
      <c r="F46" s="323"/>
      <c r="G46" s="323"/>
    </row>
    <row r="47" spans="1:8" x14ac:dyDescent="0.2">
      <c r="B47" s="323"/>
      <c r="C47" s="323"/>
      <c r="D47" s="323"/>
      <c r="E47" s="323"/>
      <c r="F47" s="323"/>
      <c r="G47" s="323"/>
    </row>
    <row r="48" spans="1:8" x14ac:dyDescent="0.2">
      <c r="B48" s="323"/>
      <c r="C48" s="323"/>
      <c r="D48" s="323"/>
      <c r="E48" s="323"/>
      <c r="F48" s="323"/>
      <c r="G48" s="323"/>
    </row>
    <row r="49" spans="2:7" x14ac:dyDescent="0.2">
      <c r="B49" s="323"/>
      <c r="C49" s="323"/>
      <c r="D49" s="323"/>
      <c r="E49" s="323"/>
      <c r="F49" s="323"/>
      <c r="G49" s="323"/>
    </row>
    <row r="50" spans="2:7" x14ac:dyDescent="0.2">
      <c r="B50" s="323"/>
      <c r="C50" s="323"/>
      <c r="D50" s="323"/>
      <c r="E50" s="323"/>
      <c r="F50" s="323"/>
      <c r="G50" s="323"/>
    </row>
    <row r="51" spans="2:7" x14ac:dyDescent="0.2">
      <c r="B51" s="323"/>
      <c r="C51" s="323"/>
      <c r="D51" s="323"/>
      <c r="E51" s="323"/>
      <c r="F51" s="323"/>
      <c r="G51" s="323"/>
    </row>
    <row r="52" spans="2:7" x14ac:dyDescent="0.2">
      <c r="B52" s="323"/>
      <c r="C52" s="323"/>
      <c r="D52" s="323"/>
      <c r="E52" s="323"/>
      <c r="F52" s="323"/>
      <c r="G52" s="323"/>
    </row>
    <row r="53" spans="2:7" x14ac:dyDescent="0.2">
      <c r="B53" s="323"/>
      <c r="C53" s="323"/>
      <c r="D53" s="323"/>
      <c r="E53" s="323"/>
      <c r="F53" s="323"/>
      <c r="G53" s="323"/>
    </row>
    <row r="54" spans="2:7" x14ac:dyDescent="0.2">
      <c r="B54" s="323"/>
      <c r="C54" s="323"/>
      <c r="D54" s="323"/>
      <c r="E54" s="323"/>
      <c r="F54" s="323"/>
      <c r="G54" s="323"/>
    </row>
    <row r="55" spans="2:7" x14ac:dyDescent="0.2">
      <c r="B55" s="323"/>
      <c r="C55" s="323"/>
      <c r="D55" s="323"/>
      <c r="E55" s="323"/>
      <c r="F55" s="323"/>
      <c r="G55" s="323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98" t="s">
        <v>33</v>
      </c>
      <c r="B1" s="99"/>
      <c r="C1" s="99"/>
      <c r="D1" s="99"/>
      <c r="E1" s="99"/>
      <c r="F1" s="99"/>
      <c r="G1" s="99"/>
    </row>
    <row r="2" spans="1:57" ht="12.75" customHeight="1" x14ac:dyDescent="0.2">
      <c r="A2" s="100" t="s">
        <v>34</v>
      </c>
      <c r="B2" s="101"/>
      <c r="C2" s="102" t="s">
        <v>877</v>
      </c>
      <c r="D2" s="102" t="s">
        <v>878</v>
      </c>
      <c r="E2" s="101"/>
      <c r="F2" s="103" t="s">
        <v>35</v>
      </c>
      <c r="G2" s="104"/>
    </row>
    <row r="3" spans="1:57" ht="3" hidden="1" customHeight="1" x14ac:dyDescent="0.2">
      <c r="A3" s="105"/>
      <c r="B3" s="106"/>
      <c r="C3" s="107"/>
      <c r="D3" s="107"/>
      <c r="E3" s="106"/>
      <c r="F3" s="108"/>
      <c r="G3" s="109"/>
    </row>
    <row r="4" spans="1:57" ht="12" customHeight="1" x14ac:dyDescent="0.2">
      <c r="A4" s="110" t="s">
        <v>36</v>
      </c>
      <c r="B4" s="106"/>
      <c r="C4" s="107"/>
      <c r="D4" s="107"/>
      <c r="E4" s="106"/>
      <c r="F4" s="108" t="s">
        <v>37</v>
      </c>
      <c r="G4" s="111"/>
    </row>
    <row r="5" spans="1:57" ht="12.95" customHeight="1" x14ac:dyDescent="0.2">
      <c r="A5" s="112" t="s">
        <v>877</v>
      </c>
      <c r="B5" s="113"/>
      <c r="C5" s="114" t="s">
        <v>878</v>
      </c>
      <c r="D5" s="115"/>
      <c r="E5" s="116"/>
      <c r="F5" s="108" t="s">
        <v>38</v>
      </c>
      <c r="G5" s="109"/>
    </row>
    <row r="6" spans="1:57" ht="12.95" customHeight="1" x14ac:dyDescent="0.2">
      <c r="A6" s="110" t="s">
        <v>39</v>
      </c>
      <c r="B6" s="106"/>
      <c r="C6" s="107"/>
      <c r="D6" s="107"/>
      <c r="E6" s="106"/>
      <c r="F6" s="117" t="s">
        <v>40</v>
      </c>
      <c r="G6" s="118">
        <v>0</v>
      </c>
      <c r="O6" s="119"/>
    </row>
    <row r="7" spans="1:57" ht="12.95" customHeight="1" x14ac:dyDescent="0.2">
      <c r="A7" s="120" t="s">
        <v>105</v>
      </c>
      <c r="B7" s="121"/>
      <c r="C7" s="122" t="s">
        <v>106</v>
      </c>
      <c r="D7" s="123"/>
      <c r="E7" s="123"/>
      <c r="F7" s="124" t="s">
        <v>41</v>
      </c>
      <c r="G7" s="118">
        <f>IF(G6=0,,ROUND((F30+F32)/G6,1))</f>
        <v>0</v>
      </c>
    </row>
    <row r="8" spans="1:57" x14ac:dyDescent="0.2">
      <c r="A8" s="125" t="s">
        <v>42</v>
      </c>
      <c r="B8" s="108"/>
      <c r="C8" s="314"/>
      <c r="D8" s="314"/>
      <c r="E8" s="315"/>
      <c r="F8" s="126" t="s">
        <v>43</v>
      </c>
      <c r="G8" s="127"/>
      <c r="H8" s="128"/>
      <c r="I8" s="129"/>
    </row>
    <row r="9" spans="1:57" x14ac:dyDescent="0.2">
      <c r="A9" s="125" t="s">
        <v>44</v>
      </c>
      <c r="B9" s="108"/>
      <c r="C9" s="314"/>
      <c r="D9" s="314"/>
      <c r="E9" s="315"/>
      <c r="F9" s="108"/>
      <c r="G9" s="130"/>
      <c r="H9" s="131"/>
    </row>
    <row r="10" spans="1:57" x14ac:dyDescent="0.2">
      <c r="A10" s="125" t="s">
        <v>45</v>
      </c>
      <c r="B10" s="108"/>
      <c r="C10" s="314"/>
      <c r="D10" s="314"/>
      <c r="E10" s="314"/>
      <c r="F10" s="132"/>
      <c r="G10" s="133"/>
      <c r="H10" s="134"/>
    </row>
    <row r="11" spans="1:57" ht="13.5" customHeight="1" x14ac:dyDescent="0.2">
      <c r="A11" s="125" t="s">
        <v>46</v>
      </c>
      <c r="B11" s="108"/>
      <c r="C11" s="314" t="s">
        <v>439</v>
      </c>
      <c r="D11" s="314"/>
      <c r="E11" s="314"/>
      <c r="F11" s="135" t="s">
        <v>47</v>
      </c>
      <c r="G11" s="136"/>
      <c r="H11" s="131"/>
      <c r="BA11" s="137"/>
      <c r="BB11" s="137"/>
      <c r="BC11" s="137"/>
      <c r="BD11" s="137"/>
      <c r="BE11" s="137"/>
    </row>
    <row r="12" spans="1:57" ht="12.75" customHeight="1" x14ac:dyDescent="0.2">
      <c r="A12" s="138" t="s">
        <v>48</v>
      </c>
      <c r="B12" s="106"/>
      <c r="C12" s="316"/>
      <c r="D12" s="316"/>
      <c r="E12" s="316"/>
      <c r="F12" s="139" t="s">
        <v>49</v>
      </c>
      <c r="G12" s="140"/>
      <c r="H12" s="131"/>
    </row>
    <row r="13" spans="1:57" ht="28.5" customHeight="1" thickBot="1" x14ac:dyDescent="0.25">
      <c r="A13" s="141" t="s">
        <v>50</v>
      </c>
      <c r="B13" s="142"/>
      <c r="C13" s="142"/>
      <c r="D13" s="142"/>
      <c r="E13" s="143"/>
      <c r="F13" s="143"/>
      <c r="G13" s="144"/>
      <c r="H13" s="131"/>
    </row>
    <row r="14" spans="1:57" ht="17.25" customHeight="1" thickBot="1" x14ac:dyDescent="0.25">
      <c r="A14" s="145" t="s">
        <v>51</v>
      </c>
      <c r="B14" s="146"/>
      <c r="C14" s="147"/>
      <c r="D14" s="148" t="s">
        <v>52</v>
      </c>
      <c r="E14" s="149"/>
      <c r="F14" s="149"/>
      <c r="G14" s="147"/>
    </row>
    <row r="15" spans="1:57" ht="15.95" customHeight="1" x14ac:dyDescent="0.2">
      <c r="A15" s="150"/>
      <c r="B15" s="151" t="s">
        <v>53</v>
      </c>
      <c r="C15" s="152">
        <f>'SO08 SO08 Rek'!E11</f>
        <v>0</v>
      </c>
      <c r="D15" s="153" t="str">
        <f>'SO08 SO08 Rek'!A16</f>
        <v>Ztížené výrobní podmínky</v>
      </c>
      <c r="E15" s="154"/>
      <c r="F15" s="155"/>
      <c r="G15" s="152">
        <f>'SO08 SO08 Rek'!I16</f>
        <v>0</v>
      </c>
    </row>
    <row r="16" spans="1:57" ht="15.95" customHeight="1" x14ac:dyDescent="0.2">
      <c r="A16" s="150" t="s">
        <v>54</v>
      </c>
      <c r="B16" s="151" t="s">
        <v>55</v>
      </c>
      <c r="C16" s="152">
        <f>'SO08 SO08 Rek'!F11</f>
        <v>0</v>
      </c>
      <c r="D16" s="156" t="str">
        <f>'SO08 SO08 Rek'!A17</f>
        <v>Oborová přirážka</v>
      </c>
      <c r="E16" s="157"/>
      <c r="F16" s="158"/>
      <c r="G16" s="152">
        <f>'SO08 SO08 Rek'!I17</f>
        <v>0</v>
      </c>
    </row>
    <row r="17" spans="1:7" ht="15.95" customHeight="1" x14ac:dyDescent="0.2">
      <c r="A17" s="150" t="s">
        <v>56</v>
      </c>
      <c r="B17" s="151" t="s">
        <v>57</v>
      </c>
      <c r="C17" s="152">
        <f>'SO08 SO08 Rek'!H11</f>
        <v>0</v>
      </c>
      <c r="D17" s="156" t="str">
        <f>'SO08 SO08 Rek'!A18</f>
        <v>Přesun stavebních kapacit</v>
      </c>
      <c r="E17" s="157"/>
      <c r="F17" s="158"/>
      <c r="G17" s="152">
        <f>'SO08 SO08 Rek'!I18</f>
        <v>0</v>
      </c>
    </row>
    <row r="18" spans="1:7" ht="15.95" customHeight="1" x14ac:dyDescent="0.2">
      <c r="A18" s="159" t="s">
        <v>58</v>
      </c>
      <c r="B18" s="160" t="s">
        <v>59</v>
      </c>
      <c r="C18" s="152">
        <f>'SO08 SO08 Rek'!G11</f>
        <v>0</v>
      </c>
      <c r="D18" s="156" t="str">
        <f>'SO08 SO08 Rek'!A19</f>
        <v>Mimostaveništní doprava</v>
      </c>
      <c r="E18" s="157"/>
      <c r="F18" s="158"/>
      <c r="G18" s="152">
        <f>'SO08 SO08 Rek'!I19</f>
        <v>0</v>
      </c>
    </row>
    <row r="19" spans="1:7" ht="15.95" customHeight="1" x14ac:dyDescent="0.2">
      <c r="A19" s="161" t="s">
        <v>60</v>
      </c>
      <c r="B19" s="151"/>
      <c r="C19" s="152">
        <f>SUM(C15:C18)</f>
        <v>0</v>
      </c>
      <c r="D19" s="162" t="str">
        <f>'SO08 SO08 Rek'!A20</f>
        <v>Zařízení staveniště</v>
      </c>
      <c r="E19" s="157"/>
      <c r="F19" s="158"/>
      <c r="G19" s="152">
        <f>'SO08 SO08 Rek'!I20</f>
        <v>0</v>
      </c>
    </row>
    <row r="20" spans="1:7" ht="15.95" customHeight="1" x14ac:dyDescent="0.2">
      <c r="A20" s="161"/>
      <c r="B20" s="151"/>
      <c r="C20" s="152"/>
      <c r="D20" s="156" t="str">
        <f>'SO08 SO08 Rek'!A21</f>
        <v>Provoz investora</v>
      </c>
      <c r="E20" s="157"/>
      <c r="F20" s="158"/>
      <c r="G20" s="152">
        <f>'SO08 SO08 Rek'!I21</f>
        <v>0</v>
      </c>
    </row>
    <row r="21" spans="1:7" ht="15.95" customHeight="1" x14ac:dyDescent="0.2">
      <c r="A21" s="161" t="s">
        <v>30</v>
      </c>
      <c r="B21" s="151"/>
      <c r="C21" s="152">
        <f>'SO08 SO08 Rek'!I11</f>
        <v>0</v>
      </c>
      <c r="D21" s="156" t="str">
        <f>'SO08 SO08 Rek'!A22</f>
        <v>Kompletační činnost (IČD)</v>
      </c>
      <c r="E21" s="157"/>
      <c r="F21" s="158"/>
      <c r="G21" s="152">
        <f>'SO08 SO08 Rek'!I22</f>
        <v>0</v>
      </c>
    </row>
    <row r="22" spans="1:7" ht="15.95" customHeight="1" x14ac:dyDescent="0.2">
      <c r="A22" s="163" t="s">
        <v>61</v>
      </c>
      <c r="B22" s="131"/>
      <c r="C22" s="152">
        <f>C19+C21</f>
        <v>0</v>
      </c>
      <c r="D22" s="156" t="s">
        <v>62</v>
      </c>
      <c r="E22" s="157"/>
      <c r="F22" s="158"/>
      <c r="G22" s="152">
        <f>G23-SUM(G15:G21)</f>
        <v>0</v>
      </c>
    </row>
    <row r="23" spans="1:7" ht="15.95" customHeight="1" thickBot="1" x14ac:dyDescent="0.25">
      <c r="A23" s="317" t="s">
        <v>63</v>
      </c>
      <c r="B23" s="318"/>
      <c r="C23" s="164">
        <f>C22+G23</f>
        <v>0</v>
      </c>
      <c r="D23" s="165" t="s">
        <v>64</v>
      </c>
      <c r="E23" s="166"/>
      <c r="F23" s="167"/>
      <c r="G23" s="152">
        <f>'SO08 SO08 Rek'!H24</f>
        <v>0</v>
      </c>
    </row>
    <row r="24" spans="1:7" x14ac:dyDescent="0.2">
      <c r="A24" s="168" t="s">
        <v>65</v>
      </c>
      <c r="B24" s="169"/>
      <c r="C24" s="170"/>
      <c r="D24" s="169" t="s">
        <v>66</v>
      </c>
      <c r="E24" s="169"/>
      <c r="F24" s="171" t="s">
        <v>67</v>
      </c>
      <c r="G24" s="172"/>
    </row>
    <row r="25" spans="1:7" x14ac:dyDescent="0.2">
      <c r="A25" s="163" t="s">
        <v>68</v>
      </c>
      <c r="B25" s="131"/>
      <c r="C25" s="173"/>
      <c r="D25" s="131" t="s">
        <v>68</v>
      </c>
      <c r="F25" s="174" t="s">
        <v>68</v>
      </c>
      <c r="G25" s="175"/>
    </row>
    <row r="26" spans="1:7" ht="37.5" customHeight="1" x14ac:dyDescent="0.2">
      <c r="A26" s="163" t="s">
        <v>69</v>
      </c>
      <c r="B26" s="176"/>
      <c r="C26" s="173"/>
      <c r="D26" s="131" t="s">
        <v>69</v>
      </c>
      <c r="F26" s="174" t="s">
        <v>69</v>
      </c>
      <c r="G26" s="175"/>
    </row>
    <row r="27" spans="1:7" x14ac:dyDescent="0.2">
      <c r="A27" s="163"/>
      <c r="B27" s="177"/>
      <c r="C27" s="173"/>
      <c r="D27" s="131"/>
      <c r="F27" s="174"/>
      <c r="G27" s="175"/>
    </row>
    <row r="28" spans="1:7" x14ac:dyDescent="0.2">
      <c r="A28" s="163" t="s">
        <v>70</v>
      </c>
      <c r="B28" s="131"/>
      <c r="C28" s="173"/>
      <c r="D28" s="174" t="s">
        <v>71</v>
      </c>
      <c r="E28" s="173"/>
      <c r="F28" s="178" t="s">
        <v>71</v>
      </c>
      <c r="G28" s="175"/>
    </row>
    <row r="29" spans="1:7" ht="69" customHeight="1" x14ac:dyDescent="0.2">
      <c r="A29" s="163"/>
      <c r="B29" s="131"/>
      <c r="C29" s="179"/>
      <c r="D29" s="180"/>
      <c r="E29" s="179"/>
      <c r="F29" s="131"/>
      <c r="G29" s="175"/>
    </row>
    <row r="30" spans="1:7" x14ac:dyDescent="0.2">
      <c r="A30" s="181" t="s">
        <v>12</v>
      </c>
      <c r="B30" s="182"/>
      <c r="C30" s="183">
        <v>21</v>
      </c>
      <c r="D30" s="182" t="s">
        <v>72</v>
      </c>
      <c r="E30" s="184"/>
      <c r="F30" s="319">
        <f>ROUND(C23-F32,0)</f>
        <v>0</v>
      </c>
      <c r="G30" s="320"/>
    </row>
    <row r="31" spans="1:7" x14ac:dyDescent="0.2">
      <c r="A31" s="181" t="s">
        <v>73</v>
      </c>
      <c r="B31" s="182"/>
      <c r="C31" s="183">
        <f>C30</f>
        <v>21</v>
      </c>
      <c r="D31" s="182" t="s">
        <v>74</v>
      </c>
      <c r="E31" s="184"/>
      <c r="F31" s="319">
        <f>ROUND(PRODUCT(F30,C31/100),1)</f>
        <v>0</v>
      </c>
      <c r="G31" s="320"/>
    </row>
    <row r="32" spans="1:7" x14ac:dyDescent="0.2">
      <c r="A32" s="181" t="s">
        <v>12</v>
      </c>
      <c r="B32" s="182"/>
      <c r="C32" s="183">
        <v>0</v>
      </c>
      <c r="D32" s="182" t="s">
        <v>74</v>
      </c>
      <c r="E32" s="184"/>
      <c r="F32" s="319">
        <v>0</v>
      </c>
      <c r="G32" s="320"/>
    </row>
    <row r="33" spans="1:8" x14ac:dyDescent="0.2">
      <c r="A33" s="181" t="s">
        <v>73</v>
      </c>
      <c r="B33" s="185"/>
      <c r="C33" s="186">
        <f>C32</f>
        <v>0</v>
      </c>
      <c r="D33" s="182" t="s">
        <v>74</v>
      </c>
      <c r="E33" s="158"/>
      <c r="F33" s="319">
        <f>ROUND(PRODUCT(F32,C33/100),1)</f>
        <v>0</v>
      </c>
      <c r="G33" s="320"/>
    </row>
    <row r="34" spans="1:8" s="190" customFormat="1" ht="19.5" customHeight="1" thickBot="1" x14ac:dyDescent="0.3">
      <c r="A34" s="187" t="s">
        <v>75</v>
      </c>
      <c r="B34" s="188"/>
      <c r="C34" s="188"/>
      <c r="D34" s="188"/>
      <c r="E34" s="189"/>
      <c r="F34" s="321">
        <f>CEILING(SUM(F30:F33),IF(SUM(F30:F33)&gt;=0,1,-1))</f>
        <v>0</v>
      </c>
      <c r="G34" s="322"/>
    </row>
    <row r="36" spans="1:8" x14ac:dyDescent="0.2">
      <c r="A36" s="1" t="s">
        <v>76</v>
      </c>
      <c r="B36" s="1"/>
      <c r="C36" s="1"/>
      <c r="D36" s="1"/>
      <c r="E36" s="1"/>
      <c r="F36" s="1"/>
      <c r="G36" s="1"/>
      <c r="H36" t="s">
        <v>2</v>
      </c>
    </row>
    <row r="37" spans="1:8" ht="14.25" customHeight="1" x14ac:dyDescent="0.2">
      <c r="A37" s="1"/>
      <c r="B37" s="313"/>
      <c r="C37" s="313"/>
      <c r="D37" s="313"/>
      <c r="E37" s="313"/>
      <c r="F37" s="313"/>
      <c r="G37" s="313"/>
      <c r="H37" t="s">
        <v>2</v>
      </c>
    </row>
    <row r="38" spans="1:8" ht="12.75" customHeight="1" x14ac:dyDescent="0.2">
      <c r="A38" s="191"/>
      <c r="B38" s="313"/>
      <c r="C38" s="313"/>
      <c r="D38" s="313"/>
      <c r="E38" s="313"/>
      <c r="F38" s="313"/>
      <c r="G38" s="313"/>
      <c r="H38" t="s">
        <v>2</v>
      </c>
    </row>
    <row r="39" spans="1:8" x14ac:dyDescent="0.2">
      <c r="A39" s="191"/>
      <c r="B39" s="313"/>
      <c r="C39" s="313"/>
      <c r="D39" s="313"/>
      <c r="E39" s="313"/>
      <c r="F39" s="313"/>
      <c r="G39" s="313"/>
      <c r="H39" t="s">
        <v>2</v>
      </c>
    </row>
    <row r="40" spans="1:8" x14ac:dyDescent="0.2">
      <c r="A40" s="191"/>
      <c r="B40" s="313"/>
      <c r="C40" s="313"/>
      <c r="D40" s="313"/>
      <c r="E40" s="313"/>
      <c r="F40" s="313"/>
      <c r="G40" s="313"/>
      <c r="H40" t="s">
        <v>2</v>
      </c>
    </row>
    <row r="41" spans="1:8" x14ac:dyDescent="0.2">
      <c r="A41" s="191"/>
      <c r="B41" s="313"/>
      <c r="C41" s="313"/>
      <c r="D41" s="313"/>
      <c r="E41" s="313"/>
      <c r="F41" s="313"/>
      <c r="G41" s="313"/>
      <c r="H41" t="s">
        <v>2</v>
      </c>
    </row>
    <row r="42" spans="1:8" x14ac:dyDescent="0.2">
      <c r="A42" s="191"/>
      <c r="B42" s="313"/>
      <c r="C42" s="313"/>
      <c r="D42" s="313"/>
      <c r="E42" s="313"/>
      <c r="F42" s="313"/>
      <c r="G42" s="313"/>
      <c r="H42" t="s">
        <v>2</v>
      </c>
    </row>
    <row r="43" spans="1:8" x14ac:dyDescent="0.2">
      <c r="A43" s="191"/>
      <c r="B43" s="313"/>
      <c r="C43" s="313"/>
      <c r="D43" s="313"/>
      <c r="E43" s="313"/>
      <c r="F43" s="313"/>
      <c r="G43" s="313"/>
      <c r="H43" t="s">
        <v>2</v>
      </c>
    </row>
    <row r="44" spans="1:8" x14ac:dyDescent="0.2">
      <c r="A44" s="191"/>
      <c r="B44" s="313"/>
      <c r="C44" s="313"/>
      <c r="D44" s="313"/>
      <c r="E44" s="313"/>
      <c r="F44" s="313"/>
      <c r="G44" s="313"/>
      <c r="H44" t="s">
        <v>2</v>
      </c>
    </row>
    <row r="45" spans="1:8" ht="0.75" customHeight="1" x14ac:dyDescent="0.2">
      <c r="A45" s="191"/>
      <c r="B45" s="313"/>
      <c r="C45" s="313"/>
      <c r="D45" s="313"/>
      <c r="E45" s="313"/>
      <c r="F45" s="313"/>
      <c r="G45" s="313"/>
      <c r="H45" t="s">
        <v>2</v>
      </c>
    </row>
    <row r="46" spans="1:8" x14ac:dyDescent="0.2">
      <c r="B46" s="323"/>
      <c r="C46" s="323"/>
      <c r="D46" s="323"/>
      <c r="E46" s="323"/>
      <c r="F46" s="323"/>
      <c r="G46" s="323"/>
    </row>
    <row r="47" spans="1:8" x14ac:dyDescent="0.2">
      <c r="B47" s="323"/>
      <c r="C47" s="323"/>
      <c r="D47" s="323"/>
      <c r="E47" s="323"/>
      <c r="F47" s="323"/>
      <c r="G47" s="323"/>
    </row>
    <row r="48" spans="1:8" x14ac:dyDescent="0.2">
      <c r="B48" s="323"/>
      <c r="C48" s="323"/>
      <c r="D48" s="323"/>
      <c r="E48" s="323"/>
      <c r="F48" s="323"/>
      <c r="G48" s="323"/>
    </row>
    <row r="49" spans="2:7" x14ac:dyDescent="0.2">
      <c r="B49" s="323"/>
      <c r="C49" s="323"/>
      <c r="D49" s="323"/>
      <c r="E49" s="323"/>
      <c r="F49" s="323"/>
      <c r="G49" s="323"/>
    </row>
    <row r="50" spans="2:7" x14ac:dyDescent="0.2">
      <c r="B50" s="323"/>
      <c r="C50" s="323"/>
      <c r="D50" s="323"/>
      <c r="E50" s="323"/>
      <c r="F50" s="323"/>
      <c r="G50" s="323"/>
    </row>
    <row r="51" spans="2:7" x14ac:dyDescent="0.2">
      <c r="B51" s="323"/>
      <c r="C51" s="323"/>
      <c r="D51" s="323"/>
      <c r="E51" s="323"/>
      <c r="F51" s="323"/>
      <c r="G51" s="323"/>
    </row>
    <row r="52" spans="2:7" x14ac:dyDescent="0.2">
      <c r="B52" s="323"/>
      <c r="C52" s="323"/>
      <c r="D52" s="323"/>
      <c r="E52" s="323"/>
      <c r="F52" s="323"/>
      <c r="G52" s="323"/>
    </row>
    <row r="53" spans="2:7" x14ac:dyDescent="0.2">
      <c r="B53" s="323"/>
      <c r="C53" s="323"/>
      <c r="D53" s="323"/>
      <c r="E53" s="323"/>
      <c r="F53" s="323"/>
      <c r="G53" s="323"/>
    </row>
    <row r="54" spans="2:7" x14ac:dyDescent="0.2">
      <c r="B54" s="323"/>
      <c r="C54" s="323"/>
      <c r="D54" s="323"/>
      <c r="E54" s="323"/>
      <c r="F54" s="323"/>
      <c r="G54" s="323"/>
    </row>
    <row r="55" spans="2:7" x14ac:dyDescent="0.2">
      <c r="B55" s="323"/>
      <c r="C55" s="323"/>
      <c r="D55" s="323"/>
      <c r="E55" s="323"/>
      <c r="F55" s="323"/>
      <c r="G55" s="323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E75"/>
  <sheetViews>
    <sheetView workbookViewId="0">
      <selection activeCell="G24" sqref="G24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324" t="s">
        <v>3</v>
      </c>
      <c r="B1" s="325"/>
      <c r="C1" s="192" t="s">
        <v>107</v>
      </c>
      <c r="D1" s="193"/>
      <c r="E1" s="194"/>
      <c r="F1" s="193"/>
      <c r="G1" s="195" t="s">
        <v>77</v>
      </c>
      <c r="H1" s="196" t="s">
        <v>877</v>
      </c>
      <c r="I1" s="197"/>
    </row>
    <row r="2" spans="1:57" ht="13.5" thickBot="1" x14ac:dyDescent="0.25">
      <c r="A2" s="326" t="s">
        <v>78</v>
      </c>
      <c r="B2" s="327"/>
      <c r="C2" s="198" t="s">
        <v>879</v>
      </c>
      <c r="D2" s="199"/>
      <c r="E2" s="200"/>
      <c r="F2" s="199"/>
      <c r="G2" s="328" t="s">
        <v>878</v>
      </c>
      <c r="H2" s="329"/>
      <c r="I2" s="330"/>
    </row>
    <row r="3" spans="1:57" ht="13.5" thickTop="1" x14ac:dyDescent="0.2">
      <c r="F3" s="131"/>
    </row>
    <row r="4" spans="1:57" ht="19.5" customHeight="1" x14ac:dyDescent="0.25">
      <c r="A4" s="201" t="s">
        <v>79</v>
      </c>
      <c r="B4" s="202"/>
      <c r="C4" s="202"/>
      <c r="D4" s="202"/>
      <c r="E4" s="203"/>
      <c r="F4" s="202"/>
      <c r="G4" s="202"/>
      <c r="H4" s="202"/>
      <c r="I4" s="202"/>
    </row>
    <row r="5" spans="1:57" ht="13.5" thickBot="1" x14ac:dyDescent="0.25"/>
    <row r="6" spans="1:57" s="131" customFormat="1" ht="13.5" thickBot="1" x14ac:dyDescent="0.25">
      <c r="A6" s="204"/>
      <c r="B6" s="205" t="s">
        <v>80</v>
      </c>
      <c r="C6" s="205"/>
      <c r="D6" s="206"/>
      <c r="E6" s="207" t="s">
        <v>26</v>
      </c>
      <c r="F6" s="208" t="s">
        <v>27</v>
      </c>
      <c r="G6" s="208" t="s">
        <v>28</v>
      </c>
      <c r="H6" s="208" t="s">
        <v>29</v>
      </c>
      <c r="I6" s="209" t="s">
        <v>30</v>
      </c>
    </row>
    <row r="7" spans="1:57" s="131" customFormat="1" x14ac:dyDescent="0.2">
      <c r="A7" s="301" t="str">
        <f>'SO08 SO08 Pol'!B7</f>
        <v>1</v>
      </c>
      <c r="B7" s="63" t="str">
        <f>'SO08 SO08 Pol'!C7</f>
        <v>Zemní práce</v>
      </c>
      <c r="D7" s="210"/>
      <c r="E7" s="302">
        <f>'SO08 SO08 Pol'!BA96</f>
        <v>0</v>
      </c>
      <c r="F7" s="303">
        <f>'SO08 SO08 Pol'!BB96</f>
        <v>0</v>
      </c>
      <c r="G7" s="303">
        <f>'SO08 SO08 Pol'!BC96</f>
        <v>0</v>
      </c>
      <c r="H7" s="303">
        <f>'SO08 SO08 Pol'!BD96</f>
        <v>0</v>
      </c>
      <c r="I7" s="304">
        <f>'SO08 SO08 Pol'!BE96</f>
        <v>0</v>
      </c>
    </row>
    <row r="8" spans="1:57" s="131" customFormat="1" x14ac:dyDescent="0.2">
      <c r="A8" s="301" t="str">
        <f>'SO08 SO08 Pol'!B97</f>
        <v>2</v>
      </c>
      <c r="B8" s="63" t="str">
        <f>'SO08 SO08 Pol'!C97</f>
        <v>Základy a zvláštní zakládání</v>
      </c>
      <c r="D8" s="210"/>
      <c r="E8" s="302">
        <f>'SO08 SO08 Pol'!BA99</f>
        <v>0</v>
      </c>
      <c r="F8" s="303">
        <f>'SO08 SO08 Pol'!BB99</f>
        <v>0</v>
      </c>
      <c r="G8" s="303">
        <f>'SO08 SO08 Pol'!BC99</f>
        <v>0</v>
      </c>
      <c r="H8" s="303">
        <f>'SO08 SO08 Pol'!BD99</f>
        <v>0</v>
      </c>
      <c r="I8" s="304">
        <f>'SO08 SO08 Pol'!BE99</f>
        <v>0</v>
      </c>
    </row>
    <row r="9" spans="1:57" s="131" customFormat="1" x14ac:dyDescent="0.2">
      <c r="A9" s="301" t="str">
        <f>'SO08 SO08 Pol'!B100</f>
        <v>99</v>
      </c>
      <c r="B9" s="63" t="str">
        <f>'SO08 SO08 Pol'!C100</f>
        <v>Staveništní přesun hmot</v>
      </c>
      <c r="D9" s="210"/>
      <c r="E9" s="302">
        <f>'SO08 SO08 Pol'!BA103</f>
        <v>0</v>
      </c>
      <c r="F9" s="303">
        <f>'SO08 SO08 Pol'!BB103</f>
        <v>0</v>
      </c>
      <c r="G9" s="303">
        <f>'SO08 SO08 Pol'!BC103</f>
        <v>0</v>
      </c>
      <c r="H9" s="303">
        <f>'SO08 SO08 Pol'!BD103</f>
        <v>0</v>
      </c>
      <c r="I9" s="304">
        <f>'SO08 SO08 Pol'!BE103</f>
        <v>0</v>
      </c>
    </row>
    <row r="10" spans="1:57" s="131" customFormat="1" ht="13.5" thickBot="1" x14ac:dyDescent="0.25">
      <c r="A10" s="301" t="str">
        <f>'SO08 SO08 Pol'!B104</f>
        <v>720</v>
      </c>
      <c r="B10" s="63" t="str">
        <f>'SO08 SO08 Pol'!C104</f>
        <v>Zdravotechnická instalace</v>
      </c>
      <c r="D10" s="210"/>
      <c r="E10" s="302">
        <f>'SO08 SO08 Pol'!BA106</f>
        <v>0</v>
      </c>
      <c r="F10" s="303">
        <f>'SO08 SO08 Pol'!BB106</f>
        <v>0</v>
      </c>
      <c r="G10" s="303">
        <f>'SO08 SO08 Pol'!BC106</f>
        <v>0</v>
      </c>
      <c r="H10" s="303">
        <f>'SO08 SO08 Pol'!BD106</f>
        <v>0</v>
      </c>
      <c r="I10" s="304">
        <f>'SO08 SO08 Pol'!BE106</f>
        <v>0</v>
      </c>
    </row>
    <row r="11" spans="1:57" s="13" customFormat="1" ht="13.5" thickBot="1" x14ac:dyDescent="0.25">
      <c r="A11" s="211"/>
      <c r="B11" s="212" t="s">
        <v>81</v>
      </c>
      <c r="C11" s="212"/>
      <c r="D11" s="213"/>
      <c r="E11" s="214">
        <f>SUM(E7:E10)</f>
        <v>0</v>
      </c>
      <c r="F11" s="215">
        <f>SUM(F7:F10)</f>
        <v>0</v>
      </c>
      <c r="G11" s="215">
        <f>SUM(G7:G10)</f>
        <v>0</v>
      </c>
      <c r="H11" s="215">
        <f>SUM(H7:H10)</f>
        <v>0</v>
      </c>
      <c r="I11" s="216">
        <f>SUM(I7:I10)</f>
        <v>0</v>
      </c>
    </row>
    <row r="12" spans="1:57" x14ac:dyDescent="0.2">
      <c r="A12" s="131"/>
      <c r="B12" s="131"/>
      <c r="C12" s="131"/>
      <c r="D12" s="131"/>
      <c r="E12" s="131"/>
      <c r="F12" s="131"/>
      <c r="G12" s="131"/>
      <c r="H12" s="131"/>
      <c r="I12" s="131"/>
    </row>
    <row r="13" spans="1:57" ht="19.5" customHeight="1" x14ac:dyDescent="0.25">
      <c r="A13" s="202" t="s">
        <v>82</v>
      </c>
      <c r="B13" s="202"/>
      <c r="C13" s="202"/>
      <c r="D13" s="202"/>
      <c r="E13" s="202"/>
      <c r="F13" s="202"/>
      <c r="G13" s="217"/>
      <c r="H13" s="202"/>
      <c r="I13" s="202"/>
      <c r="BA13" s="137"/>
      <c r="BB13" s="137"/>
      <c r="BC13" s="137"/>
      <c r="BD13" s="137"/>
      <c r="BE13" s="137"/>
    </row>
    <row r="14" spans="1:57" ht="13.5" thickBot="1" x14ac:dyDescent="0.25"/>
    <row r="15" spans="1:57" x14ac:dyDescent="0.2">
      <c r="A15" s="168" t="s">
        <v>83</v>
      </c>
      <c r="B15" s="169"/>
      <c r="C15" s="169"/>
      <c r="D15" s="218"/>
      <c r="E15" s="219" t="s">
        <v>84</v>
      </c>
      <c r="F15" s="220" t="s">
        <v>13</v>
      </c>
      <c r="G15" s="221" t="s">
        <v>85</v>
      </c>
      <c r="H15" s="222"/>
      <c r="I15" s="223" t="s">
        <v>84</v>
      </c>
    </row>
    <row r="16" spans="1:57" x14ac:dyDescent="0.2">
      <c r="A16" s="224" t="s">
        <v>473</v>
      </c>
      <c r="B16" s="225"/>
      <c r="C16" s="225"/>
      <c r="D16" s="226"/>
      <c r="E16" s="227"/>
      <c r="F16" s="228"/>
      <c r="G16" s="229">
        <v>0</v>
      </c>
      <c r="H16" s="230"/>
      <c r="I16" s="231">
        <f t="shared" ref="I16:I23" si="0">E16+F16*G16/100</f>
        <v>0</v>
      </c>
      <c r="BA16">
        <v>0</v>
      </c>
    </row>
    <row r="17" spans="1:53" x14ac:dyDescent="0.2">
      <c r="A17" s="224" t="s">
        <v>474</v>
      </c>
      <c r="B17" s="225"/>
      <c r="C17" s="225"/>
      <c r="D17" s="226"/>
      <c r="E17" s="227"/>
      <c r="F17" s="228"/>
      <c r="G17" s="229">
        <v>0</v>
      </c>
      <c r="H17" s="230"/>
      <c r="I17" s="231">
        <f t="shared" si="0"/>
        <v>0</v>
      </c>
      <c r="BA17">
        <v>0</v>
      </c>
    </row>
    <row r="18" spans="1:53" x14ac:dyDescent="0.2">
      <c r="A18" s="224" t="s">
        <v>433</v>
      </c>
      <c r="B18" s="225"/>
      <c r="C18" s="225"/>
      <c r="D18" s="226"/>
      <c r="E18" s="227"/>
      <c r="F18" s="228"/>
      <c r="G18" s="229">
        <v>0</v>
      </c>
      <c r="H18" s="230"/>
      <c r="I18" s="231">
        <f t="shared" si="0"/>
        <v>0</v>
      </c>
      <c r="BA18">
        <v>0</v>
      </c>
    </row>
    <row r="19" spans="1:53" x14ac:dyDescent="0.2">
      <c r="A19" s="224" t="s">
        <v>434</v>
      </c>
      <c r="B19" s="225"/>
      <c r="C19" s="225"/>
      <c r="D19" s="226"/>
      <c r="E19" s="227"/>
      <c r="F19" s="228"/>
      <c r="G19" s="229">
        <v>0</v>
      </c>
      <c r="H19" s="230"/>
      <c r="I19" s="231">
        <f t="shared" si="0"/>
        <v>0</v>
      </c>
      <c r="BA19">
        <v>0</v>
      </c>
    </row>
    <row r="20" spans="1:53" x14ac:dyDescent="0.2">
      <c r="A20" s="224" t="s">
        <v>435</v>
      </c>
      <c r="B20" s="225"/>
      <c r="C20" s="225"/>
      <c r="D20" s="226"/>
      <c r="E20" s="227"/>
      <c r="F20" s="228"/>
      <c r="G20" s="229">
        <v>0</v>
      </c>
      <c r="H20" s="230"/>
      <c r="I20" s="231">
        <f t="shared" si="0"/>
        <v>0</v>
      </c>
      <c r="BA20">
        <v>1</v>
      </c>
    </row>
    <row r="21" spans="1:53" x14ac:dyDescent="0.2">
      <c r="A21" s="224" t="s">
        <v>436</v>
      </c>
      <c r="B21" s="225"/>
      <c r="C21" s="225"/>
      <c r="D21" s="226"/>
      <c r="E21" s="227"/>
      <c r="F21" s="228"/>
      <c r="G21" s="229">
        <v>0</v>
      </c>
      <c r="H21" s="230"/>
      <c r="I21" s="231">
        <f t="shared" si="0"/>
        <v>0</v>
      </c>
      <c r="BA21">
        <v>1</v>
      </c>
    </row>
    <row r="22" spans="1:53" x14ac:dyDescent="0.2">
      <c r="A22" s="224" t="s">
        <v>437</v>
      </c>
      <c r="B22" s="225"/>
      <c r="C22" s="225"/>
      <c r="D22" s="226"/>
      <c r="E22" s="227"/>
      <c r="F22" s="228"/>
      <c r="G22" s="229">
        <v>0</v>
      </c>
      <c r="H22" s="230"/>
      <c r="I22" s="231">
        <f t="shared" si="0"/>
        <v>0</v>
      </c>
      <c r="BA22">
        <v>2</v>
      </c>
    </row>
    <row r="23" spans="1:53" x14ac:dyDescent="0.2">
      <c r="A23" s="224" t="s">
        <v>438</v>
      </c>
      <c r="B23" s="225"/>
      <c r="C23" s="225"/>
      <c r="D23" s="226"/>
      <c r="E23" s="227"/>
      <c r="F23" s="228"/>
      <c r="G23" s="229">
        <v>0</v>
      </c>
      <c r="H23" s="230"/>
      <c r="I23" s="231">
        <f t="shared" si="0"/>
        <v>0</v>
      </c>
      <c r="BA23">
        <v>2</v>
      </c>
    </row>
    <row r="24" spans="1:53" ht="13.5" thickBot="1" x14ac:dyDescent="0.25">
      <c r="A24" s="232"/>
      <c r="B24" s="233" t="s">
        <v>86</v>
      </c>
      <c r="C24" s="234"/>
      <c r="D24" s="235"/>
      <c r="E24" s="236"/>
      <c r="F24" s="237"/>
      <c r="G24" s="237"/>
      <c r="H24" s="331">
        <f>SUM(I16:I23)</f>
        <v>0</v>
      </c>
      <c r="I24" s="332"/>
    </row>
    <row r="26" spans="1:53" x14ac:dyDescent="0.2">
      <c r="B26" s="13"/>
      <c r="F26" s="238"/>
      <c r="G26" s="239"/>
      <c r="H26" s="239"/>
      <c r="I26" s="46"/>
    </row>
    <row r="27" spans="1:53" x14ac:dyDescent="0.2">
      <c r="F27" s="238"/>
      <c r="G27" s="239"/>
      <c r="H27" s="239"/>
      <c r="I27" s="46"/>
    </row>
    <row r="28" spans="1:53" x14ac:dyDescent="0.2">
      <c r="F28" s="238"/>
      <c r="G28" s="239"/>
      <c r="H28" s="239"/>
      <c r="I28" s="46"/>
    </row>
    <row r="29" spans="1:53" x14ac:dyDescent="0.2">
      <c r="F29" s="238"/>
      <c r="G29" s="239"/>
      <c r="H29" s="239"/>
      <c r="I29" s="46"/>
    </row>
    <row r="30" spans="1:53" x14ac:dyDescent="0.2">
      <c r="F30" s="238"/>
      <c r="G30" s="239"/>
      <c r="H30" s="239"/>
      <c r="I30" s="46"/>
    </row>
    <row r="31" spans="1:53" x14ac:dyDescent="0.2">
      <c r="F31" s="238"/>
      <c r="G31" s="239"/>
      <c r="H31" s="239"/>
      <c r="I31" s="46"/>
    </row>
    <row r="32" spans="1:53" x14ac:dyDescent="0.2">
      <c r="F32" s="238"/>
      <c r="G32" s="239"/>
      <c r="H32" s="239"/>
      <c r="I32" s="46"/>
    </row>
    <row r="33" spans="6:9" x14ac:dyDescent="0.2">
      <c r="F33" s="238"/>
      <c r="G33" s="239"/>
      <c r="H33" s="239"/>
      <c r="I33" s="46"/>
    </row>
    <row r="34" spans="6:9" x14ac:dyDescent="0.2">
      <c r="F34" s="238"/>
      <c r="G34" s="239"/>
      <c r="H34" s="239"/>
      <c r="I34" s="46"/>
    </row>
    <row r="35" spans="6:9" x14ac:dyDescent="0.2">
      <c r="F35" s="238"/>
      <c r="G35" s="239"/>
      <c r="H35" s="239"/>
      <c r="I35" s="46"/>
    </row>
    <row r="36" spans="6:9" x14ac:dyDescent="0.2">
      <c r="F36" s="238"/>
      <c r="G36" s="239"/>
      <c r="H36" s="239"/>
      <c r="I36" s="46"/>
    </row>
    <row r="37" spans="6:9" x14ac:dyDescent="0.2">
      <c r="F37" s="238"/>
      <c r="G37" s="239"/>
      <c r="H37" s="239"/>
      <c r="I37" s="46"/>
    </row>
    <row r="38" spans="6:9" x14ac:dyDescent="0.2">
      <c r="F38" s="238"/>
      <c r="G38" s="239"/>
      <c r="H38" s="239"/>
      <c r="I38" s="46"/>
    </row>
    <row r="39" spans="6:9" x14ac:dyDescent="0.2">
      <c r="F39" s="238"/>
      <c r="G39" s="239"/>
      <c r="H39" s="239"/>
      <c r="I39" s="46"/>
    </row>
    <row r="40" spans="6:9" x14ac:dyDescent="0.2">
      <c r="F40" s="238"/>
      <c r="G40" s="239"/>
      <c r="H40" s="239"/>
      <c r="I40" s="46"/>
    </row>
    <row r="41" spans="6:9" x14ac:dyDescent="0.2">
      <c r="F41" s="238"/>
      <c r="G41" s="239"/>
      <c r="H41" s="239"/>
      <c r="I41" s="46"/>
    </row>
    <row r="42" spans="6:9" x14ac:dyDescent="0.2">
      <c r="F42" s="238"/>
      <c r="G42" s="239"/>
      <c r="H42" s="239"/>
      <c r="I42" s="46"/>
    </row>
    <row r="43" spans="6:9" x14ac:dyDescent="0.2">
      <c r="F43" s="238"/>
      <c r="G43" s="239"/>
      <c r="H43" s="239"/>
      <c r="I43" s="46"/>
    </row>
    <row r="44" spans="6:9" x14ac:dyDescent="0.2">
      <c r="F44" s="238"/>
      <c r="G44" s="239"/>
      <c r="H44" s="239"/>
      <c r="I44" s="46"/>
    </row>
    <row r="45" spans="6:9" x14ac:dyDescent="0.2">
      <c r="F45" s="238"/>
      <c r="G45" s="239"/>
      <c r="H45" s="239"/>
      <c r="I45" s="46"/>
    </row>
    <row r="46" spans="6:9" x14ac:dyDescent="0.2">
      <c r="F46" s="238"/>
      <c r="G46" s="239"/>
      <c r="H46" s="239"/>
      <c r="I46" s="46"/>
    </row>
    <row r="47" spans="6:9" x14ac:dyDescent="0.2">
      <c r="F47" s="238"/>
      <c r="G47" s="239"/>
      <c r="H47" s="239"/>
      <c r="I47" s="46"/>
    </row>
    <row r="48" spans="6:9" x14ac:dyDescent="0.2">
      <c r="F48" s="238"/>
      <c r="G48" s="239"/>
      <c r="H48" s="239"/>
      <c r="I48" s="46"/>
    </row>
    <row r="49" spans="6:9" x14ac:dyDescent="0.2">
      <c r="F49" s="238"/>
      <c r="G49" s="239"/>
      <c r="H49" s="239"/>
      <c r="I49" s="46"/>
    </row>
    <row r="50" spans="6:9" x14ac:dyDescent="0.2">
      <c r="F50" s="238"/>
      <c r="G50" s="239"/>
      <c r="H50" s="239"/>
      <c r="I50" s="46"/>
    </row>
    <row r="51" spans="6:9" x14ac:dyDescent="0.2">
      <c r="F51" s="238"/>
      <c r="G51" s="239"/>
      <c r="H51" s="239"/>
      <c r="I51" s="46"/>
    </row>
    <row r="52" spans="6:9" x14ac:dyDescent="0.2">
      <c r="F52" s="238"/>
      <c r="G52" s="239"/>
      <c r="H52" s="239"/>
      <c r="I52" s="46"/>
    </row>
    <row r="53" spans="6:9" x14ac:dyDescent="0.2">
      <c r="F53" s="238"/>
      <c r="G53" s="239"/>
      <c r="H53" s="239"/>
      <c r="I53" s="46"/>
    </row>
    <row r="54" spans="6:9" x14ac:dyDescent="0.2">
      <c r="F54" s="238"/>
      <c r="G54" s="239"/>
      <c r="H54" s="239"/>
      <c r="I54" s="46"/>
    </row>
    <row r="55" spans="6:9" x14ac:dyDescent="0.2">
      <c r="F55" s="238"/>
      <c r="G55" s="239"/>
      <c r="H55" s="239"/>
      <c r="I55" s="46"/>
    </row>
    <row r="56" spans="6:9" x14ac:dyDescent="0.2">
      <c r="F56" s="238"/>
      <c r="G56" s="239"/>
      <c r="H56" s="239"/>
      <c r="I56" s="46"/>
    </row>
    <row r="57" spans="6:9" x14ac:dyDescent="0.2">
      <c r="F57" s="238"/>
      <c r="G57" s="239"/>
      <c r="H57" s="239"/>
      <c r="I57" s="46"/>
    </row>
    <row r="58" spans="6:9" x14ac:dyDescent="0.2">
      <c r="F58" s="238"/>
      <c r="G58" s="239"/>
      <c r="H58" s="239"/>
      <c r="I58" s="46"/>
    </row>
    <row r="59" spans="6:9" x14ac:dyDescent="0.2">
      <c r="F59" s="238"/>
      <c r="G59" s="239"/>
      <c r="H59" s="239"/>
      <c r="I59" s="46"/>
    </row>
    <row r="60" spans="6:9" x14ac:dyDescent="0.2">
      <c r="F60" s="238"/>
      <c r="G60" s="239"/>
      <c r="H60" s="239"/>
      <c r="I60" s="46"/>
    </row>
    <row r="61" spans="6:9" x14ac:dyDescent="0.2">
      <c r="F61" s="238"/>
      <c r="G61" s="239"/>
      <c r="H61" s="239"/>
      <c r="I61" s="46"/>
    </row>
    <row r="62" spans="6:9" x14ac:dyDescent="0.2">
      <c r="F62" s="238"/>
      <c r="G62" s="239"/>
      <c r="H62" s="239"/>
      <c r="I62" s="46"/>
    </row>
    <row r="63" spans="6:9" x14ac:dyDescent="0.2">
      <c r="F63" s="238"/>
      <c r="G63" s="239"/>
      <c r="H63" s="239"/>
      <c r="I63" s="46"/>
    </row>
    <row r="64" spans="6:9" x14ac:dyDescent="0.2">
      <c r="F64" s="238"/>
      <c r="G64" s="239"/>
      <c r="H64" s="239"/>
      <c r="I64" s="46"/>
    </row>
    <row r="65" spans="6:9" x14ac:dyDescent="0.2">
      <c r="F65" s="238"/>
      <c r="G65" s="239"/>
      <c r="H65" s="239"/>
      <c r="I65" s="46"/>
    </row>
    <row r="66" spans="6:9" x14ac:dyDescent="0.2">
      <c r="F66" s="238"/>
      <c r="G66" s="239"/>
      <c r="H66" s="239"/>
      <c r="I66" s="46"/>
    </row>
    <row r="67" spans="6:9" x14ac:dyDescent="0.2">
      <c r="F67" s="238"/>
      <c r="G67" s="239"/>
      <c r="H67" s="239"/>
      <c r="I67" s="46"/>
    </row>
    <row r="68" spans="6:9" x14ac:dyDescent="0.2">
      <c r="F68" s="238"/>
      <c r="G68" s="239"/>
      <c r="H68" s="239"/>
      <c r="I68" s="46"/>
    </row>
    <row r="69" spans="6:9" x14ac:dyDescent="0.2">
      <c r="F69" s="238"/>
      <c r="G69" s="239"/>
      <c r="H69" s="239"/>
      <c r="I69" s="46"/>
    </row>
    <row r="70" spans="6:9" x14ac:dyDescent="0.2">
      <c r="F70" s="238"/>
      <c r="G70" s="239"/>
      <c r="H70" s="239"/>
      <c r="I70" s="46"/>
    </row>
    <row r="71" spans="6:9" x14ac:dyDescent="0.2">
      <c r="F71" s="238"/>
      <c r="G71" s="239"/>
      <c r="H71" s="239"/>
      <c r="I71" s="46"/>
    </row>
    <row r="72" spans="6:9" x14ac:dyDescent="0.2">
      <c r="F72" s="238"/>
      <c r="G72" s="239"/>
      <c r="H72" s="239"/>
      <c r="I72" s="46"/>
    </row>
    <row r="73" spans="6:9" x14ac:dyDescent="0.2">
      <c r="F73" s="238"/>
      <c r="G73" s="239"/>
      <c r="H73" s="239"/>
      <c r="I73" s="46"/>
    </row>
    <row r="74" spans="6:9" x14ac:dyDescent="0.2">
      <c r="F74" s="238"/>
      <c r="G74" s="239"/>
      <c r="H74" s="239"/>
      <c r="I74" s="46"/>
    </row>
    <row r="75" spans="6:9" x14ac:dyDescent="0.2">
      <c r="F75" s="238"/>
      <c r="G75" s="239"/>
      <c r="H75" s="239"/>
      <c r="I75" s="46"/>
    </row>
  </sheetData>
  <mergeCells count="4">
    <mergeCell ref="A1:B1"/>
    <mergeCell ref="A2:B2"/>
    <mergeCell ref="G2:I2"/>
    <mergeCell ref="H24:I2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CB179"/>
  <sheetViews>
    <sheetView showGridLines="0" showZeros="0" topLeftCell="A55" zoomScaleNormal="100" zoomScaleSheetLayoutView="100" workbookViewId="0">
      <selection activeCell="F8" sqref="F8:F105"/>
    </sheetView>
  </sheetViews>
  <sheetFormatPr defaultRowHeight="12.75" x14ac:dyDescent="0.2"/>
  <cols>
    <col min="1" max="1" width="4.42578125" style="240" customWidth="1"/>
    <col min="2" max="2" width="11.5703125" style="240" customWidth="1"/>
    <col min="3" max="3" width="40.42578125" style="240" customWidth="1"/>
    <col min="4" max="4" width="5.5703125" style="240" customWidth="1"/>
    <col min="5" max="5" width="8.5703125" style="249" customWidth="1"/>
    <col min="6" max="6" width="9.85546875" style="240" customWidth="1"/>
    <col min="7" max="7" width="13.85546875" style="240" customWidth="1"/>
    <col min="8" max="8" width="11.7109375" style="240" hidden="1" customWidth="1"/>
    <col min="9" max="9" width="11.5703125" style="240" hidden="1" customWidth="1"/>
    <col min="10" max="10" width="11" style="240" hidden="1" customWidth="1"/>
    <col min="11" max="11" width="10.42578125" style="240" hidden="1" customWidth="1"/>
    <col min="12" max="12" width="75.42578125" style="240" customWidth="1"/>
    <col min="13" max="13" width="45.28515625" style="240" customWidth="1"/>
    <col min="14" max="16384" width="9.140625" style="240"/>
  </cols>
  <sheetData>
    <row r="1" spans="1:80" ht="15.75" x14ac:dyDescent="0.25">
      <c r="A1" s="333" t="s">
        <v>87</v>
      </c>
      <c r="B1" s="333"/>
      <c r="C1" s="333"/>
      <c r="D1" s="333"/>
      <c r="E1" s="333"/>
      <c r="F1" s="333"/>
      <c r="G1" s="333"/>
    </row>
    <row r="2" spans="1:80" ht="14.25" customHeight="1" thickBot="1" x14ac:dyDescent="0.25">
      <c r="B2" s="241"/>
      <c r="C2" s="242"/>
      <c r="D2" s="242"/>
      <c r="E2" s="243"/>
      <c r="F2" s="242"/>
      <c r="G2" s="242"/>
    </row>
    <row r="3" spans="1:80" ht="13.5" thickTop="1" x14ac:dyDescent="0.2">
      <c r="A3" s="324" t="s">
        <v>3</v>
      </c>
      <c r="B3" s="325"/>
      <c r="C3" s="192" t="s">
        <v>107</v>
      </c>
      <c r="D3" s="193"/>
      <c r="E3" s="244" t="s">
        <v>88</v>
      </c>
      <c r="F3" s="245" t="str">
        <f>'SO08 SO08 Rek'!H1</f>
        <v>SO08</v>
      </c>
      <c r="G3" s="246"/>
    </row>
    <row r="4" spans="1:80" ht="13.5" thickBot="1" x14ac:dyDescent="0.25">
      <c r="A4" s="334" t="s">
        <v>78</v>
      </c>
      <c r="B4" s="327"/>
      <c r="C4" s="198" t="s">
        <v>879</v>
      </c>
      <c r="D4" s="199"/>
      <c r="E4" s="335" t="str">
        <f>'SO08 SO08 Rek'!G2</f>
        <v>Sadové úpravy</v>
      </c>
      <c r="F4" s="336"/>
      <c r="G4" s="337"/>
    </row>
    <row r="5" spans="1:80" ht="13.5" thickTop="1" x14ac:dyDescent="0.2">
      <c r="A5" s="247"/>
      <c r="B5" s="248"/>
      <c r="C5" s="248"/>
      <c r="G5" s="250"/>
    </row>
    <row r="6" spans="1:80" ht="27" customHeight="1" x14ac:dyDescent="0.2">
      <c r="A6" s="251" t="s">
        <v>89</v>
      </c>
      <c r="B6" s="252" t="s">
        <v>90</v>
      </c>
      <c r="C6" s="252" t="s">
        <v>91</v>
      </c>
      <c r="D6" s="252" t="s">
        <v>92</v>
      </c>
      <c r="E6" s="253" t="s">
        <v>93</v>
      </c>
      <c r="F6" s="252" t="s">
        <v>94</v>
      </c>
      <c r="G6" s="254" t="s">
        <v>95</v>
      </c>
      <c r="H6" s="255" t="s">
        <v>96</v>
      </c>
      <c r="I6" s="255" t="s">
        <v>97</v>
      </c>
      <c r="J6" s="255" t="s">
        <v>98</v>
      </c>
      <c r="K6" s="255" t="s">
        <v>99</v>
      </c>
    </row>
    <row r="7" spans="1:80" x14ac:dyDescent="0.2">
      <c r="A7" s="256" t="s">
        <v>100</v>
      </c>
      <c r="B7" s="257" t="s">
        <v>101</v>
      </c>
      <c r="C7" s="258" t="s">
        <v>102</v>
      </c>
      <c r="D7" s="259"/>
      <c r="E7" s="260"/>
      <c r="F7" s="260"/>
      <c r="G7" s="261"/>
      <c r="H7" s="262"/>
      <c r="I7" s="263"/>
      <c r="J7" s="264"/>
      <c r="K7" s="265"/>
      <c r="O7" s="266">
        <v>1</v>
      </c>
    </row>
    <row r="8" spans="1:80" x14ac:dyDescent="0.2">
      <c r="A8" s="267">
        <v>1</v>
      </c>
      <c r="B8" s="268" t="s">
        <v>880</v>
      </c>
      <c r="C8" s="269" t="s">
        <v>881</v>
      </c>
      <c r="D8" s="270" t="s">
        <v>135</v>
      </c>
      <c r="E8" s="271">
        <v>364</v>
      </c>
      <c r="F8" s="271"/>
      <c r="G8" s="272">
        <f>E8*F8</f>
        <v>0</v>
      </c>
      <c r="H8" s="273">
        <v>0</v>
      </c>
      <c r="I8" s="274">
        <f>E8*H8</f>
        <v>0</v>
      </c>
      <c r="J8" s="273">
        <v>0</v>
      </c>
      <c r="K8" s="274">
        <f>E8*J8</f>
        <v>0</v>
      </c>
      <c r="O8" s="266">
        <v>2</v>
      </c>
      <c r="AA8" s="240">
        <v>1</v>
      </c>
      <c r="AB8" s="240">
        <v>1</v>
      </c>
      <c r="AC8" s="240">
        <v>1</v>
      </c>
      <c r="AZ8" s="240">
        <v>1</v>
      </c>
      <c r="BA8" s="240">
        <f>IF(AZ8=1,G8,0)</f>
        <v>0</v>
      </c>
      <c r="BB8" s="240">
        <f>IF(AZ8=2,G8,0)</f>
        <v>0</v>
      </c>
      <c r="BC8" s="240">
        <f>IF(AZ8=3,G8,0)</f>
        <v>0</v>
      </c>
      <c r="BD8" s="240">
        <f>IF(AZ8=4,G8,0)</f>
        <v>0</v>
      </c>
      <c r="BE8" s="240">
        <f>IF(AZ8=5,G8,0)</f>
        <v>0</v>
      </c>
      <c r="CA8" s="275">
        <v>1</v>
      </c>
      <c r="CB8" s="275">
        <v>1</v>
      </c>
    </row>
    <row r="9" spans="1:80" x14ac:dyDescent="0.2">
      <c r="A9" s="276"/>
      <c r="B9" s="279"/>
      <c r="C9" s="338" t="s">
        <v>882</v>
      </c>
      <c r="D9" s="339"/>
      <c r="E9" s="280">
        <v>364</v>
      </c>
      <c r="F9" s="281"/>
      <c r="G9" s="282"/>
      <c r="H9" s="283"/>
      <c r="I9" s="277"/>
      <c r="J9" s="284"/>
      <c r="K9" s="277"/>
      <c r="M9" s="278" t="s">
        <v>882</v>
      </c>
      <c r="O9" s="266"/>
    </row>
    <row r="10" spans="1:80" x14ac:dyDescent="0.2">
      <c r="A10" s="267">
        <v>2</v>
      </c>
      <c r="B10" s="268" t="s">
        <v>883</v>
      </c>
      <c r="C10" s="269" t="s">
        <v>884</v>
      </c>
      <c r="D10" s="270" t="s">
        <v>135</v>
      </c>
      <c r="E10" s="271">
        <v>162.5</v>
      </c>
      <c r="F10" s="271"/>
      <c r="G10" s="272">
        <f>E10*F10</f>
        <v>0</v>
      </c>
      <c r="H10" s="273">
        <v>0</v>
      </c>
      <c r="I10" s="274">
        <f>E10*H10</f>
        <v>0</v>
      </c>
      <c r="J10" s="273">
        <v>0</v>
      </c>
      <c r="K10" s="274">
        <f>E10*J10</f>
        <v>0</v>
      </c>
      <c r="O10" s="266">
        <v>2</v>
      </c>
      <c r="AA10" s="240">
        <v>1</v>
      </c>
      <c r="AB10" s="240">
        <v>1</v>
      </c>
      <c r="AC10" s="240">
        <v>1</v>
      </c>
      <c r="AZ10" s="240">
        <v>1</v>
      </c>
      <c r="BA10" s="240">
        <f>IF(AZ10=1,G10,0)</f>
        <v>0</v>
      </c>
      <c r="BB10" s="240">
        <f>IF(AZ10=2,G10,0)</f>
        <v>0</v>
      </c>
      <c r="BC10" s="240">
        <f>IF(AZ10=3,G10,0)</f>
        <v>0</v>
      </c>
      <c r="BD10" s="240">
        <f>IF(AZ10=4,G10,0)</f>
        <v>0</v>
      </c>
      <c r="BE10" s="240">
        <f>IF(AZ10=5,G10,0)</f>
        <v>0</v>
      </c>
      <c r="CA10" s="275">
        <v>1</v>
      </c>
      <c r="CB10" s="275">
        <v>1</v>
      </c>
    </row>
    <row r="11" spans="1:80" x14ac:dyDescent="0.2">
      <c r="A11" s="267">
        <v>3</v>
      </c>
      <c r="B11" s="268" t="s">
        <v>885</v>
      </c>
      <c r="C11" s="269" t="s">
        <v>886</v>
      </c>
      <c r="D11" s="270" t="s">
        <v>135</v>
      </c>
      <c r="E11" s="271">
        <v>162.5</v>
      </c>
      <c r="F11" s="271"/>
      <c r="G11" s="272">
        <f>E11*F11</f>
        <v>0</v>
      </c>
      <c r="H11" s="273">
        <v>0</v>
      </c>
      <c r="I11" s="274">
        <f>E11*H11</f>
        <v>0</v>
      </c>
      <c r="J11" s="273">
        <v>0</v>
      </c>
      <c r="K11" s="274">
        <f>E11*J11</f>
        <v>0</v>
      </c>
      <c r="O11" s="266">
        <v>2</v>
      </c>
      <c r="AA11" s="240">
        <v>1</v>
      </c>
      <c r="AB11" s="240">
        <v>1</v>
      </c>
      <c r="AC11" s="240">
        <v>1</v>
      </c>
      <c r="AZ11" s="240">
        <v>1</v>
      </c>
      <c r="BA11" s="240">
        <f>IF(AZ11=1,G11,0)</f>
        <v>0</v>
      </c>
      <c r="BB11" s="240">
        <f>IF(AZ11=2,G11,0)</f>
        <v>0</v>
      </c>
      <c r="BC11" s="240">
        <f>IF(AZ11=3,G11,0)</f>
        <v>0</v>
      </c>
      <c r="BD11" s="240">
        <f>IF(AZ11=4,G11,0)</f>
        <v>0</v>
      </c>
      <c r="BE11" s="240">
        <f>IF(AZ11=5,G11,0)</f>
        <v>0</v>
      </c>
      <c r="CA11" s="275">
        <v>1</v>
      </c>
      <c r="CB11" s="275">
        <v>1</v>
      </c>
    </row>
    <row r="12" spans="1:80" x14ac:dyDescent="0.2">
      <c r="A12" s="267">
        <v>4</v>
      </c>
      <c r="B12" s="268" t="s">
        <v>887</v>
      </c>
      <c r="C12" s="269" t="s">
        <v>888</v>
      </c>
      <c r="D12" s="270" t="s">
        <v>135</v>
      </c>
      <c r="E12" s="271">
        <v>364</v>
      </c>
      <c r="F12" s="271"/>
      <c r="G12" s="272">
        <f>E12*F12</f>
        <v>0</v>
      </c>
      <c r="H12" s="273">
        <v>0</v>
      </c>
      <c r="I12" s="274">
        <f>E12*H12</f>
        <v>0</v>
      </c>
      <c r="J12" s="273">
        <v>0</v>
      </c>
      <c r="K12" s="274">
        <f>E12*J12</f>
        <v>0</v>
      </c>
      <c r="O12" s="266">
        <v>2</v>
      </c>
      <c r="AA12" s="240">
        <v>1</v>
      </c>
      <c r="AB12" s="240">
        <v>1</v>
      </c>
      <c r="AC12" s="240">
        <v>1</v>
      </c>
      <c r="AZ12" s="240">
        <v>1</v>
      </c>
      <c r="BA12" s="240">
        <f>IF(AZ12=1,G12,0)</f>
        <v>0</v>
      </c>
      <c r="BB12" s="240">
        <f>IF(AZ12=2,G12,0)</f>
        <v>0</v>
      </c>
      <c r="BC12" s="240">
        <f>IF(AZ12=3,G12,0)</f>
        <v>0</v>
      </c>
      <c r="BD12" s="240">
        <f>IF(AZ12=4,G12,0)</f>
        <v>0</v>
      </c>
      <c r="BE12" s="240">
        <f>IF(AZ12=5,G12,0)</f>
        <v>0</v>
      </c>
      <c r="CA12" s="275">
        <v>1</v>
      </c>
      <c r="CB12" s="275">
        <v>1</v>
      </c>
    </row>
    <row r="13" spans="1:80" x14ac:dyDescent="0.2">
      <c r="A13" s="276"/>
      <c r="B13" s="279"/>
      <c r="C13" s="338" t="s">
        <v>889</v>
      </c>
      <c r="D13" s="339"/>
      <c r="E13" s="280">
        <v>364</v>
      </c>
      <c r="F13" s="281"/>
      <c r="G13" s="282"/>
      <c r="H13" s="283"/>
      <c r="I13" s="277"/>
      <c r="J13" s="284"/>
      <c r="K13" s="277"/>
      <c r="M13" s="278" t="s">
        <v>889</v>
      </c>
      <c r="O13" s="266"/>
    </row>
    <row r="14" spans="1:80" x14ac:dyDescent="0.2">
      <c r="A14" s="267">
        <v>5</v>
      </c>
      <c r="B14" s="268" t="s">
        <v>890</v>
      </c>
      <c r="C14" s="269" t="s">
        <v>891</v>
      </c>
      <c r="D14" s="270" t="s">
        <v>158</v>
      </c>
      <c r="E14" s="271">
        <v>168</v>
      </c>
      <c r="F14" s="271"/>
      <c r="G14" s="272">
        <f>E14*F14</f>
        <v>0</v>
      </c>
      <c r="H14" s="273">
        <v>0</v>
      </c>
      <c r="I14" s="274">
        <f>E14*H14</f>
        <v>0</v>
      </c>
      <c r="J14" s="273">
        <v>0</v>
      </c>
      <c r="K14" s="274">
        <f>E14*J14</f>
        <v>0</v>
      </c>
      <c r="O14" s="266">
        <v>2</v>
      </c>
      <c r="AA14" s="240">
        <v>1</v>
      </c>
      <c r="AB14" s="240">
        <v>1</v>
      </c>
      <c r="AC14" s="240">
        <v>1</v>
      </c>
      <c r="AZ14" s="240">
        <v>1</v>
      </c>
      <c r="BA14" s="240">
        <f>IF(AZ14=1,G14,0)</f>
        <v>0</v>
      </c>
      <c r="BB14" s="240">
        <f>IF(AZ14=2,G14,0)</f>
        <v>0</v>
      </c>
      <c r="BC14" s="240">
        <f>IF(AZ14=3,G14,0)</f>
        <v>0</v>
      </c>
      <c r="BD14" s="240">
        <f>IF(AZ14=4,G14,0)</f>
        <v>0</v>
      </c>
      <c r="BE14" s="240">
        <f>IF(AZ14=5,G14,0)</f>
        <v>0</v>
      </c>
      <c r="CA14" s="275">
        <v>1</v>
      </c>
      <c r="CB14" s="275">
        <v>1</v>
      </c>
    </row>
    <row r="15" spans="1:80" x14ac:dyDescent="0.2">
      <c r="A15" s="276"/>
      <c r="B15" s="279"/>
      <c r="C15" s="338" t="s">
        <v>892</v>
      </c>
      <c r="D15" s="339"/>
      <c r="E15" s="280">
        <v>168</v>
      </c>
      <c r="F15" s="281"/>
      <c r="G15" s="282"/>
      <c r="H15" s="283"/>
      <c r="I15" s="277"/>
      <c r="J15" s="284"/>
      <c r="K15" s="277"/>
      <c r="M15" s="278" t="s">
        <v>892</v>
      </c>
      <c r="O15" s="266"/>
    </row>
    <row r="16" spans="1:80" x14ac:dyDescent="0.2">
      <c r="A16" s="267">
        <v>6</v>
      </c>
      <c r="B16" s="268" t="s">
        <v>893</v>
      </c>
      <c r="C16" s="269" t="s">
        <v>894</v>
      </c>
      <c r="D16" s="270" t="s">
        <v>158</v>
      </c>
      <c r="E16" s="271">
        <v>233</v>
      </c>
      <c r="F16" s="271"/>
      <c r="G16" s="272">
        <f t="shared" ref="G16:G27" si="0">E16*F16</f>
        <v>0</v>
      </c>
      <c r="H16" s="273">
        <v>0</v>
      </c>
      <c r="I16" s="274">
        <f t="shared" ref="I16:I27" si="1">E16*H16</f>
        <v>0</v>
      </c>
      <c r="J16" s="273">
        <v>0</v>
      </c>
      <c r="K16" s="274">
        <f t="shared" ref="K16:K27" si="2">E16*J16</f>
        <v>0</v>
      </c>
      <c r="O16" s="266">
        <v>2</v>
      </c>
      <c r="AA16" s="240">
        <v>1</v>
      </c>
      <c r="AB16" s="240">
        <v>1</v>
      </c>
      <c r="AC16" s="240">
        <v>1</v>
      </c>
      <c r="AZ16" s="240">
        <v>1</v>
      </c>
      <c r="BA16" s="240">
        <f t="shared" ref="BA16:BA27" si="3">IF(AZ16=1,G16,0)</f>
        <v>0</v>
      </c>
      <c r="BB16" s="240">
        <f t="shared" ref="BB16:BB27" si="4">IF(AZ16=2,G16,0)</f>
        <v>0</v>
      </c>
      <c r="BC16" s="240">
        <f t="shared" ref="BC16:BC27" si="5">IF(AZ16=3,G16,0)</f>
        <v>0</v>
      </c>
      <c r="BD16" s="240">
        <f t="shared" ref="BD16:BD27" si="6">IF(AZ16=4,G16,0)</f>
        <v>0</v>
      </c>
      <c r="BE16" s="240">
        <f t="shared" ref="BE16:BE27" si="7">IF(AZ16=5,G16,0)</f>
        <v>0</v>
      </c>
      <c r="CA16" s="275">
        <v>1</v>
      </c>
      <c r="CB16" s="275">
        <v>1</v>
      </c>
    </row>
    <row r="17" spans="1:80" x14ac:dyDescent="0.2">
      <c r="A17" s="267">
        <v>7</v>
      </c>
      <c r="B17" s="268" t="s">
        <v>895</v>
      </c>
      <c r="C17" s="269" t="s">
        <v>896</v>
      </c>
      <c r="D17" s="270" t="s">
        <v>158</v>
      </c>
      <c r="E17" s="271">
        <v>11</v>
      </c>
      <c r="F17" s="271"/>
      <c r="G17" s="272">
        <f t="shared" si="0"/>
        <v>0</v>
      </c>
      <c r="H17" s="273">
        <v>0</v>
      </c>
      <c r="I17" s="274">
        <f t="shared" si="1"/>
        <v>0</v>
      </c>
      <c r="J17" s="273">
        <v>0</v>
      </c>
      <c r="K17" s="274">
        <f t="shared" si="2"/>
        <v>0</v>
      </c>
      <c r="O17" s="266">
        <v>2</v>
      </c>
      <c r="AA17" s="240">
        <v>1</v>
      </c>
      <c r="AB17" s="240">
        <v>1</v>
      </c>
      <c r="AC17" s="240">
        <v>1</v>
      </c>
      <c r="AZ17" s="240">
        <v>1</v>
      </c>
      <c r="BA17" s="240">
        <f t="shared" si="3"/>
        <v>0</v>
      </c>
      <c r="BB17" s="240">
        <f t="shared" si="4"/>
        <v>0</v>
      </c>
      <c r="BC17" s="240">
        <f t="shared" si="5"/>
        <v>0</v>
      </c>
      <c r="BD17" s="240">
        <f t="shared" si="6"/>
        <v>0</v>
      </c>
      <c r="BE17" s="240">
        <f t="shared" si="7"/>
        <v>0</v>
      </c>
      <c r="CA17" s="275">
        <v>1</v>
      </c>
      <c r="CB17" s="275">
        <v>1</v>
      </c>
    </row>
    <row r="18" spans="1:80" x14ac:dyDescent="0.2">
      <c r="A18" s="267">
        <v>8</v>
      </c>
      <c r="B18" s="268" t="s">
        <v>897</v>
      </c>
      <c r="C18" s="269" t="s">
        <v>898</v>
      </c>
      <c r="D18" s="270" t="s">
        <v>135</v>
      </c>
      <c r="E18" s="271">
        <v>364</v>
      </c>
      <c r="F18" s="271"/>
      <c r="G18" s="272">
        <f t="shared" si="0"/>
        <v>0</v>
      </c>
      <c r="H18" s="273">
        <v>0</v>
      </c>
      <c r="I18" s="274">
        <f t="shared" si="1"/>
        <v>0</v>
      </c>
      <c r="J18" s="273">
        <v>0</v>
      </c>
      <c r="K18" s="274">
        <f t="shared" si="2"/>
        <v>0</v>
      </c>
      <c r="O18" s="266">
        <v>2</v>
      </c>
      <c r="AA18" s="240">
        <v>1</v>
      </c>
      <c r="AB18" s="240">
        <v>1</v>
      </c>
      <c r="AC18" s="240">
        <v>1</v>
      </c>
      <c r="AZ18" s="240">
        <v>1</v>
      </c>
      <c r="BA18" s="240">
        <f t="shared" si="3"/>
        <v>0</v>
      </c>
      <c r="BB18" s="240">
        <f t="shared" si="4"/>
        <v>0</v>
      </c>
      <c r="BC18" s="240">
        <f t="shared" si="5"/>
        <v>0</v>
      </c>
      <c r="BD18" s="240">
        <f t="shared" si="6"/>
        <v>0</v>
      </c>
      <c r="BE18" s="240">
        <f t="shared" si="7"/>
        <v>0</v>
      </c>
      <c r="CA18" s="275">
        <v>1</v>
      </c>
      <c r="CB18" s="275">
        <v>1</v>
      </c>
    </row>
    <row r="19" spans="1:80" x14ac:dyDescent="0.2">
      <c r="A19" s="267">
        <v>9</v>
      </c>
      <c r="B19" s="268" t="s">
        <v>899</v>
      </c>
      <c r="C19" s="269" t="s">
        <v>900</v>
      </c>
      <c r="D19" s="270" t="s">
        <v>135</v>
      </c>
      <c r="E19" s="271">
        <v>364</v>
      </c>
      <c r="F19" s="271"/>
      <c r="G19" s="272">
        <f t="shared" si="0"/>
        <v>0</v>
      </c>
      <c r="H19" s="273">
        <v>0</v>
      </c>
      <c r="I19" s="274">
        <f t="shared" si="1"/>
        <v>0</v>
      </c>
      <c r="J19" s="273">
        <v>0</v>
      </c>
      <c r="K19" s="274">
        <f t="shared" si="2"/>
        <v>0</v>
      </c>
      <c r="O19" s="266">
        <v>2</v>
      </c>
      <c r="AA19" s="240">
        <v>1</v>
      </c>
      <c r="AB19" s="240">
        <v>1</v>
      </c>
      <c r="AC19" s="240">
        <v>1</v>
      </c>
      <c r="AZ19" s="240">
        <v>1</v>
      </c>
      <c r="BA19" s="240">
        <f t="shared" si="3"/>
        <v>0</v>
      </c>
      <c r="BB19" s="240">
        <f t="shared" si="4"/>
        <v>0</v>
      </c>
      <c r="BC19" s="240">
        <f t="shared" si="5"/>
        <v>0</v>
      </c>
      <c r="BD19" s="240">
        <f t="shared" si="6"/>
        <v>0</v>
      </c>
      <c r="BE19" s="240">
        <f t="shared" si="7"/>
        <v>0</v>
      </c>
      <c r="CA19" s="275">
        <v>1</v>
      </c>
      <c r="CB19" s="275">
        <v>1</v>
      </c>
    </row>
    <row r="20" spans="1:80" x14ac:dyDescent="0.2">
      <c r="A20" s="267">
        <v>10</v>
      </c>
      <c r="B20" s="268" t="s">
        <v>901</v>
      </c>
      <c r="C20" s="269" t="s">
        <v>902</v>
      </c>
      <c r="D20" s="270" t="s">
        <v>135</v>
      </c>
      <c r="E20" s="271">
        <v>364</v>
      </c>
      <c r="F20" s="271"/>
      <c r="G20" s="272">
        <f t="shared" si="0"/>
        <v>0</v>
      </c>
      <c r="H20" s="273">
        <v>0</v>
      </c>
      <c r="I20" s="274">
        <f t="shared" si="1"/>
        <v>0</v>
      </c>
      <c r="J20" s="273">
        <v>0</v>
      </c>
      <c r="K20" s="274">
        <f t="shared" si="2"/>
        <v>0</v>
      </c>
      <c r="O20" s="266">
        <v>2</v>
      </c>
      <c r="AA20" s="240">
        <v>1</v>
      </c>
      <c r="AB20" s="240">
        <v>1</v>
      </c>
      <c r="AC20" s="240">
        <v>1</v>
      </c>
      <c r="AZ20" s="240">
        <v>1</v>
      </c>
      <c r="BA20" s="240">
        <f t="shared" si="3"/>
        <v>0</v>
      </c>
      <c r="BB20" s="240">
        <f t="shared" si="4"/>
        <v>0</v>
      </c>
      <c r="BC20" s="240">
        <f t="shared" si="5"/>
        <v>0</v>
      </c>
      <c r="BD20" s="240">
        <f t="shared" si="6"/>
        <v>0</v>
      </c>
      <c r="BE20" s="240">
        <f t="shared" si="7"/>
        <v>0</v>
      </c>
      <c r="CA20" s="275">
        <v>1</v>
      </c>
      <c r="CB20" s="275">
        <v>1</v>
      </c>
    </row>
    <row r="21" spans="1:80" x14ac:dyDescent="0.2">
      <c r="A21" s="267">
        <v>11</v>
      </c>
      <c r="B21" s="268" t="s">
        <v>903</v>
      </c>
      <c r="C21" s="269" t="s">
        <v>904</v>
      </c>
      <c r="D21" s="270" t="s">
        <v>135</v>
      </c>
      <c r="E21" s="271">
        <v>364</v>
      </c>
      <c r="F21" s="271"/>
      <c r="G21" s="272">
        <f t="shared" si="0"/>
        <v>0</v>
      </c>
      <c r="H21" s="273">
        <v>0</v>
      </c>
      <c r="I21" s="274">
        <f t="shared" si="1"/>
        <v>0</v>
      </c>
      <c r="J21" s="273">
        <v>0</v>
      </c>
      <c r="K21" s="274">
        <f t="shared" si="2"/>
        <v>0</v>
      </c>
      <c r="O21" s="266">
        <v>2</v>
      </c>
      <c r="AA21" s="240">
        <v>1</v>
      </c>
      <c r="AB21" s="240">
        <v>1</v>
      </c>
      <c r="AC21" s="240">
        <v>1</v>
      </c>
      <c r="AZ21" s="240">
        <v>1</v>
      </c>
      <c r="BA21" s="240">
        <f t="shared" si="3"/>
        <v>0</v>
      </c>
      <c r="BB21" s="240">
        <f t="shared" si="4"/>
        <v>0</v>
      </c>
      <c r="BC21" s="240">
        <f t="shared" si="5"/>
        <v>0</v>
      </c>
      <c r="BD21" s="240">
        <f t="shared" si="6"/>
        <v>0</v>
      </c>
      <c r="BE21" s="240">
        <f t="shared" si="7"/>
        <v>0</v>
      </c>
      <c r="CA21" s="275">
        <v>1</v>
      </c>
      <c r="CB21" s="275">
        <v>1</v>
      </c>
    </row>
    <row r="22" spans="1:80" x14ac:dyDescent="0.2">
      <c r="A22" s="267">
        <v>12</v>
      </c>
      <c r="B22" s="268" t="s">
        <v>905</v>
      </c>
      <c r="C22" s="269" t="s">
        <v>906</v>
      </c>
      <c r="D22" s="270" t="s">
        <v>135</v>
      </c>
      <c r="E22" s="271">
        <v>728</v>
      </c>
      <c r="F22" s="271"/>
      <c r="G22" s="272">
        <f t="shared" si="0"/>
        <v>0</v>
      </c>
      <c r="H22" s="273">
        <v>0</v>
      </c>
      <c r="I22" s="274">
        <f t="shared" si="1"/>
        <v>0</v>
      </c>
      <c r="J22" s="273">
        <v>0</v>
      </c>
      <c r="K22" s="274">
        <f t="shared" si="2"/>
        <v>0</v>
      </c>
      <c r="O22" s="266">
        <v>2</v>
      </c>
      <c r="AA22" s="240">
        <v>1</v>
      </c>
      <c r="AB22" s="240">
        <v>1</v>
      </c>
      <c r="AC22" s="240">
        <v>1</v>
      </c>
      <c r="AZ22" s="240">
        <v>1</v>
      </c>
      <c r="BA22" s="240">
        <f t="shared" si="3"/>
        <v>0</v>
      </c>
      <c r="BB22" s="240">
        <f t="shared" si="4"/>
        <v>0</v>
      </c>
      <c r="BC22" s="240">
        <f t="shared" si="5"/>
        <v>0</v>
      </c>
      <c r="BD22" s="240">
        <f t="shared" si="6"/>
        <v>0</v>
      </c>
      <c r="BE22" s="240">
        <f t="shared" si="7"/>
        <v>0</v>
      </c>
      <c r="CA22" s="275">
        <v>1</v>
      </c>
      <c r="CB22" s="275">
        <v>1</v>
      </c>
    </row>
    <row r="23" spans="1:80" x14ac:dyDescent="0.2">
      <c r="A23" s="267">
        <v>13</v>
      </c>
      <c r="B23" s="268" t="s">
        <v>905</v>
      </c>
      <c r="C23" s="269" t="s">
        <v>906</v>
      </c>
      <c r="D23" s="270" t="s">
        <v>135</v>
      </c>
      <c r="E23" s="271">
        <v>364</v>
      </c>
      <c r="F23" s="271"/>
      <c r="G23" s="272">
        <f t="shared" si="0"/>
        <v>0</v>
      </c>
      <c r="H23" s="273">
        <v>0</v>
      </c>
      <c r="I23" s="274">
        <f t="shared" si="1"/>
        <v>0</v>
      </c>
      <c r="J23" s="273">
        <v>0</v>
      </c>
      <c r="K23" s="274">
        <f t="shared" si="2"/>
        <v>0</v>
      </c>
      <c r="O23" s="266">
        <v>2</v>
      </c>
      <c r="AA23" s="240">
        <v>1</v>
      </c>
      <c r="AB23" s="240">
        <v>1</v>
      </c>
      <c r="AC23" s="240">
        <v>1</v>
      </c>
      <c r="AZ23" s="240">
        <v>1</v>
      </c>
      <c r="BA23" s="240">
        <f t="shared" si="3"/>
        <v>0</v>
      </c>
      <c r="BB23" s="240">
        <f t="shared" si="4"/>
        <v>0</v>
      </c>
      <c r="BC23" s="240">
        <f t="shared" si="5"/>
        <v>0</v>
      </c>
      <c r="BD23" s="240">
        <f t="shared" si="6"/>
        <v>0</v>
      </c>
      <c r="BE23" s="240">
        <f t="shared" si="7"/>
        <v>0</v>
      </c>
      <c r="CA23" s="275">
        <v>1</v>
      </c>
      <c r="CB23" s="275">
        <v>1</v>
      </c>
    </row>
    <row r="24" spans="1:80" x14ac:dyDescent="0.2">
      <c r="A24" s="267">
        <v>14</v>
      </c>
      <c r="B24" s="268" t="s">
        <v>907</v>
      </c>
      <c r="C24" s="269" t="s">
        <v>908</v>
      </c>
      <c r="D24" s="270" t="s">
        <v>158</v>
      </c>
      <c r="E24" s="271">
        <v>233</v>
      </c>
      <c r="F24" s="271"/>
      <c r="G24" s="272">
        <f t="shared" si="0"/>
        <v>0</v>
      </c>
      <c r="H24" s="273">
        <v>0</v>
      </c>
      <c r="I24" s="274">
        <f t="shared" si="1"/>
        <v>0</v>
      </c>
      <c r="J24" s="273">
        <v>0</v>
      </c>
      <c r="K24" s="274">
        <f t="shared" si="2"/>
        <v>0</v>
      </c>
      <c r="O24" s="266">
        <v>2</v>
      </c>
      <c r="AA24" s="240">
        <v>1</v>
      </c>
      <c r="AB24" s="240">
        <v>1</v>
      </c>
      <c r="AC24" s="240">
        <v>1</v>
      </c>
      <c r="AZ24" s="240">
        <v>1</v>
      </c>
      <c r="BA24" s="240">
        <f t="shared" si="3"/>
        <v>0</v>
      </c>
      <c r="BB24" s="240">
        <f t="shared" si="4"/>
        <v>0</v>
      </c>
      <c r="BC24" s="240">
        <f t="shared" si="5"/>
        <v>0</v>
      </c>
      <c r="BD24" s="240">
        <f t="shared" si="6"/>
        <v>0</v>
      </c>
      <c r="BE24" s="240">
        <f t="shared" si="7"/>
        <v>0</v>
      </c>
      <c r="CA24" s="275">
        <v>1</v>
      </c>
      <c r="CB24" s="275">
        <v>1</v>
      </c>
    </row>
    <row r="25" spans="1:80" x14ac:dyDescent="0.2">
      <c r="A25" s="267">
        <v>15</v>
      </c>
      <c r="B25" s="268" t="s">
        <v>909</v>
      </c>
      <c r="C25" s="269" t="s">
        <v>910</v>
      </c>
      <c r="D25" s="270" t="s">
        <v>158</v>
      </c>
      <c r="E25" s="271">
        <v>11</v>
      </c>
      <c r="F25" s="271"/>
      <c r="G25" s="272">
        <f t="shared" si="0"/>
        <v>0</v>
      </c>
      <c r="H25" s="273">
        <v>0</v>
      </c>
      <c r="I25" s="274">
        <f t="shared" si="1"/>
        <v>0</v>
      </c>
      <c r="J25" s="273">
        <v>0</v>
      </c>
      <c r="K25" s="274">
        <f t="shared" si="2"/>
        <v>0</v>
      </c>
      <c r="O25" s="266">
        <v>2</v>
      </c>
      <c r="AA25" s="240">
        <v>1</v>
      </c>
      <c r="AB25" s="240">
        <v>1</v>
      </c>
      <c r="AC25" s="240">
        <v>1</v>
      </c>
      <c r="AZ25" s="240">
        <v>1</v>
      </c>
      <c r="BA25" s="240">
        <f t="shared" si="3"/>
        <v>0</v>
      </c>
      <c r="BB25" s="240">
        <f t="shared" si="4"/>
        <v>0</v>
      </c>
      <c r="BC25" s="240">
        <f t="shared" si="5"/>
        <v>0</v>
      </c>
      <c r="BD25" s="240">
        <f t="shared" si="6"/>
        <v>0</v>
      </c>
      <c r="BE25" s="240">
        <f t="shared" si="7"/>
        <v>0</v>
      </c>
      <c r="CA25" s="275">
        <v>1</v>
      </c>
      <c r="CB25" s="275">
        <v>1</v>
      </c>
    </row>
    <row r="26" spans="1:80" x14ac:dyDescent="0.2">
      <c r="A26" s="267">
        <v>16</v>
      </c>
      <c r="B26" s="268" t="s">
        <v>911</v>
      </c>
      <c r="C26" s="269" t="s">
        <v>912</v>
      </c>
      <c r="D26" s="270" t="s">
        <v>158</v>
      </c>
      <c r="E26" s="271">
        <v>11</v>
      </c>
      <c r="F26" s="271"/>
      <c r="G26" s="272">
        <f t="shared" si="0"/>
        <v>0</v>
      </c>
      <c r="H26" s="273">
        <v>2.6999999999999198E-4</v>
      </c>
      <c r="I26" s="274">
        <f t="shared" si="1"/>
        <v>2.9699999999999119E-3</v>
      </c>
      <c r="J26" s="273">
        <v>0</v>
      </c>
      <c r="K26" s="274">
        <f t="shared" si="2"/>
        <v>0</v>
      </c>
      <c r="O26" s="266">
        <v>2</v>
      </c>
      <c r="AA26" s="240">
        <v>1</v>
      </c>
      <c r="AB26" s="240">
        <v>1</v>
      </c>
      <c r="AC26" s="240">
        <v>1</v>
      </c>
      <c r="AZ26" s="240">
        <v>1</v>
      </c>
      <c r="BA26" s="240">
        <f t="shared" si="3"/>
        <v>0</v>
      </c>
      <c r="BB26" s="240">
        <f t="shared" si="4"/>
        <v>0</v>
      </c>
      <c r="BC26" s="240">
        <f t="shared" si="5"/>
        <v>0</v>
      </c>
      <c r="BD26" s="240">
        <f t="shared" si="6"/>
        <v>0</v>
      </c>
      <c r="BE26" s="240">
        <f t="shared" si="7"/>
        <v>0</v>
      </c>
      <c r="CA26" s="275">
        <v>1</v>
      </c>
      <c r="CB26" s="275">
        <v>1</v>
      </c>
    </row>
    <row r="27" spans="1:80" x14ac:dyDescent="0.2">
      <c r="A27" s="267">
        <v>17</v>
      </c>
      <c r="B27" s="268" t="s">
        <v>913</v>
      </c>
      <c r="C27" s="269" t="s">
        <v>914</v>
      </c>
      <c r="D27" s="270" t="s">
        <v>135</v>
      </c>
      <c r="E27" s="271">
        <v>364</v>
      </c>
      <c r="F27" s="271"/>
      <c r="G27" s="272">
        <f t="shared" si="0"/>
        <v>0</v>
      </c>
      <c r="H27" s="273">
        <v>0</v>
      </c>
      <c r="I27" s="274">
        <f t="shared" si="1"/>
        <v>0</v>
      </c>
      <c r="J27" s="273">
        <v>0</v>
      </c>
      <c r="K27" s="274">
        <f t="shared" si="2"/>
        <v>0</v>
      </c>
      <c r="O27" s="266">
        <v>2</v>
      </c>
      <c r="AA27" s="240">
        <v>1</v>
      </c>
      <c r="AB27" s="240">
        <v>1</v>
      </c>
      <c r="AC27" s="240">
        <v>1</v>
      </c>
      <c r="AZ27" s="240">
        <v>1</v>
      </c>
      <c r="BA27" s="240">
        <f t="shared" si="3"/>
        <v>0</v>
      </c>
      <c r="BB27" s="240">
        <f t="shared" si="4"/>
        <v>0</v>
      </c>
      <c r="BC27" s="240">
        <f t="shared" si="5"/>
        <v>0</v>
      </c>
      <c r="BD27" s="240">
        <f t="shared" si="6"/>
        <v>0</v>
      </c>
      <c r="BE27" s="240">
        <f t="shared" si="7"/>
        <v>0</v>
      </c>
      <c r="CA27" s="275">
        <v>1</v>
      </c>
      <c r="CB27" s="275">
        <v>1</v>
      </c>
    </row>
    <row r="28" spans="1:80" x14ac:dyDescent="0.2">
      <c r="A28" s="276"/>
      <c r="B28" s="279"/>
      <c r="C28" s="338" t="s">
        <v>882</v>
      </c>
      <c r="D28" s="339"/>
      <c r="E28" s="280">
        <v>364</v>
      </c>
      <c r="F28" s="281"/>
      <c r="G28" s="282"/>
      <c r="H28" s="283"/>
      <c r="I28" s="277"/>
      <c r="J28" s="284"/>
      <c r="K28" s="277"/>
      <c r="M28" s="278" t="s">
        <v>882</v>
      </c>
      <c r="O28" s="266"/>
    </row>
    <row r="29" spans="1:80" x14ac:dyDescent="0.2">
      <c r="A29" s="267">
        <v>18</v>
      </c>
      <c r="B29" s="268" t="s">
        <v>915</v>
      </c>
      <c r="C29" s="269" t="s">
        <v>916</v>
      </c>
      <c r="D29" s="270" t="s">
        <v>135</v>
      </c>
      <c r="E29" s="271">
        <v>109</v>
      </c>
      <c r="F29" s="271"/>
      <c r="G29" s="272">
        <f>E29*F29</f>
        <v>0</v>
      </c>
      <c r="H29" s="273">
        <v>0</v>
      </c>
      <c r="I29" s="274">
        <f>E29*H29</f>
        <v>0</v>
      </c>
      <c r="J29" s="273">
        <v>0</v>
      </c>
      <c r="K29" s="274">
        <f>E29*J29</f>
        <v>0</v>
      </c>
      <c r="O29" s="266">
        <v>2</v>
      </c>
      <c r="AA29" s="240">
        <v>1</v>
      </c>
      <c r="AB29" s="240">
        <v>1</v>
      </c>
      <c r="AC29" s="240">
        <v>1</v>
      </c>
      <c r="AZ29" s="240">
        <v>1</v>
      </c>
      <c r="BA29" s="240">
        <f>IF(AZ29=1,G29,0)</f>
        <v>0</v>
      </c>
      <c r="BB29" s="240">
        <f>IF(AZ29=2,G29,0)</f>
        <v>0</v>
      </c>
      <c r="BC29" s="240">
        <f>IF(AZ29=3,G29,0)</f>
        <v>0</v>
      </c>
      <c r="BD29" s="240">
        <f>IF(AZ29=4,G29,0)</f>
        <v>0</v>
      </c>
      <c r="BE29" s="240">
        <f>IF(AZ29=5,G29,0)</f>
        <v>0</v>
      </c>
      <c r="CA29" s="275">
        <v>1</v>
      </c>
      <c r="CB29" s="275">
        <v>1</v>
      </c>
    </row>
    <row r="30" spans="1:80" x14ac:dyDescent="0.2">
      <c r="A30" s="267">
        <v>19</v>
      </c>
      <c r="B30" s="268" t="s">
        <v>917</v>
      </c>
      <c r="C30" s="269" t="s">
        <v>918</v>
      </c>
      <c r="D30" s="270" t="s">
        <v>194</v>
      </c>
      <c r="E30" s="271">
        <v>95.9</v>
      </c>
      <c r="F30" s="271"/>
      <c r="G30" s="272">
        <f>E30*F30</f>
        <v>0</v>
      </c>
      <c r="H30" s="273">
        <v>0</v>
      </c>
      <c r="I30" s="274">
        <f>E30*H30</f>
        <v>0</v>
      </c>
      <c r="J30" s="273">
        <v>0</v>
      </c>
      <c r="K30" s="274">
        <f>E30*J30</f>
        <v>0</v>
      </c>
      <c r="O30" s="266">
        <v>2</v>
      </c>
      <c r="AA30" s="240">
        <v>1</v>
      </c>
      <c r="AB30" s="240">
        <v>1</v>
      </c>
      <c r="AC30" s="240">
        <v>1</v>
      </c>
      <c r="AZ30" s="240">
        <v>1</v>
      </c>
      <c r="BA30" s="240">
        <f>IF(AZ30=1,G30,0)</f>
        <v>0</v>
      </c>
      <c r="BB30" s="240">
        <f>IF(AZ30=2,G30,0)</f>
        <v>0</v>
      </c>
      <c r="BC30" s="240">
        <f>IF(AZ30=3,G30,0)</f>
        <v>0</v>
      </c>
      <c r="BD30" s="240">
        <f>IF(AZ30=4,G30,0)</f>
        <v>0</v>
      </c>
      <c r="BE30" s="240">
        <f>IF(AZ30=5,G30,0)</f>
        <v>0</v>
      </c>
      <c r="CA30" s="275">
        <v>1</v>
      </c>
      <c r="CB30" s="275">
        <v>1</v>
      </c>
    </row>
    <row r="31" spans="1:80" x14ac:dyDescent="0.2">
      <c r="A31" s="267">
        <v>20</v>
      </c>
      <c r="B31" s="268" t="s">
        <v>919</v>
      </c>
      <c r="C31" s="269" t="s">
        <v>920</v>
      </c>
      <c r="D31" s="270" t="s">
        <v>135</v>
      </c>
      <c r="E31" s="271">
        <v>109</v>
      </c>
      <c r="F31" s="271"/>
      <c r="G31" s="272">
        <f>E31*F31</f>
        <v>0</v>
      </c>
      <c r="H31" s="273">
        <v>0</v>
      </c>
      <c r="I31" s="274">
        <f>E31*H31</f>
        <v>0</v>
      </c>
      <c r="J31" s="273">
        <v>0</v>
      </c>
      <c r="K31" s="274">
        <f>E31*J31</f>
        <v>0</v>
      </c>
      <c r="O31" s="266">
        <v>2</v>
      </c>
      <c r="AA31" s="240">
        <v>1</v>
      </c>
      <c r="AB31" s="240">
        <v>1</v>
      </c>
      <c r="AC31" s="240">
        <v>1</v>
      </c>
      <c r="AZ31" s="240">
        <v>1</v>
      </c>
      <c r="BA31" s="240">
        <f>IF(AZ31=1,G31,0)</f>
        <v>0</v>
      </c>
      <c r="BB31" s="240">
        <f>IF(AZ31=2,G31,0)</f>
        <v>0</v>
      </c>
      <c r="BC31" s="240">
        <f>IF(AZ31=3,G31,0)</f>
        <v>0</v>
      </c>
      <c r="BD31" s="240">
        <f>IF(AZ31=4,G31,0)</f>
        <v>0</v>
      </c>
      <c r="BE31" s="240">
        <f>IF(AZ31=5,G31,0)</f>
        <v>0</v>
      </c>
      <c r="CA31" s="275">
        <v>1</v>
      </c>
      <c r="CB31" s="275">
        <v>1</v>
      </c>
    </row>
    <row r="32" spans="1:80" x14ac:dyDescent="0.2">
      <c r="A32" s="276"/>
      <c r="B32" s="279"/>
      <c r="C32" s="338" t="s">
        <v>921</v>
      </c>
      <c r="D32" s="339"/>
      <c r="E32" s="280">
        <v>109</v>
      </c>
      <c r="F32" s="281"/>
      <c r="G32" s="282"/>
      <c r="H32" s="283"/>
      <c r="I32" s="277"/>
      <c r="J32" s="284"/>
      <c r="K32" s="277"/>
      <c r="M32" s="278" t="s">
        <v>921</v>
      </c>
      <c r="O32" s="266"/>
    </row>
    <row r="33" spans="1:80" x14ac:dyDescent="0.2">
      <c r="A33" s="267">
        <v>21</v>
      </c>
      <c r="B33" s="268" t="s">
        <v>922</v>
      </c>
      <c r="C33" s="269" t="s">
        <v>923</v>
      </c>
      <c r="D33" s="270" t="s">
        <v>194</v>
      </c>
      <c r="E33" s="271">
        <v>95.9</v>
      </c>
      <c r="F33" s="271"/>
      <c r="G33" s="272">
        <f>E33*F33</f>
        <v>0</v>
      </c>
      <c r="H33" s="273">
        <v>0</v>
      </c>
      <c r="I33" s="274">
        <f>E33*H33</f>
        <v>0</v>
      </c>
      <c r="J33" s="273">
        <v>0</v>
      </c>
      <c r="K33" s="274">
        <f>E33*J33</f>
        <v>0</v>
      </c>
      <c r="O33" s="266">
        <v>2</v>
      </c>
      <c r="AA33" s="240">
        <v>1</v>
      </c>
      <c r="AB33" s="240">
        <v>1</v>
      </c>
      <c r="AC33" s="240">
        <v>1</v>
      </c>
      <c r="AZ33" s="240">
        <v>1</v>
      </c>
      <c r="BA33" s="240">
        <f>IF(AZ33=1,G33,0)</f>
        <v>0</v>
      </c>
      <c r="BB33" s="240">
        <f>IF(AZ33=2,G33,0)</f>
        <v>0</v>
      </c>
      <c r="BC33" s="240">
        <f>IF(AZ33=3,G33,0)</f>
        <v>0</v>
      </c>
      <c r="BD33" s="240">
        <f>IF(AZ33=4,G33,0)</f>
        <v>0</v>
      </c>
      <c r="BE33" s="240">
        <f>IF(AZ33=5,G33,0)</f>
        <v>0</v>
      </c>
      <c r="CA33" s="275">
        <v>1</v>
      </c>
      <c r="CB33" s="275">
        <v>1</v>
      </c>
    </row>
    <row r="34" spans="1:80" x14ac:dyDescent="0.2">
      <c r="A34" s="267">
        <v>22</v>
      </c>
      <c r="B34" s="268" t="s">
        <v>924</v>
      </c>
      <c r="C34" s="269" t="s">
        <v>925</v>
      </c>
      <c r="D34" s="270" t="s">
        <v>103</v>
      </c>
      <c r="E34" s="271">
        <v>168</v>
      </c>
      <c r="F34" s="271"/>
      <c r="G34" s="272">
        <f>E34*F34</f>
        <v>0</v>
      </c>
      <c r="H34" s="273">
        <v>0</v>
      </c>
      <c r="I34" s="274">
        <f>E34*H34</f>
        <v>0</v>
      </c>
      <c r="J34" s="273">
        <v>0</v>
      </c>
      <c r="K34" s="274">
        <f>E34*J34</f>
        <v>0</v>
      </c>
      <c r="O34" s="266">
        <v>2</v>
      </c>
      <c r="AA34" s="240">
        <v>1</v>
      </c>
      <c r="AB34" s="240">
        <v>1</v>
      </c>
      <c r="AC34" s="240">
        <v>1</v>
      </c>
      <c r="AZ34" s="240">
        <v>1</v>
      </c>
      <c r="BA34" s="240">
        <f>IF(AZ34=1,G34,0)</f>
        <v>0</v>
      </c>
      <c r="BB34" s="240">
        <f>IF(AZ34=2,G34,0)</f>
        <v>0</v>
      </c>
      <c r="BC34" s="240">
        <f>IF(AZ34=3,G34,0)</f>
        <v>0</v>
      </c>
      <c r="BD34" s="240">
        <f>IF(AZ34=4,G34,0)</f>
        <v>0</v>
      </c>
      <c r="BE34" s="240">
        <f>IF(AZ34=5,G34,0)</f>
        <v>0</v>
      </c>
      <c r="CA34" s="275">
        <v>1</v>
      </c>
      <c r="CB34" s="275">
        <v>1</v>
      </c>
    </row>
    <row r="35" spans="1:80" x14ac:dyDescent="0.2">
      <c r="A35" s="276"/>
      <c r="B35" s="279"/>
      <c r="C35" s="338" t="s">
        <v>892</v>
      </c>
      <c r="D35" s="339"/>
      <c r="E35" s="280">
        <v>168</v>
      </c>
      <c r="F35" s="281"/>
      <c r="G35" s="282"/>
      <c r="H35" s="283"/>
      <c r="I35" s="277"/>
      <c r="J35" s="284"/>
      <c r="K35" s="277"/>
      <c r="M35" s="278" t="s">
        <v>892</v>
      </c>
      <c r="O35" s="266"/>
    </row>
    <row r="36" spans="1:80" x14ac:dyDescent="0.2">
      <c r="A36" s="267">
        <v>23</v>
      </c>
      <c r="B36" s="268" t="s">
        <v>926</v>
      </c>
      <c r="C36" s="269" t="s">
        <v>927</v>
      </c>
      <c r="D36" s="270" t="s">
        <v>103</v>
      </c>
      <c r="E36" s="271">
        <v>3.14</v>
      </c>
      <c r="F36" s="271"/>
      <c r="G36" s="272">
        <f>E36*F36</f>
        <v>0</v>
      </c>
      <c r="H36" s="273">
        <v>0</v>
      </c>
      <c r="I36" s="274">
        <f>E36*H36</f>
        <v>0</v>
      </c>
      <c r="J36" s="273">
        <v>0</v>
      </c>
      <c r="K36" s="274">
        <f>E36*J36</f>
        <v>0</v>
      </c>
      <c r="O36" s="266">
        <v>2</v>
      </c>
      <c r="AA36" s="240">
        <v>1</v>
      </c>
      <c r="AB36" s="240">
        <v>1</v>
      </c>
      <c r="AC36" s="240">
        <v>1</v>
      </c>
      <c r="AZ36" s="240">
        <v>1</v>
      </c>
      <c r="BA36" s="240">
        <f>IF(AZ36=1,G36,0)</f>
        <v>0</v>
      </c>
      <c r="BB36" s="240">
        <f>IF(AZ36=2,G36,0)</f>
        <v>0</v>
      </c>
      <c r="BC36" s="240">
        <f>IF(AZ36=3,G36,0)</f>
        <v>0</v>
      </c>
      <c r="BD36" s="240">
        <f>IF(AZ36=4,G36,0)</f>
        <v>0</v>
      </c>
      <c r="BE36" s="240">
        <f>IF(AZ36=5,G36,0)</f>
        <v>0</v>
      </c>
      <c r="CA36" s="275">
        <v>1</v>
      </c>
      <c r="CB36" s="275">
        <v>1</v>
      </c>
    </row>
    <row r="37" spans="1:80" x14ac:dyDescent="0.2">
      <c r="A37" s="267">
        <v>24</v>
      </c>
      <c r="B37" s="268" t="s">
        <v>928</v>
      </c>
      <c r="C37" s="269" t="s">
        <v>929</v>
      </c>
      <c r="D37" s="270" t="s">
        <v>135</v>
      </c>
      <c r="E37" s="271">
        <v>131</v>
      </c>
      <c r="F37" s="271"/>
      <c r="G37" s="272">
        <f>E37*F37</f>
        <v>0</v>
      </c>
      <c r="H37" s="273">
        <v>0</v>
      </c>
      <c r="I37" s="274">
        <f>E37*H37</f>
        <v>0</v>
      </c>
      <c r="J37" s="273">
        <v>0</v>
      </c>
      <c r="K37" s="274">
        <f>E37*J37</f>
        <v>0</v>
      </c>
      <c r="O37" s="266">
        <v>2</v>
      </c>
      <c r="AA37" s="240">
        <v>1</v>
      </c>
      <c r="AB37" s="240">
        <v>1</v>
      </c>
      <c r="AC37" s="240">
        <v>1</v>
      </c>
      <c r="AZ37" s="240">
        <v>1</v>
      </c>
      <c r="BA37" s="240">
        <f>IF(AZ37=1,G37,0)</f>
        <v>0</v>
      </c>
      <c r="BB37" s="240">
        <f>IF(AZ37=2,G37,0)</f>
        <v>0</v>
      </c>
      <c r="BC37" s="240">
        <f>IF(AZ37=3,G37,0)</f>
        <v>0</v>
      </c>
      <c r="BD37" s="240">
        <f>IF(AZ37=4,G37,0)</f>
        <v>0</v>
      </c>
      <c r="BE37" s="240">
        <f>IF(AZ37=5,G37,0)</f>
        <v>0</v>
      </c>
      <c r="CA37" s="275">
        <v>1</v>
      </c>
      <c r="CB37" s="275">
        <v>1</v>
      </c>
    </row>
    <row r="38" spans="1:80" x14ac:dyDescent="0.2">
      <c r="A38" s="276"/>
      <c r="B38" s="279"/>
      <c r="C38" s="338" t="s">
        <v>930</v>
      </c>
      <c r="D38" s="339"/>
      <c r="E38" s="280">
        <v>22</v>
      </c>
      <c r="F38" s="281"/>
      <c r="G38" s="282"/>
      <c r="H38" s="283"/>
      <c r="I38" s="277"/>
      <c r="J38" s="284"/>
      <c r="K38" s="277"/>
      <c r="M38" s="278" t="s">
        <v>930</v>
      </c>
      <c r="O38" s="266"/>
    </row>
    <row r="39" spans="1:80" x14ac:dyDescent="0.2">
      <c r="A39" s="276"/>
      <c r="B39" s="279"/>
      <c r="C39" s="338" t="s">
        <v>931</v>
      </c>
      <c r="D39" s="339"/>
      <c r="E39" s="280">
        <v>109</v>
      </c>
      <c r="F39" s="281"/>
      <c r="G39" s="282"/>
      <c r="H39" s="283"/>
      <c r="I39" s="277"/>
      <c r="J39" s="284"/>
      <c r="K39" s="277"/>
      <c r="M39" s="278" t="s">
        <v>931</v>
      </c>
      <c r="O39" s="266"/>
    </row>
    <row r="40" spans="1:80" x14ac:dyDescent="0.2">
      <c r="A40" s="267">
        <v>25</v>
      </c>
      <c r="B40" s="268" t="s">
        <v>932</v>
      </c>
      <c r="C40" s="269" t="s">
        <v>933</v>
      </c>
      <c r="D40" s="270" t="s">
        <v>103</v>
      </c>
      <c r="E40" s="271">
        <v>11</v>
      </c>
      <c r="F40" s="271"/>
      <c r="G40" s="272">
        <f>E40*F40</f>
        <v>0</v>
      </c>
      <c r="H40" s="273">
        <v>0</v>
      </c>
      <c r="I40" s="274">
        <f>E40*H40</f>
        <v>0</v>
      </c>
      <c r="J40" s="273">
        <v>0</v>
      </c>
      <c r="K40" s="274">
        <f>E40*J40</f>
        <v>0</v>
      </c>
      <c r="O40" s="266">
        <v>2</v>
      </c>
      <c r="AA40" s="240">
        <v>1</v>
      </c>
      <c r="AB40" s="240">
        <v>1</v>
      </c>
      <c r="AC40" s="240">
        <v>1</v>
      </c>
      <c r="AZ40" s="240">
        <v>1</v>
      </c>
      <c r="BA40" s="240">
        <f>IF(AZ40=1,G40,0)</f>
        <v>0</v>
      </c>
      <c r="BB40" s="240">
        <f>IF(AZ40=2,G40,0)</f>
        <v>0</v>
      </c>
      <c r="BC40" s="240">
        <f>IF(AZ40=3,G40,0)</f>
        <v>0</v>
      </c>
      <c r="BD40" s="240">
        <f>IF(AZ40=4,G40,0)</f>
        <v>0</v>
      </c>
      <c r="BE40" s="240">
        <f>IF(AZ40=5,G40,0)</f>
        <v>0</v>
      </c>
      <c r="CA40" s="275">
        <v>1</v>
      </c>
      <c r="CB40" s="275">
        <v>1</v>
      </c>
    </row>
    <row r="41" spans="1:80" x14ac:dyDescent="0.2">
      <c r="A41" s="267">
        <v>26</v>
      </c>
      <c r="B41" s="268" t="s">
        <v>934</v>
      </c>
      <c r="C41" s="269" t="s">
        <v>935</v>
      </c>
      <c r="D41" s="270" t="s">
        <v>135</v>
      </c>
      <c r="E41" s="271">
        <v>364</v>
      </c>
      <c r="F41" s="271"/>
      <c r="G41" s="272">
        <f>E41*F41</f>
        <v>0</v>
      </c>
      <c r="H41" s="273">
        <v>0</v>
      </c>
      <c r="I41" s="274">
        <f>E41*H41</f>
        <v>0</v>
      </c>
      <c r="J41" s="273">
        <v>0</v>
      </c>
      <c r="K41" s="274">
        <f>E41*J41</f>
        <v>0</v>
      </c>
      <c r="O41" s="266">
        <v>2</v>
      </c>
      <c r="AA41" s="240">
        <v>1</v>
      </c>
      <c r="AB41" s="240">
        <v>1</v>
      </c>
      <c r="AC41" s="240">
        <v>1</v>
      </c>
      <c r="AZ41" s="240">
        <v>1</v>
      </c>
      <c r="BA41" s="240">
        <f>IF(AZ41=1,G41,0)</f>
        <v>0</v>
      </c>
      <c r="BB41" s="240">
        <f>IF(AZ41=2,G41,0)</f>
        <v>0</v>
      </c>
      <c r="BC41" s="240">
        <f>IF(AZ41=3,G41,0)</f>
        <v>0</v>
      </c>
      <c r="BD41" s="240">
        <f>IF(AZ41=4,G41,0)</f>
        <v>0</v>
      </c>
      <c r="BE41" s="240">
        <f>IF(AZ41=5,G41,0)</f>
        <v>0</v>
      </c>
      <c r="CA41" s="275">
        <v>1</v>
      </c>
      <c r="CB41" s="275">
        <v>1</v>
      </c>
    </row>
    <row r="42" spans="1:80" x14ac:dyDescent="0.2">
      <c r="A42" s="267">
        <v>27</v>
      </c>
      <c r="B42" s="268" t="s">
        <v>936</v>
      </c>
      <c r="C42" s="269" t="s">
        <v>937</v>
      </c>
      <c r="D42" s="270" t="s">
        <v>135</v>
      </c>
      <c r="E42" s="271">
        <v>544</v>
      </c>
      <c r="F42" s="271"/>
      <c r="G42" s="272">
        <f>E42*F42</f>
        <v>0</v>
      </c>
      <c r="H42" s="273">
        <v>0</v>
      </c>
      <c r="I42" s="274">
        <f>E42*H42</f>
        <v>0</v>
      </c>
      <c r="J42" s="273">
        <v>0</v>
      </c>
      <c r="K42" s="274">
        <f>E42*J42</f>
        <v>0</v>
      </c>
      <c r="O42" s="266">
        <v>2</v>
      </c>
      <c r="AA42" s="240">
        <v>1</v>
      </c>
      <c r="AB42" s="240">
        <v>1</v>
      </c>
      <c r="AC42" s="240">
        <v>1</v>
      </c>
      <c r="AZ42" s="240">
        <v>1</v>
      </c>
      <c r="BA42" s="240">
        <f>IF(AZ42=1,G42,0)</f>
        <v>0</v>
      </c>
      <c r="BB42" s="240">
        <f>IF(AZ42=2,G42,0)</f>
        <v>0</v>
      </c>
      <c r="BC42" s="240">
        <f>IF(AZ42=3,G42,0)</f>
        <v>0</v>
      </c>
      <c r="BD42" s="240">
        <f>IF(AZ42=4,G42,0)</f>
        <v>0</v>
      </c>
      <c r="BE42" s="240">
        <f>IF(AZ42=5,G42,0)</f>
        <v>0</v>
      </c>
      <c r="CA42" s="275">
        <v>1</v>
      </c>
      <c r="CB42" s="275">
        <v>1</v>
      </c>
    </row>
    <row r="43" spans="1:80" x14ac:dyDescent="0.2">
      <c r="A43" s="276"/>
      <c r="B43" s="279"/>
      <c r="C43" s="338" t="s">
        <v>930</v>
      </c>
      <c r="D43" s="339"/>
      <c r="E43" s="280">
        <v>22</v>
      </c>
      <c r="F43" s="281"/>
      <c r="G43" s="282"/>
      <c r="H43" s="283"/>
      <c r="I43" s="277"/>
      <c r="J43" s="284"/>
      <c r="K43" s="277"/>
      <c r="M43" s="278" t="s">
        <v>930</v>
      </c>
      <c r="O43" s="266"/>
    </row>
    <row r="44" spans="1:80" x14ac:dyDescent="0.2">
      <c r="A44" s="276"/>
      <c r="B44" s="279"/>
      <c r="C44" s="338" t="s">
        <v>938</v>
      </c>
      <c r="D44" s="339"/>
      <c r="E44" s="280">
        <v>86</v>
      </c>
      <c r="F44" s="281"/>
      <c r="G44" s="282"/>
      <c r="H44" s="283"/>
      <c r="I44" s="277"/>
      <c r="J44" s="284"/>
      <c r="K44" s="277"/>
      <c r="M44" s="278" t="s">
        <v>938</v>
      </c>
      <c r="O44" s="266"/>
    </row>
    <row r="45" spans="1:80" x14ac:dyDescent="0.2">
      <c r="A45" s="276"/>
      <c r="B45" s="279"/>
      <c r="C45" s="338" t="s">
        <v>939</v>
      </c>
      <c r="D45" s="339"/>
      <c r="E45" s="280">
        <v>436</v>
      </c>
      <c r="F45" s="281"/>
      <c r="G45" s="282"/>
      <c r="H45" s="283"/>
      <c r="I45" s="277"/>
      <c r="J45" s="284"/>
      <c r="K45" s="277"/>
      <c r="M45" s="278" t="s">
        <v>939</v>
      </c>
      <c r="O45" s="266"/>
    </row>
    <row r="46" spans="1:80" x14ac:dyDescent="0.2">
      <c r="A46" s="267">
        <v>28</v>
      </c>
      <c r="B46" s="268" t="s">
        <v>56</v>
      </c>
      <c r="C46" s="269" t="s">
        <v>940</v>
      </c>
      <c r="D46" s="270" t="s">
        <v>103</v>
      </c>
      <c r="E46" s="271">
        <v>127</v>
      </c>
      <c r="F46" s="271"/>
      <c r="G46" s="272">
        <f>E46*F46</f>
        <v>0</v>
      </c>
      <c r="H46" s="273">
        <v>0</v>
      </c>
      <c r="I46" s="274">
        <f>E46*H46</f>
        <v>0</v>
      </c>
      <c r="J46" s="273"/>
      <c r="K46" s="274">
        <f>E46*J46</f>
        <v>0</v>
      </c>
      <c r="O46" s="266">
        <v>2</v>
      </c>
      <c r="AA46" s="240">
        <v>12</v>
      </c>
      <c r="AB46" s="240">
        <v>0</v>
      </c>
      <c r="AC46" s="240">
        <v>28</v>
      </c>
      <c r="AZ46" s="240">
        <v>1</v>
      </c>
      <c r="BA46" s="240">
        <f>IF(AZ46=1,G46,0)</f>
        <v>0</v>
      </c>
      <c r="BB46" s="240">
        <f>IF(AZ46=2,G46,0)</f>
        <v>0</v>
      </c>
      <c r="BC46" s="240">
        <f>IF(AZ46=3,G46,0)</f>
        <v>0</v>
      </c>
      <c r="BD46" s="240">
        <f>IF(AZ46=4,G46,0)</f>
        <v>0</v>
      </c>
      <c r="BE46" s="240">
        <f>IF(AZ46=5,G46,0)</f>
        <v>0</v>
      </c>
      <c r="CA46" s="275">
        <v>12</v>
      </c>
      <c r="CB46" s="275">
        <v>0</v>
      </c>
    </row>
    <row r="47" spans="1:80" x14ac:dyDescent="0.2">
      <c r="A47" s="276"/>
      <c r="B47" s="279"/>
      <c r="C47" s="338" t="s">
        <v>941</v>
      </c>
      <c r="D47" s="339"/>
      <c r="E47" s="280">
        <v>127</v>
      </c>
      <c r="F47" s="281"/>
      <c r="G47" s="282"/>
      <c r="H47" s="283"/>
      <c r="I47" s="277"/>
      <c r="J47" s="284"/>
      <c r="K47" s="277"/>
      <c r="M47" s="278" t="s">
        <v>941</v>
      </c>
      <c r="O47" s="266"/>
    </row>
    <row r="48" spans="1:80" x14ac:dyDescent="0.2">
      <c r="A48" s="267">
        <v>29</v>
      </c>
      <c r="B48" s="268" t="s">
        <v>56</v>
      </c>
      <c r="C48" s="269" t="s">
        <v>942</v>
      </c>
      <c r="D48" s="270" t="s">
        <v>103</v>
      </c>
      <c r="E48" s="271">
        <v>41</v>
      </c>
      <c r="F48" s="271"/>
      <c r="G48" s="272">
        <f>E48*F48</f>
        <v>0</v>
      </c>
      <c r="H48" s="273">
        <v>0</v>
      </c>
      <c r="I48" s="274">
        <f>E48*H48</f>
        <v>0</v>
      </c>
      <c r="J48" s="273"/>
      <c r="K48" s="274">
        <f>E48*J48</f>
        <v>0</v>
      </c>
      <c r="O48" s="266">
        <v>2</v>
      </c>
      <c r="AA48" s="240">
        <v>12</v>
      </c>
      <c r="AB48" s="240">
        <v>0</v>
      </c>
      <c r="AC48" s="240">
        <v>29</v>
      </c>
      <c r="AZ48" s="240">
        <v>1</v>
      </c>
      <c r="BA48" s="240">
        <f>IF(AZ48=1,G48,0)</f>
        <v>0</v>
      </c>
      <c r="BB48" s="240">
        <f>IF(AZ48=2,G48,0)</f>
        <v>0</v>
      </c>
      <c r="BC48" s="240">
        <f>IF(AZ48=3,G48,0)</f>
        <v>0</v>
      </c>
      <c r="BD48" s="240">
        <f>IF(AZ48=4,G48,0)</f>
        <v>0</v>
      </c>
      <c r="BE48" s="240">
        <f>IF(AZ48=5,G48,0)</f>
        <v>0</v>
      </c>
      <c r="CA48" s="275">
        <v>12</v>
      </c>
      <c r="CB48" s="275">
        <v>0</v>
      </c>
    </row>
    <row r="49" spans="1:80" x14ac:dyDescent="0.2">
      <c r="A49" s="276"/>
      <c r="B49" s="279"/>
      <c r="C49" s="338" t="s">
        <v>943</v>
      </c>
      <c r="D49" s="339"/>
      <c r="E49" s="280">
        <v>41</v>
      </c>
      <c r="F49" s="281"/>
      <c r="G49" s="282"/>
      <c r="H49" s="283"/>
      <c r="I49" s="277"/>
      <c r="J49" s="284"/>
      <c r="K49" s="277"/>
      <c r="M49" s="278" t="s">
        <v>943</v>
      </c>
      <c r="O49" s="266"/>
    </row>
    <row r="50" spans="1:80" x14ac:dyDescent="0.2">
      <c r="A50" s="267">
        <v>30</v>
      </c>
      <c r="B50" s="268" t="s">
        <v>56</v>
      </c>
      <c r="C50" s="269" t="s">
        <v>944</v>
      </c>
      <c r="D50" s="270" t="s">
        <v>103</v>
      </c>
      <c r="E50" s="271">
        <v>16</v>
      </c>
      <c r="F50" s="271"/>
      <c r="G50" s="272">
        <f t="shared" ref="G50:G57" si="8">E50*F50</f>
        <v>0</v>
      </c>
      <c r="H50" s="273">
        <v>0</v>
      </c>
      <c r="I50" s="274">
        <f t="shared" ref="I50:I57" si="9">E50*H50</f>
        <v>0</v>
      </c>
      <c r="J50" s="273"/>
      <c r="K50" s="274">
        <f t="shared" ref="K50:K57" si="10">E50*J50</f>
        <v>0</v>
      </c>
      <c r="O50" s="266">
        <v>2</v>
      </c>
      <c r="AA50" s="240">
        <v>12</v>
      </c>
      <c r="AB50" s="240">
        <v>0</v>
      </c>
      <c r="AC50" s="240">
        <v>30</v>
      </c>
      <c r="AZ50" s="240">
        <v>1</v>
      </c>
      <c r="BA50" s="240">
        <f t="shared" ref="BA50:BA57" si="11">IF(AZ50=1,G50,0)</f>
        <v>0</v>
      </c>
      <c r="BB50" s="240">
        <f t="shared" ref="BB50:BB57" si="12">IF(AZ50=2,G50,0)</f>
        <v>0</v>
      </c>
      <c r="BC50" s="240">
        <f t="shared" ref="BC50:BC57" si="13">IF(AZ50=3,G50,0)</f>
        <v>0</v>
      </c>
      <c r="BD50" s="240">
        <f t="shared" ref="BD50:BD57" si="14">IF(AZ50=4,G50,0)</f>
        <v>0</v>
      </c>
      <c r="BE50" s="240">
        <f t="shared" ref="BE50:BE57" si="15">IF(AZ50=5,G50,0)</f>
        <v>0</v>
      </c>
      <c r="CA50" s="275">
        <v>12</v>
      </c>
      <c r="CB50" s="275">
        <v>0</v>
      </c>
    </row>
    <row r="51" spans="1:80" x14ac:dyDescent="0.2">
      <c r="A51" s="267">
        <v>31</v>
      </c>
      <c r="B51" s="268" t="s">
        <v>56</v>
      </c>
      <c r="C51" s="269" t="s">
        <v>945</v>
      </c>
      <c r="D51" s="270" t="s">
        <v>103</v>
      </c>
      <c r="E51" s="271">
        <v>8</v>
      </c>
      <c r="F51" s="271"/>
      <c r="G51" s="272">
        <f t="shared" si="8"/>
        <v>0</v>
      </c>
      <c r="H51" s="273">
        <v>0</v>
      </c>
      <c r="I51" s="274">
        <f t="shared" si="9"/>
        <v>0</v>
      </c>
      <c r="J51" s="273"/>
      <c r="K51" s="274">
        <f t="shared" si="10"/>
        <v>0</v>
      </c>
      <c r="O51" s="266">
        <v>2</v>
      </c>
      <c r="AA51" s="240">
        <v>12</v>
      </c>
      <c r="AB51" s="240">
        <v>0</v>
      </c>
      <c r="AC51" s="240">
        <v>31</v>
      </c>
      <c r="AZ51" s="240">
        <v>1</v>
      </c>
      <c r="BA51" s="240">
        <f t="shared" si="11"/>
        <v>0</v>
      </c>
      <c r="BB51" s="240">
        <f t="shared" si="12"/>
        <v>0</v>
      </c>
      <c r="BC51" s="240">
        <f t="shared" si="13"/>
        <v>0</v>
      </c>
      <c r="BD51" s="240">
        <f t="shared" si="14"/>
        <v>0</v>
      </c>
      <c r="BE51" s="240">
        <f t="shared" si="15"/>
        <v>0</v>
      </c>
      <c r="CA51" s="275">
        <v>12</v>
      </c>
      <c r="CB51" s="275">
        <v>0</v>
      </c>
    </row>
    <row r="52" spans="1:80" x14ac:dyDescent="0.2">
      <c r="A52" s="267">
        <v>32</v>
      </c>
      <c r="B52" s="268" t="s">
        <v>56</v>
      </c>
      <c r="C52" s="269" t="s">
        <v>946</v>
      </c>
      <c r="D52" s="270" t="s">
        <v>103</v>
      </c>
      <c r="E52" s="271">
        <v>11</v>
      </c>
      <c r="F52" s="271"/>
      <c r="G52" s="272">
        <f t="shared" si="8"/>
        <v>0</v>
      </c>
      <c r="H52" s="273">
        <v>0</v>
      </c>
      <c r="I52" s="274">
        <f t="shared" si="9"/>
        <v>0</v>
      </c>
      <c r="J52" s="273"/>
      <c r="K52" s="274">
        <f t="shared" si="10"/>
        <v>0</v>
      </c>
      <c r="O52" s="266">
        <v>2</v>
      </c>
      <c r="AA52" s="240">
        <v>12</v>
      </c>
      <c r="AB52" s="240">
        <v>0</v>
      </c>
      <c r="AC52" s="240">
        <v>32</v>
      </c>
      <c r="AZ52" s="240">
        <v>1</v>
      </c>
      <c r="BA52" s="240">
        <f t="shared" si="11"/>
        <v>0</v>
      </c>
      <c r="BB52" s="240">
        <f t="shared" si="12"/>
        <v>0</v>
      </c>
      <c r="BC52" s="240">
        <f t="shared" si="13"/>
        <v>0</v>
      </c>
      <c r="BD52" s="240">
        <f t="shared" si="14"/>
        <v>0</v>
      </c>
      <c r="BE52" s="240">
        <f t="shared" si="15"/>
        <v>0</v>
      </c>
      <c r="CA52" s="275">
        <v>12</v>
      </c>
      <c r="CB52" s="275">
        <v>0</v>
      </c>
    </row>
    <row r="53" spans="1:80" x14ac:dyDescent="0.2">
      <c r="A53" s="267">
        <v>33</v>
      </c>
      <c r="B53" s="268" t="s">
        <v>56</v>
      </c>
      <c r="C53" s="269" t="s">
        <v>947</v>
      </c>
      <c r="D53" s="270" t="s">
        <v>103</v>
      </c>
      <c r="E53" s="271">
        <v>11</v>
      </c>
      <c r="F53" s="271"/>
      <c r="G53" s="272">
        <f t="shared" si="8"/>
        <v>0</v>
      </c>
      <c r="H53" s="273">
        <v>0</v>
      </c>
      <c r="I53" s="274">
        <f t="shared" si="9"/>
        <v>0</v>
      </c>
      <c r="J53" s="273"/>
      <c r="K53" s="274">
        <f t="shared" si="10"/>
        <v>0</v>
      </c>
      <c r="O53" s="266">
        <v>2</v>
      </c>
      <c r="AA53" s="240">
        <v>12</v>
      </c>
      <c r="AB53" s="240">
        <v>0</v>
      </c>
      <c r="AC53" s="240">
        <v>33</v>
      </c>
      <c r="AZ53" s="240">
        <v>1</v>
      </c>
      <c r="BA53" s="240">
        <f t="shared" si="11"/>
        <v>0</v>
      </c>
      <c r="BB53" s="240">
        <f t="shared" si="12"/>
        <v>0</v>
      </c>
      <c r="BC53" s="240">
        <f t="shared" si="13"/>
        <v>0</v>
      </c>
      <c r="BD53" s="240">
        <f t="shared" si="14"/>
        <v>0</v>
      </c>
      <c r="BE53" s="240">
        <f t="shared" si="15"/>
        <v>0</v>
      </c>
      <c r="CA53" s="275">
        <v>12</v>
      </c>
      <c r="CB53" s="275">
        <v>0</v>
      </c>
    </row>
    <row r="54" spans="1:80" x14ac:dyDescent="0.2">
      <c r="A54" s="267">
        <v>34</v>
      </c>
      <c r="B54" s="268" t="s">
        <v>56</v>
      </c>
      <c r="C54" s="269" t="s">
        <v>948</v>
      </c>
      <c r="D54" s="270" t="s">
        <v>135</v>
      </c>
      <c r="E54" s="271">
        <v>389.48</v>
      </c>
      <c r="F54" s="271"/>
      <c r="G54" s="272">
        <f t="shared" si="8"/>
        <v>0</v>
      </c>
      <c r="H54" s="273">
        <v>0</v>
      </c>
      <c r="I54" s="274">
        <f t="shared" si="9"/>
        <v>0</v>
      </c>
      <c r="J54" s="273"/>
      <c r="K54" s="274">
        <f t="shared" si="10"/>
        <v>0</v>
      </c>
      <c r="O54" s="266">
        <v>2</v>
      </c>
      <c r="AA54" s="240">
        <v>12</v>
      </c>
      <c r="AB54" s="240">
        <v>0</v>
      </c>
      <c r="AC54" s="240">
        <v>34</v>
      </c>
      <c r="AZ54" s="240">
        <v>1</v>
      </c>
      <c r="BA54" s="240">
        <f t="shared" si="11"/>
        <v>0</v>
      </c>
      <c r="BB54" s="240">
        <f t="shared" si="12"/>
        <v>0</v>
      </c>
      <c r="BC54" s="240">
        <f t="shared" si="13"/>
        <v>0</v>
      </c>
      <c r="BD54" s="240">
        <f t="shared" si="14"/>
        <v>0</v>
      </c>
      <c r="BE54" s="240">
        <f t="shared" si="15"/>
        <v>0</v>
      </c>
      <c r="CA54" s="275">
        <v>12</v>
      </c>
      <c r="CB54" s="275">
        <v>0</v>
      </c>
    </row>
    <row r="55" spans="1:80" x14ac:dyDescent="0.2">
      <c r="A55" s="267">
        <v>35</v>
      </c>
      <c r="B55" s="268" t="s">
        <v>56</v>
      </c>
      <c r="C55" s="269" t="s">
        <v>949</v>
      </c>
      <c r="D55" s="270" t="s">
        <v>103</v>
      </c>
      <c r="E55" s="271">
        <v>11</v>
      </c>
      <c r="F55" s="271"/>
      <c r="G55" s="272">
        <f t="shared" si="8"/>
        <v>0</v>
      </c>
      <c r="H55" s="273">
        <v>0</v>
      </c>
      <c r="I55" s="274">
        <f t="shared" si="9"/>
        <v>0</v>
      </c>
      <c r="J55" s="273"/>
      <c r="K55" s="274">
        <f t="shared" si="10"/>
        <v>0</v>
      </c>
      <c r="O55" s="266">
        <v>2</v>
      </c>
      <c r="AA55" s="240">
        <v>12</v>
      </c>
      <c r="AB55" s="240">
        <v>0</v>
      </c>
      <c r="AC55" s="240">
        <v>35</v>
      </c>
      <c r="AZ55" s="240">
        <v>1</v>
      </c>
      <c r="BA55" s="240">
        <f t="shared" si="11"/>
        <v>0</v>
      </c>
      <c r="BB55" s="240">
        <f t="shared" si="12"/>
        <v>0</v>
      </c>
      <c r="BC55" s="240">
        <f t="shared" si="13"/>
        <v>0</v>
      </c>
      <c r="BD55" s="240">
        <f t="shared" si="14"/>
        <v>0</v>
      </c>
      <c r="BE55" s="240">
        <f t="shared" si="15"/>
        <v>0</v>
      </c>
      <c r="CA55" s="275">
        <v>12</v>
      </c>
      <c r="CB55" s="275">
        <v>0</v>
      </c>
    </row>
    <row r="56" spans="1:80" x14ac:dyDescent="0.2">
      <c r="A56" s="267">
        <v>36</v>
      </c>
      <c r="B56" s="268" t="s">
        <v>56</v>
      </c>
      <c r="C56" s="269" t="s">
        <v>950</v>
      </c>
      <c r="D56" s="270" t="s">
        <v>951</v>
      </c>
      <c r="E56" s="271">
        <v>0.36</v>
      </c>
      <c r="F56" s="271"/>
      <c r="G56" s="272">
        <f t="shared" si="8"/>
        <v>0</v>
      </c>
      <c r="H56" s="273">
        <v>0</v>
      </c>
      <c r="I56" s="274">
        <f t="shared" si="9"/>
        <v>0</v>
      </c>
      <c r="J56" s="273"/>
      <c r="K56" s="274">
        <f t="shared" si="10"/>
        <v>0</v>
      </c>
      <c r="O56" s="266">
        <v>2</v>
      </c>
      <c r="AA56" s="240">
        <v>12</v>
      </c>
      <c r="AB56" s="240">
        <v>0</v>
      </c>
      <c r="AC56" s="240">
        <v>36</v>
      </c>
      <c r="AZ56" s="240">
        <v>1</v>
      </c>
      <c r="BA56" s="240">
        <f t="shared" si="11"/>
        <v>0</v>
      </c>
      <c r="BB56" s="240">
        <f t="shared" si="12"/>
        <v>0</v>
      </c>
      <c r="BC56" s="240">
        <f t="shared" si="13"/>
        <v>0</v>
      </c>
      <c r="BD56" s="240">
        <f t="shared" si="14"/>
        <v>0</v>
      </c>
      <c r="BE56" s="240">
        <f t="shared" si="15"/>
        <v>0</v>
      </c>
      <c r="CA56" s="275">
        <v>12</v>
      </c>
      <c r="CB56" s="275">
        <v>0</v>
      </c>
    </row>
    <row r="57" spans="1:80" x14ac:dyDescent="0.2">
      <c r="A57" s="267">
        <v>37</v>
      </c>
      <c r="B57" s="268" t="s">
        <v>56</v>
      </c>
      <c r="C57" s="269" t="s">
        <v>952</v>
      </c>
      <c r="D57" s="270" t="s">
        <v>135</v>
      </c>
      <c r="E57" s="271">
        <v>364</v>
      </c>
      <c r="F57" s="271"/>
      <c r="G57" s="272">
        <f t="shared" si="8"/>
        <v>0</v>
      </c>
      <c r="H57" s="273">
        <v>0</v>
      </c>
      <c r="I57" s="274">
        <f t="shared" si="9"/>
        <v>0</v>
      </c>
      <c r="J57" s="273"/>
      <c r="K57" s="274">
        <f t="shared" si="10"/>
        <v>0</v>
      </c>
      <c r="O57" s="266">
        <v>2</v>
      </c>
      <c r="AA57" s="240">
        <v>12</v>
      </c>
      <c r="AB57" s="240">
        <v>0</v>
      </c>
      <c r="AC57" s="240">
        <v>37</v>
      </c>
      <c r="AZ57" s="240">
        <v>1</v>
      </c>
      <c r="BA57" s="240">
        <f t="shared" si="11"/>
        <v>0</v>
      </c>
      <c r="BB57" s="240">
        <f t="shared" si="12"/>
        <v>0</v>
      </c>
      <c r="BC57" s="240">
        <f t="shared" si="13"/>
        <v>0</v>
      </c>
      <c r="BD57" s="240">
        <f t="shared" si="14"/>
        <v>0</v>
      </c>
      <c r="BE57" s="240">
        <f t="shared" si="15"/>
        <v>0</v>
      </c>
      <c r="CA57" s="275">
        <v>12</v>
      </c>
      <c r="CB57" s="275">
        <v>0</v>
      </c>
    </row>
    <row r="58" spans="1:80" x14ac:dyDescent="0.2">
      <c r="A58" s="276"/>
      <c r="B58" s="279"/>
      <c r="C58" s="338" t="s">
        <v>889</v>
      </c>
      <c r="D58" s="339"/>
      <c r="E58" s="280">
        <v>364</v>
      </c>
      <c r="F58" s="281"/>
      <c r="G58" s="282"/>
      <c r="H58" s="283"/>
      <c r="I58" s="277"/>
      <c r="J58" s="284"/>
      <c r="K58" s="277"/>
      <c r="M58" s="278" t="s">
        <v>889</v>
      </c>
      <c r="O58" s="266"/>
    </row>
    <row r="59" spans="1:80" x14ac:dyDescent="0.2">
      <c r="A59" s="267">
        <v>38</v>
      </c>
      <c r="B59" s="268" t="s">
        <v>56</v>
      </c>
      <c r="C59" s="269" t="s">
        <v>953</v>
      </c>
      <c r="D59" s="270" t="s">
        <v>103</v>
      </c>
      <c r="E59" s="271">
        <v>11</v>
      </c>
      <c r="F59" s="271"/>
      <c r="G59" s="272">
        <f>E59*F59</f>
        <v>0</v>
      </c>
      <c r="H59" s="273">
        <v>0</v>
      </c>
      <c r="I59" s="274">
        <f>E59*H59</f>
        <v>0</v>
      </c>
      <c r="J59" s="273"/>
      <c r="K59" s="274">
        <f>E59*J59</f>
        <v>0</v>
      </c>
      <c r="O59" s="266">
        <v>2</v>
      </c>
      <c r="AA59" s="240">
        <v>12</v>
      </c>
      <c r="AB59" s="240">
        <v>0</v>
      </c>
      <c r="AC59" s="240">
        <v>38</v>
      </c>
      <c r="AZ59" s="240">
        <v>1</v>
      </c>
      <c r="BA59" s="240">
        <f>IF(AZ59=1,G59,0)</f>
        <v>0</v>
      </c>
      <c r="BB59" s="240">
        <f>IF(AZ59=2,G59,0)</f>
        <v>0</v>
      </c>
      <c r="BC59" s="240">
        <f>IF(AZ59=3,G59,0)</f>
        <v>0</v>
      </c>
      <c r="BD59" s="240">
        <f>IF(AZ59=4,G59,0)</f>
        <v>0</v>
      </c>
      <c r="BE59" s="240">
        <f>IF(AZ59=5,G59,0)</f>
        <v>0</v>
      </c>
      <c r="CA59" s="275">
        <v>12</v>
      </c>
      <c r="CB59" s="275">
        <v>0</v>
      </c>
    </row>
    <row r="60" spans="1:80" x14ac:dyDescent="0.2">
      <c r="A60" s="267">
        <v>39</v>
      </c>
      <c r="B60" s="268" t="s">
        <v>56</v>
      </c>
      <c r="C60" s="269" t="s">
        <v>954</v>
      </c>
      <c r="D60" s="270" t="s">
        <v>114</v>
      </c>
      <c r="E60" s="271">
        <v>109.2</v>
      </c>
      <c r="F60" s="271"/>
      <c r="G60" s="272">
        <f>E60*F60</f>
        <v>0</v>
      </c>
      <c r="H60" s="273">
        <v>0</v>
      </c>
      <c r="I60" s="274">
        <f>E60*H60</f>
        <v>0</v>
      </c>
      <c r="J60" s="273"/>
      <c r="K60" s="274">
        <f>E60*J60</f>
        <v>0</v>
      </c>
      <c r="O60" s="266">
        <v>2</v>
      </c>
      <c r="AA60" s="240">
        <v>12</v>
      </c>
      <c r="AB60" s="240">
        <v>0</v>
      </c>
      <c r="AC60" s="240">
        <v>39</v>
      </c>
      <c r="AZ60" s="240">
        <v>1</v>
      </c>
      <c r="BA60" s="240">
        <f>IF(AZ60=1,G60,0)</f>
        <v>0</v>
      </c>
      <c r="BB60" s="240">
        <f>IF(AZ60=2,G60,0)</f>
        <v>0</v>
      </c>
      <c r="BC60" s="240">
        <f>IF(AZ60=3,G60,0)</f>
        <v>0</v>
      </c>
      <c r="BD60" s="240">
        <f>IF(AZ60=4,G60,0)</f>
        <v>0</v>
      </c>
      <c r="BE60" s="240">
        <f>IF(AZ60=5,G60,0)</f>
        <v>0</v>
      </c>
      <c r="CA60" s="275">
        <v>12</v>
      </c>
      <c r="CB60" s="275">
        <v>0</v>
      </c>
    </row>
    <row r="61" spans="1:80" x14ac:dyDescent="0.2">
      <c r="A61" s="267">
        <v>40</v>
      </c>
      <c r="B61" s="268" t="s">
        <v>56</v>
      </c>
      <c r="C61" s="269" t="s">
        <v>955</v>
      </c>
      <c r="D61" s="270" t="s">
        <v>135</v>
      </c>
      <c r="E61" s="271">
        <v>886</v>
      </c>
      <c r="F61" s="271"/>
      <c r="G61" s="272">
        <f>E61*F61</f>
        <v>0</v>
      </c>
      <c r="H61" s="273">
        <v>0</v>
      </c>
      <c r="I61" s="274">
        <f>E61*H61</f>
        <v>0</v>
      </c>
      <c r="J61" s="273"/>
      <c r="K61" s="274">
        <f>E61*J61</f>
        <v>0</v>
      </c>
      <c r="O61" s="266">
        <v>2</v>
      </c>
      <c r="AA61" s="240">
        <v>12</v>
      </c>
      <c r="AB61" s="240">
        <v>0</v>
      </c>
      <c r="AC61" s="240">
        <v>40</v>
      </c>
      <c r="AZ61" s="240">
        <v>1</v>
      </c>
      <c r="BA61" s="240">
        <f>IF(AZ61=1,G61,0)</f>
        <v>0</v>
      </c>
      <c r="BB61" s="240">
        <f>IF(AZ61=2,G61,0)</f>
        <v>0</v>
      </c>
      <c r="BC61" s="240">
        <f>IF(AZ61=3,G61,0)</f>
        <v>0</v>
      </c>
      <c r="BD61" s="240">
        <f>IF(AZ61=4,G61,0)</f>
        <v>0</v>
      </c>
      <c r="BE61" s="240">
        <f>IF(AZ61=5,G61,0)</f>
        <v>0</v>
      </c>
      <c r="CA61" s="275">
        <v>12</v>
      </c>
      <c r="CB61" s="275">
        <v>0</v>
      </c>
    </row>
    <row r="62" spans="1:80" x14ac:dyDescent="0.2">
      <c r="A62" s="276"/>
      <c r="B62" s="279"/>
      <c r="C62" s="338" t="s">
        <v>956</v>
      </c>
      <c r="D62" s="339"/>
      <c r="E62" s="280">
        <v>364</v>
      </c>
      <c r="F62" s="281"/>
      <c r="G62" s="282"/>
      <c r="H62" s="283"/>
      <c r="I62" s="277"/>
      <c r="J62" s="284"/>
      <c r="K62" s="277"/>
      <c r="M62" s="278" t="s">
        <v>956</v>
      </c>
      <c r="O62" s="266"/>
    </row>
    <row r="63" spans="1:80" x14ac:dyDescent="0.2">
      <c r="A63" s="276"/>
      <c r="B63" s="279"/>
      <c r="C63" s="338" t="s">
        <v>938</v>
      </c>
      <c r="D63" s="339"/>
      <c r="E63" s="280">
        <v>86</v>
      </c>
      <c r="F63" s="281"/>
      <c r="G63" s="282"/>
      <c r="H63" s="283"/>
      <c r="I63" s="277"/>
      <c r="J63" s="284"/>
      <c r="K63" s="277"/>
      <c r="M63" s="278" t="s">
        <v>938</v>
      </c>
      <c r="O63" s="266"/>
    </row>
    <row r="64" spans="1:80" x14ac:dyDescent="0.2">
      <c r="A64" s="276"/>
      <c r="B64" s="279"/>
      <c r="C64" s="338" t="s">
        <v>939</v>
      </c>
      <c r="D64" s="339"/>
      <c r="E64" s="280">
        <v>436</v>
      </c>
      <c r="F64" s="281"/>
      <c r="G64" s="282"/>
      <c r="H64" s="283"/>
      <c r="I64" s="277"/>
      <c r="J64" s="284"/>
      <c r="K64" s="277"/>
      <c r="M64" s="278" t="s">
        <v>939</v>
      </c>
      <c r="O64" s="266"/>
    </row>
    <row r="65" spans="1:80" x14ac:dyDescent="0.2">
      <c r="A65" s="267">
        <v>41</v>
      </c>
      <c r="B65" s="268" t="s">
        <v>56</v>
      </c>
      <c r="C65" s="269" t="s">
        <v>957</v>
      </c>
      <c r="D65" s="270" t="s">
        <v>194</v>
      </c>
      <c r="E65" s="271">
        <v>95.9</v>
      </c>
      <c r="F65" s="271"/>
      <c r="G65" s="272">
        <f>E65*F65</f>
        <v>0</v>
      </c>
      <c r="H65" s="273">
        <v>0</v>
      </c>
      <c r="I65" s="274">
        <f>E65*H65</f>
        <v>0</v>
      </c>
      <c r="J65" s="273"/>
      <c r="K65" s="274">
        <f>E65*J65</f>
        <v>0</v>
      </c>
      <c r="O65" s="266">
        <v>2</v>
      </c>
      <c r="AA65" s="240">
        <v>12</v>
      </c>
      <c r="AB65" s="240">
        <v>0</v>
      </c>
      <c r="AC65" s="240">
        <v>41</v>
      </c>
      <c r="AZ65" s="240">
        <v>1</v>
      </c>
      <c r="BA65" s="240">
        <f>IF(AZ65=1,G65,0)</f>
        <v>0</v>
      </c>
      <c r="BB65" s="240">
        <f>IF(AZ65=2,G65,0)</f>
        <v>0</v>
      </c>
      <c r="BC65" s="240">
        <f>IF(AZ65=3,G65,0)</f>
        <v>0</v>
      </c>
      <c r="BD65" s="240">
        <f>IF(AZ65=4,G65,0)</f>
        <v>0</v>
      </c>
      <c r="BE65" s="240">
        <f>IF(AZ65=5,G65,0)</f>
        <v>0</v>
      </c>
      <c r="CA65" s="275">
        <v>12</v>
      </c>
      <c r="CB65" s="275">
        <v>0</v>
      </c>
    </row>
    <row r="66" spans="1:80" x14ac:dyDescent="0.2">
      <c r="A66" s="267">
        <v>42</v>
      </c>
      <c r="B66" s="268" t="s">
        <v>56</v>
      </c>
      <c r="C66" s="269" t="s">
        <v>958</v>
      </c>
      <c r="D66" s="270" t="s">
        <v>103</v>
      </c>
      <c r="E66" s="271">
        <v>11</v>
      </c>
      <c r="F66" s="271"/>
      <c r="G66" s="272">
        <f>E66*F66</f>
        <v>0</v>
      </c>
      <c r="H66" s="273">
        <v>0</v>
      </c>
      <c r="I66" s="274">
        <f>E66*H66</f>
        <v>0</v>
      </c>
      <c r="J66" s="273"/>
      <c r="K66" s="274">
        <f>E66*J66</f>
        <v>0</v>
      </c>
      <c r="O66" s="266">
        <v>2</v>
      </c>
      <c r="AA66" s="240">
        <v>12</v>
      </c>
      <c r="AB66" s="240">
        <v>0</v>
      </c>
      <c r="AC66" s="240">
        <v>42</v>
      </c>
      <c r="AZ66" s="240">
        <v>1</v>
      </c>
      <c r="BA66" s="240">
        <f>IF(AZ66=1,G66,0)</f>
        <v>0</v>
      </c>
      <c r="BB66" s="240">
        <f>IF(AZ66=2,G66,0)</f>
        <v>0</v>
      </c>
      <c r="BC66" s="240">
        <f>IF(AZ66=3,G66,0)</f>
        <v>0</v>
      </c>
      <c r="BD66" s="240">
        <f>IF(AZ66=4,G66,0)</f>
        <v>0</v>
      </c>
      <c r="BE66" s="240">
        <f>IF(AZ66=5,G66,0)</f>
        <v>0</v>
      </c>
      <c r="CA66" s="275">
        <v>12</v>
      </c>
      <c r="CB66" s="275">
        <v>0</v>
      </c>
    </row>
    <row r="67" spans="1:80" x14ac:dyDescent="0.2">
      <c r="A67" s="267">
        <v>43</v>
      </c>
      <c r="B67" s="268" t="s">
        <v>56</v>
      </c>
      <c r="C67" s="269" t="s">
        <v>959</v>
      </c>
      <c r="D67" s="270" t="s">
        <v>114</v>
      </c>
      <c r="E67" s="271">
        <v>1.54</v>
      </c>
      <c r="F67" s="271"/>
      <c r="G67" s="272">
        <f>E67*F67</f>
        <v>0</v>
      </c>
      <c r="H67" s="273">
        <v>0</v>
      </c>
      <c r="I67" s="274">
        <f>E67*H67</f>
        <v>0</v>
      </c>
      <c r="J67" s="273"/>
      <c r="K67" s="274">
        <f>E67*J67</f>
        <v>0</v>
      </c>
      <c r="O67" s="266">
        <v>2</v>
      </c>
      <c r="AA67" s="240">
        <v>12</v>
      </c>
      <c r="AB67" s="240">
        <v>0</v>
      </c>
      <c r="AC67" s="240">
        <v>43</v>
      </c>
      <c r="AZ67" s="240">
        <v>1</v>
      </c>
      <c r="BA67" s="240">
        <f>IF(AZ67=1,G67,0)</f>
        <v>0</v>
      </c>
      <c r="BB67" s="240">
        <f>IF(AZ67=2,G67,0)</f>
        <v>0</v>
      </c>
      <c r="BC67" s="240">
        <f>IF(AZ67=3,G67,0)</f>
        <v>0</v>
      </c>
      <c r="BD67" s="240">
        <f>IF(AZ67=4,G67,0)</f>
        <v>0</v>
      </c>
      <c r="BE67" s="240">
        <f>IF(AZ67=5,G67,0)</f>
        <v>0</v>
      </c>
      <c r="CA67" s="275">
        <v>12</v>
      </c>
      <c r="CB67" s="275">
        <v>0</v>
      </c>
    </row>
    <row r="68" spans="1:80" x14ac:dyDescent="0.2">
      <c r="A68" s="276"/>
      <c r="B68" s="279"/>
      <c r="C68" s="338" t="s">
        <v>960</v>
      </c>
      <c r="D68" s="339"/>
      <c r="E68" s="280">
        <v>1.54</v>
      </c>
      <c r="F68" s="281"/>
      <c r="G68" s="282"/>
      <c r="H68" s="283"/>
      <c r="I68" s="277"/>
      <c r="J68" s="284"/>
      <c r="K68" s="277"/>
      <c r="M68" s="278" t="s">
        <v>960</v>
      </c>
      <c r="O68" s="266"/>
    </row>
    <row r="69" spans="1:80" x14ac:dyDescent="0.2">
      <c r="A69" s="267">
        <v>44</v>
      </c>
      <c r="B69" s="268" t="s">
        <v>56</v>
      </c>
      <c r="C69" s="269" t="s">
        <v>961</v>
      </c>
      <c r="D69" s="270" t="s">
        <v>114</v>
      </c>
      <c r="E69" s="271">
        <v>88.36</v>
      </c>
      <c r="F69" s="271"/>
      <c r="G69" s="272">
        <f>E69*F69</f>
        <v>0</v>
      </c>
      <c r="H69" s="273">
        <v>0</v>
      </c>
      <c r="I69" s="274">
        <f>E69*H69</f>
        <v>0</v>
      </c>
      <c r="J69" s="273"/>
      <c r="K69" s="274">
        <f>E69*J69</f>
        <v>0</v>
      </c>
      <c r="O69" s="266">
        <v>2</v>
      </c>
      <c r="AA69" s="240">
        <v>12</v>
      </c>
      <c r="AB69" s="240">
        <v>0</v>
      </c>
      <c r="AC69" s="240">
        <v>44</v>
      </c>
      <c r="AZ69" s="240">
        <v>1</v>
      </c>
      <c r="BA69" s="240">
        <f>IF(AZ69=1,G69,0)</f>
        <v>0</v>
      </c>
      <c r="BB69" s="240">
        <f>IF(AZ69=2,G69,0)</f>
        <v>0</v>
      </c>
      <c r="BC69" s="240">
        <f>IF(AZ69=3,G69,0)</f>
        <v>0</v>
      </c>
      <c r="BD69" s="240">
        <f>IF(AZ69=4,G69,0)</f>
        <v>0</v>
      </c>
      <c r="BE69" s="240">
        <f>IF(AZ69=5,G69,0)</f>
        <v>0</v>
      </c>
      <c r="CA69" s="275">
        <v>12</v>
      </c>
      <c r="CB69" s="275">
        <v>0</v>
      </c>
    </row>
    <row r="70" spans="1:80" x14ac:dyDescent="0.2">
      <c r="A70" s="276"/>
      <c r="B70" s="279"/>
      <c r="C70" s="338" t="s">
        <v>962</v>
      </c>
      <c r="D70" s="339"/>
      <c r="E70" s="280">
        <v>8.36</v>
      </c>
      <c r="F70" s="281"/>
      <c r="G70" s="282"/>
      <c r="H70" s="283"/>
      <c r="I70" s="277"/>
      <c r="J70" s="284"/>
      <c r="K70" s="277"/>
      <c r="M70" s="278" t="s">
        <v>962</v>
      </c>
      <c r="O70" s="266"/>
    </row>
    <row r="71" spans="1:80" x14ac:dyDescent="0.2">
      <c r="A71" s="276"/>
      <c r="B71" s="279"/>
      <c r="C71" s="338" t="s">
        <v>963</v>
      </c>
      <c r="D71" s="339"/>
      <c r="E71" s="280">
        <v>43.6</v>
      </c>
      <c r="F71" s="281"/>
      <c r="G71" s="282"/>
      <c r="H71" s="283"/>
      <c r="I71" s="277"/>
      <c r="J71" s="284"/>
      <c r="K71" s="277"/>
      <c r="M71" s="278" t="s">
        <v>963</v>
      </c>
      <c r="O71" s="266"/>
    </row>
    <row r="72" spans="1:80" x14ac:dyDescent="0.2">
      <c r="A72" s="276"/>
      <c r="B72" s="279"/>
      <c r="C72" s="338" t="s">
        <v>964</v>
      </c>
      <c r="D72" s="339"/>
      <c r="E72" s="280">
        <v>36.4</v>
      </c>
      <c r="F72" s="281"/>
      <c r="G72" s="282"/>
      <c r="H72" s="283"/>
      <c r="I72" s="277"/>
      <c r="J72" s="284"/>
      <c r="K72" s="277"/>
      <c r="M72" s="278" t="s">
        <v>964</v>
      </c>
      <c r="O72" s="266"/>
    </row>
    <row r="73" spans="1:80" x14ac:dyDescent="0.2">
      <c r="A73" s="267">
        <v>45</v>
      </c>
      <c r="B73" s="268" t="s">
        <v>56</v>
      </c>
      <c r="C73" s="269" t="s">
        <v>965</v>
      </c>
      <c r="D73" s="270" t="s">
        <v>114</v>
      </c>
      <c r="E73" s="271">
        <v>10.26</v>
      </c>
      <c r="F73" s="271"/>
      <c r="G73" s="272">
        <f>E73*F73</f>
        <v>0</v>
      </c>
      <c r="H73" s="273">
        <v>0</v>
      </c>
      <c r="I73" s="274">
        <f>E73*H73</f>
        <v>0</v>
      </c>
      <c r="J73" s="273"/>
      <c r="K73" s="274">
        <f>E73*J73</f>
        <v>0</v>
      </c>
      <c r="O73" s="266">
        <v>2</v>
      </c>
      <c r="AA73" s="240">
        <v>12</v>
      </c>
      <c r="AB73" s="240">
        <v>0</v>
      </c>
      <c r="AC73" s="240">
        <v>45</v>
      </c>
      <c r="AZ73" s="240">
        <v>1</v>
      </c>
      <c r="BA73" s="240">
        <f>IF(AZ73=1,G73,0)</f>
        <v>0</v>
      </c>
      <c r="BB73" s="240">
        <f>IF(AZ73=2,G73,0)</f>
        <v>0</v>
      </c>
      <c r="BC73" s="240">
        <f>IF(AZ73=3,G73,0)</f>
        <v>0</v>
      </c>
      <c r="BD73" s="240">
        <f>IF(AZ73=4,G73,0)</f>
        <v>0</v>
      </c>
      <c r="BE73" s="240">
        <f>IF(AZ73=5,G73,0)</f>
        <v>0</v>
      </c>
      <c r="CA73" s="275">
        <v>12</v>
      </c>
      <c r="CB73" s="275">
        <v>0</v>
      </c>
    </row>
    <row r="74" spans="1:80" x14ac:dyDescent="0.2">
      <c r="A74" s="276"/>
      <c r="B74" s="279"/>
      <c r="C74" s="338" t="s">
        <v>960</v>
      </c>
      <c r="D74" s="339"/>
      <c r="E74" s="280">
        <v>1.54</v>
      </c>
      <c r="F74" s="281"/>
      <c r="G74" s="282"/>
      <c r="H74" s="283"/>
      <c r="I74" s="277"/>
      <c r="J74" s="284"/>
      <c r="K74" s="277"/>
      <c r="M74" s="278" t="s">
        <v>960</v>
      </c>
      <c r="O74" s="266"/>
    </row>
    <row r="75" spans="1:80" x14ac:dyDescent="0.2">
      <c r="A75" s="276"/>
      <c r="B75" s="279"/>
      <c r="C75" s="338" t="s">
        <v>966</v>
      </c>
      <c r="D75" s="339"/>
      <c r="E75" s="280">
        <v>8.7200000000000006</v>
      </c>
      <c r="F75" s="281"/>
      <c r="G75" s="282"/>
      <c r="H75" s="283"/>
      <c r="I75" s="277"/>
      <c r="J75" s="284"/>
      <c r="K75" s="277"/>
      <c r="M75" s="278" t="s">
        <v>966</v>
      </c>
      <c r="O75" s="266"/>
    </row>
    <row r="76" spans="1:80" x14ac:dyDescent="0.2">
      <c r="A76" s="267">
        <v>46</v>
      </c>
      <c r="B76" s="268" t="s">
        <v>56</v>
      </c>
      <c r="C76" s="269" t="s">
        <v>967</v>
      </c>
      <c r="D76" s="270" t="s">
        <v>135</v>
      </c>
      <c r="E76" s="271">
        <v>261</v>
      </c>
      <c r="F76" s="271"/>
      <c r="G76" s="272">
        <f>E76*F76</f>
        <v>0</v>
      </c>
      <c r="H76" s="273">
        <v>0</v>
      </c>
      <c r="I76" s="274">
        <f>E76*H76</f>
        <v>0</v>
      </c>
      <c r="J76" s="273"/>
      <c r="K76" s="274">
        <f>E76*J76</f>
        <v>0</v>
      </c>
      <c r="O76" s="266">
        <v>2</v>
      </c>
      <c r="AA76" s="240">
        <v>12</v>
      </c>
      <c r="AB76" s="240">
        <v>0</v>
      </c>
      <c r="AC76" s="240">
        <v>46</v>
      </c>
      <c r="AZ76" s="240">
        <v>1</v>
      </c>
      <c r="BA76" s="240">
        <f>IF(AZ76=1,G76,0)</f>
        <v>0</v>
      </c>
      <c r="BB76" s="240">
        <f>IF(AZ76=2,G76,0)</f>
        <v>0</v>
      </c>
      <c r="BC76" s="240">
        <f>IF(AZ76=3,G76,0)</f>
        <v>0</v>
      </c>
      <c r="BD76" s="240">
        <f>IF(AZ76=4,G76,0)</f>
        <v>0</v>
      </c>
      <c r="BE76" s="240">
        <f>IF(AZ76=5,G76,0)</f>
        <v>0</v>
      </c>
      <c r="CA76" s="275">
        <v>12</v>
      </c>
      <c r="CB76" s="275">
        <v>0</v>
      </c>
    </row>
    <row r="77" spans="1:80" x14ac:dyDescent="0.2">
      <c r="A77" s="276"/>
      <c r="B77" s="279"/>
      <c r="C77" s="338" t="s">
        <v>968</v>
      </c>
      <c r="D77" s="339"/>
      <c r="E77" s="280">
        <v>43</v>
      </c>
      <c r="F77" s="281"/>
      <c r="G77" s="282"/>
      <c r="H77" s="283"/>
      <c r="I77" s="277"/>
      <c r="J77" s="284"/>
      <c r="K77" s="277"/>
      <c r="M77" s="278" t="s">
        <v>968</v>
      </c>
      <c r="O77" s="266"/>
    </row>
    <row r="78" spans="1:80" x14ac:dyDescent="0.2">
      <c r="A78" s="276"/>
      <c r="B78" s="279"/>
      <c r="C78" s="338" t="s">
        <v>969</v>
      </c>
      <c r="D78" s="339"/>
      <c r="E78" s="280">
        <v>218</v>
      </c>
      <c r="F78" s="281"/>
      <c r="G78" s="282"/>
      <c r="H78" s="283"/>
      <c r="I78" s="277"/>
      <c r="J78" s="284"/>
      <c r="K78" s="277"/>
      <c r="M78" s="278" t="s">
        <v>969</v>
      </c>
      <c r="O78" s="266"/>
    </row>
    <row r="79" spans="1:80" x14ac:dyDescent="0.2">
      <c r="A79" s="267">
        <v>47</v>
      </c>
      <c r="B79" s="268" t="s">
        <v>56</v>
      </c>
      <c r="C79" s="269" t="s">
        <v>970</v>
      </c>
      <c r="D79" s="270" t="s">
        <v>135</v>
      </c>
      <c r="E79" s="271">
        <v>261</v>
      </c>
      <c r="F79" s="271"/>
      <c r="G79" s="272">
        <f>E79*F79</f>
        <v>0</v>
      </c>
      <c r="H79" s="273">
        <v>0</v>
      </c>
      <c r="I79" s="274">
        <f>E79*H79</f>
        <v>0</v>
      </c>
      <c r="J79" s="273"/>
      <c r="K79" s="274">
        <f>E79*J79</f>
        <v>0</v>
      </c>
      <c r="O79" s="266">
        <v>2</v>
      </c>
      <c r="AA79" s="240">
        <v>12</v>
      </c>
      <c r="AB79" s="240">
        <v>0</v>
      </c>
      <c r="AC79" s="240">
        <v>47</v>
      </c>
      <c r="AZ79" s="240">
        <v>1</v>
      </c>
      <c r="BA79" s="240">
        <f>IF(AZ79=1,G79,0)</f>
        <v>0</v>
      </c>
      <c r="BB79" s="240">
        <f>IF(AZ79=2,G79,0)</f>
        <v>0</v>
      </c>
      <c r="BC79" s="240">
        <f>IF(AZ79=3,G79,0)</f>
        <v>0</v>
      </c>
      <c r="BD79" s="240">
        <f>IF(AZ79=4,G79,0)</f>
        <v>0</v>
      </c>
      <c r="BE79" s="240">
        <f>IF(AZ79=5,G79,0)</f>
        <v>0</v>
      </c>
      <c r="CA79" s="275">
        <v>12</v>
      </c>
      <c r="CB79" s="275">
        <v>0</v>
      </c>
    </row>
    <row r="80" spans="1:80" x14ac:dyDescent="0.2">
      <c r="A80" s="276"/>
      <c r="B80" s="279"/>
      <c r="C80" s="338" t="s">
        <v>968</v>
      </c>
      <c r="D80" s="339"/>
      <c r="E80" s="280">
        <v>43</v>
      </c>
      <c r="F80" s="281"/>
      <c r="G80" s="282"/>
      <c r="H80" s="283"/>
      <c r="I80" s="277"/>
      <c r="J80" s="284"/>
      <c r="K80" s="277"/>
      <c r="M80" s="278" t="s">
        <v>968</v>
      </c>
      <c r="O80" s="266"/>
    </row>
    <row r="81" spans="1:80" x14ac:dyDescent="0.2">
      <c r="A81" s="276"/>
      <c r="B81" s="279"/>
      <c r="C81" s="338" t="s">
        <v>969</v>
      </c>
      <c r="D81" s="339"/>
      <c r="E81" s="280">
        <v>218</v>
      </c>
      <c r="F81" s="281"/>
      <c r="G81" s="282"/>
      <c r="H81" s="283"/>
      <c r="I81" s="277"/>
      <c r="J81" s="284"/>
      <c r="K81" s="277"/>
      <c r="M81" s="278" t="s">
        <v>969</v>
      </c>
      <c r="O81" s="266"/>
    </row>
    <row r="82" spans="1:80" x14ac:dyDescent="0.2">
      <c r="A82" s="267">
        <v>48</v>
      </c>
      <c r="B82" s="268" t="s">
        <v>56</v>
      </c>
      <c r="C82" s="269" t="s">
        <v>971</v>
      </c>
      <c r="D82" s="270" t="s">
        <v>103</v>
      </c>
      <c r="E82" s="271">
        <v>63</v>
      </c>
      <c r="F82" s="271"/>
      <c r="G82" s="272">
        <f t="shared" ref="G82:G87" si="16">E82*F82</f>
        <v>0</v>
      </c>
      <c r="H82" s="273">
        <v>0</v>
      </c>
      <c r="I82" s="274">
        <f t="shared" ref="I82:I87" si="17">E82*H82</f>
        <v>0</v>
      </c>
      <c r="J82" s="273"/>
      <c r="K82" s="274">
        <f t="shared" ref="K82:K87" si="18">E82*J82</f>
        <v>0</v>
      </c>
      <c r="O82" s="266">
        <v>2</v>
      </c>
      <c r="AA82" s="240">
        <v>12</v>
      </c>
      <c r="AB82" s="240">
        <v>0</v>
      </c>
      <c r="AC82" s="240">
        <v>48</v>
      </c>
      <c r="AZ82" s="240">
        <v>1</v>
      </c>
      <c r="BA82" s="240">
        <f t="shared" ref="BA82:BA87" si="19">IF(AZ82=1,G82,0)</f>
        <v>0</v>
      </c>
      <c r="BB82" s="240">
        <f t="shared" ref="BB82:BB87" si="20">IF(AZ82=2,G82,0)</f>
        <v>0</v>
      </c>
      <c r="BC82" s="240">
        <f t="shared" ref="BC82:BC87" si="21">IF(AZ82=3,G82,0)</f>
        <v>0</v>
      </c>
      <c r="BD82" s="240">
        <f t="shared" ref="BD82:BD87" si="22">IF(AZ82=4,G82,0)</f>
        <v>0</v>
      </c>
      <c r="BE82" s="240">
        <f t="shared" ref="BE82:BE87" si="23">IF(AZ82=5,G82,0)</f>
        <v>0</v>
      </c>
      <c r="CA82" s="275">
        <v>12</v>
      </c>
      <c r="CB82" s="275">
        <v>0</v>
      </c>
    </row>
    <row r="83" spans="1:80" x14ac:dyDescent="0.2">
      <c r="A83" s="267">
        <v>49</v>
      </c>
      <c r="B83" s="268" t="s">
        <v>56</v>
      </c>
      <c r="C83" s="269" t="s">
        <v>972</v>
      </c>
      <c r="D83" s="270" t="s">
        <v>103</v>
      </c>
      <c r="E83" s="271">
        <v>26</v>
      </c>
      <c r="F83" s="271"/>
      <c r="G83" s="272">
        <f t="shared" si="16"/>
        <v>0</v>
      </c>
      <c r="H83" s="273">
        <v>0</v>
      </c>
      <c r="I83" s="274">
        <f t="shared" si="17"/>
        <v>0</v>
      </c>
      <c r="J83" s="273"/>
      <c r="K83" s="274">
        <f t="shared" si="18"/>
        <v>0</v>
      </c>
      <c r="O83" s="266">
        <v>2</v>
      </c>
      <c r="AA83" s="240">
        <v>12</v>
      </c>
      <c r="AB83" s="240">
        <v>0</v>
      </c>
      <c r="AC83" s="240">
        <v>49</v>
      </c>
      <c r="AZ83" s="240">
        <v>1</v>
      </c>
      <c r="BA83" s="240">
        <f t="shared" si="19"/>
        <v>0</v>
      </c>
      <c r="BB83" s="240">
        <f t="shared" si="20"/>
        <v>0</v>
      </c>
      <c r="BC83" s="240">
        <f t="shared" si="21"/>
        <v>0</v>
      </c>
      <c r="BD83" s="240">
        <f t="shared" si="22"/>
        <v>0</v>
      </c>
      <c r="BE83" s="240">
        <f t="shared" si="23"/>
        <v>0</v>
      </c>
      <c r="CA83" s="275">
        <v>12</v>
      </c>
      <c r="CB83" s="275">
        <v>0</v>
      </c>
    </row>
    <row r="84" spans="1:80" x14ac:dyDescent="0.2">
      <c r="A84" s="267">
        <v>50</v>
      </c>
      <c r="B84" s="268" t="s">
        <v>56</v>
      </c>
      <c r="C84" s="269" t="s">
        <v>973</v>
      </c>
      <c r="D84" s="270" t="s">
        <v>103</v>
      </c>
      <c r="E84" s="271">
        <v>5</v>
      </c>
      <c r="F84" s="271"/>
      <c r="G84" s="272">
        <f t="shared" si="16"/>
        <v>0</v>
      </c>
      <c r="H84" s="273">
        <v>0</v>
      </c>
      <c r="I84" s="274">
        <f t="shared" si="17"/>
        <v>0</v>
      </c>
      <c r="J84" s="273"/>
      <c r="K84" s="274">
        <f t="shared" si="18"/>
        <v>0</v>
      </c>
      <c r="O84" s="266">
        <v>2</v>
      </c>
      <c r="AA84" s="240">
        <v>12</v>
      </c>
      <c r="AB84" s="240">
        <v>0</v>
      </c>
      <c r="AC84" s="240">
        <v>50</v>
      </c>
      <c r="AZ84" s="240">
        <v>1</v>
      </c>
      <c r="BA84" s="240">
        <f t="shared" si="19"/>
        <v>0</v>
      </c>
      <c r="BB84" s="240">
        <f t="shared" si="20"/>
        <v>0</v>
      </c>
      <c r="BC84" s="240">
        <f t="shared" si="21"/>
        <v>0</v>
      </c>
      <c r="BD84" s="240">
        <f t="shared" si="22"/>
        <v>0</v>
      </c>
      <c r="BE84" s="240">
        <f t="shared" si="23"/>
        <v>0</v>
      </c>
      <c r="CA84" s="275">
        <v>12</v>
      </c>
      <c r="CB84" s="275">
        <v>0</v>
      </c>
    </row>
    <row r="85" spans="1:80" x14ac:dyDescent="0.2">
      <c r="A85" s="267">
        <v>51</v>
      </c>
      <c r="B85" s="268" t="s">
        <v>56</v>
      </c>
      <c r="C85" s="269" t="s">
        <v>974</v>
      </c>
      <c r="D85" s="270" t="s">
        <v>103</v>
      </c>
      <c r="E85" s="271">
        <v>115</v>
      </c>
      <c r="F85" s="271"/>
      <c r="G85" s="272">
        <f t="shared" si="16"/>
        <v>0</v>
      </c>
      <c r="H85" s="273">
        <v>0</v>
      </c>
      <c r="I85" s="274">
        <f t="shared" si="17"/>
        <v>0</v>
      </c>
      <c r="J85" s="273"/>
      <c r="K85" s="274">
        <f t="shared" si="18"/>
        <v>0</v>
      </c>
      <c r="O85" s="266">
        <v>2</v>
      </c>
      <c r="AA85" s="240">
        <v>12</v>
      </c>
      <c r="AB85" s="240">
        <v>0</v>
      </c>
      <c r="AC85" s="240">
        <v>51</v>
      </c>
      <c r="AZ85" s="240">
        <v>1</v>
      </c>
      <c r="BA85" s="240">
        <f t="shared" si="19"/>
        <v>0</v>
      </c>
      <c r="BB85" s="240">
        <f t="shared" si="20"/>
        <v>0</v>
      </c>
      <c r="BC85" s="240">
        <f t="shared" si="21"/>
        <v>0</v>
      </c>
      <c r="BD85" s="240">
        <f t="shared" si="22"/>
        <v>0</v>
      </c>
      <c r="BE85" s="240">
        <f t="shared" si="23"/>
        <v>0</v>
      </c>
      <c r="CA85" s="275">
        <v>12</v>
      </c>
      <c r="CB85" s="275">
        <v>0</v>
      </c>
    </row>
    <row r="86" spans="1:80" x14ac:dyDescent="0.2">
      <c r="A86" s="267">
        <v>52</v>
      </c>
      <c r="B86" s="268" t="s">
        <v>56</v>
      </c>
      <c r="C86" s="269" t="s">
        <v>975</v>
      </c>
      <c r="D86" s="270" t="s">
        <v>103</v>
      </c>
      <c r="E86" s="271">
        <v>11</v>
      </c>
      <c r="F86" s="271"/>
      <c r="G86" s="272">
        <f t="shared" si="16"/>
        <v>0</v>
      </c>
      <c r="H86" s="273">
        <v>0</v>
      </c>
      <c r="I86" s="274">
        <f t="shared" si="17"/>
        <v>0</v>
      </c>
      <c r="J86" s="273"/>
      <c r="K86" s="274">
        <f t="shared" si="18"/>
        <v>0</v>
      </c>
      <c r="O86" s="266">
        <v>2</v>
      </c>
      <c r="AA86" s="240">
        <v>12</v>
      </c>
      <c r="AB86" s="240">
        <v>0</v>
      </c>
      <c r="AC86" s="240">
        <v>52</v>
      </c>
      <c r="AZ86" s="240">
        <v>1</v>
      </c>
      <c r="BA86" s="240">
        <f t="shared" si="19"/>
        <v>0</v>
      </c>
      <c r="BB86" s="240">
        <f t="shared" si="20"/>
        <v>0</v>
      </c>
      <c r="BC86" s="240">
        <f t="shared" si="21"/>
        <v>0</v>
      </c>
      <c r="BD86" s="240">
        <f t="shared" si="22"/>
        <v>0</v>
      </c>
      <c r="BE86" s="240">
        <f t="shared" si="23"/>
        <v>0</v>
      </c>
      <c r="CA86" s="275">
        <v>12</v>
      </c>
      <c r="CB86" s="275">
        <v>0</v>
      </c>
    </row>
    <row r="87" spans="1:80" x14ac:dyDescent="0.2">
      <c r="A87" s="267">
        <v>53</v>
      </c>
      <c r="B87" s="268" t="s">
        <v>56</v>
      </c>
      <c r="C87" s="269" t="s">
        <v>976</v>
      </c>
      <c r="D87" s="270" t="s">
        <v>114</v>
      </c>
      <c r="E87" s="271">
        <v>6.6</v>
      </c>
      <c r="F87" s="271"/>
      <c r="G87" s="272">
        <f t="shared" si="16"/>
        <v>0</v>
      </c>
      <c r="H87" s="273">
        <v>0</v>
      </c>
      <c r="I87" s="274">
        <f t="shared" si="17"/>
        <v>0</v>
      </c>
      <c r="J87" s="273"/>
      <c r="K87" s="274">
        <f t="shared" si="18"/>
        <v>0</v>
      </c>
      <c r="O87" s="266">
        <v>2</v>
      </c>
      <c r="AA87" s="240">
        <v>12</v>
      </c>
      <c r="AB87" s="240">
        <v>0</v>
      </c>
      <c r="AC87" s="240">
        <v>53</v>
      </c>
      <c r="AZ87" s="240">
        <v>1</v>
      </c>
      <c r="BA87" s="240">
        <f t="shared" si="19"/>
        <v>0</v>
      </c>
      <c r="BB87" s="240">
        <f t="shared" si="20"/>
        <v>0</v>
      </c>
      <c r="BC87" s="240">
        <f t="shared" si="21"/>
        <v>0</v>
      </c>
      <c r="BD87" s="240">
        <f t="shared" si="22"/>
        <v>0</v>
      </c>
      <c r="BE87" s="240">
        <f t="shared" si="23"/>
        <v>0</v>
      </c>
      <c r="CA87" s="275">
        <v>12</v>
      </c>
      <c r="CB87" s="275">
        <v>0</v>
      </c>
    </row>
    <row r="88" spans="1:80" x14ac:dyDescent="0.2">
      <c r="A88" s="276"/>
      <c r="B88" s="279"/>
      <c r="C88" s="338" t="s">
        <v>977</v>
      </c>
      <c r="D88" s="339"/>
      <c r="E88" s="280">
        <v>6.6</v>
      </c>
      <c r="F88" s="281"/>
      <c r="G88" s="282"/>
      <c r="H88" s="283"/>
      <c r="I88" s="277"/>
      <c r="J88" s="284"/>
      <c r="K88" s="277"/>
      <c r="M88" s="278" t="s">
        <v>977</v>
      </c>
      <c r="O88" s="266"/>
    </row>
    <row r="89" spans="1:80" x14ac:dyDescent="0.2">
      <c r="A89" s="267">
        <v>54</v>
      </c>
      <c r="B89" s="268" t="s">
        <v>56</v>
      </c>
      <c r="C89" s="269" t="s">
        <v>978</v>
      </c>
      <c r="D89" s="270" t="s">
        <v>114</v>
      </c>
      <c r="E89" s="271">
        <v>18.27</v>
      </c>
      <c r="F89" s="271"/>
      <c r="G89" s="272">
        <f>E89*F89</f>
        <v>0</v>
      </c>
      <c r="H89" s="273">
        <v>0</v>
      </c>
      <c r="I89" s="274">
        <f>E89*H89</f>
        <v>0</v>
      </c>
      <c r="J89" s="273"/>
      <c r="K89" s="274">
        <f>E89*J89</f>
        <v>0</v>
      </c>
      <c r="O89" s="266">
        <v>2</v>
      </c>
      <c r="AA89" s="240">
        <v>12</v>
      </c>
      <c r="AB89" s="240">
        <v>0</v>
      </c>
      <c r="AC89" s="240">
        <v>54</v>
      </c>
      <c r="AZ89" s="240">
        <v>1</v>
      </c>
      <c r="BA89" s="240">
        <f>IF(AZ89=1,G89,0)</f>
        <v>0</v>
      </c>
      <c r="BB89" s="240">
        <f>IF(AZ89=2,G89,0)</f>
        <v>0</v>
      </c>
      <c r="BC89" s="240">
        <f>IF(AZ89=3,G89,0)</f>
        <v>0</v>
      </c>
      <c r="BD89" s="240">
        <f>IF(AZ89=4,G89,0)</f>
        <v>0</v>
      </c>
      <c r="BE89" s="240">
        <f>IF(AZ89=5,G89,0)</f>
        <v>0</v>
      </c>
      <c r="CA89" s="275">
        <v>12</v>
      </c>
      <c r="CB89" s="275">
        <v>0</v>
      </c>
    </row>
    <row r="90" spans="1:80" x14ac:dyDescent="0.2">
      <c r="A90" s="276"/>
      <c r="B90" s="279"/>
      <c r="C90" s="338" t="s">
        <v>979</v>
      </c>
      <c r="D90" s="339"/>
      <c r="E90" s="280">
        <v>3.01</v>
      </c>
      <c r="F90" s="281"/>
      <c r="G90" s="282"/>
      <c r="H90" s="283"/>
      <c r="I90" s="277"/>
      <c r="J90" s="284"/>
      <c r="K90" s="277"/>
      <c r="M90" s="278" t="s">
        <v>979</v>
      </c>
      <c r="O90" s="266"/>
    </row>
    <row r="91" spans="1:80" x14ac:dyDescent="0.2">
      <c r="A91" s="276"/>
      <c r="B91" s="279"/>
      <c r="C91" s="338" t="s">
        <v>980</v>
      </c>
      <c r="D91" s="339"/>
      <c r="E91" s="280">
        <v>15.26</v>
      </c>
      <c r="F91" s="281"/>
      <c r="G91" s="282"/>
      <c r="H91" s="283"/>
      <c r="I91" s="277"/>
      <c r="J91" s="284"/>
      <c r="K91" s="277"/>
      <c r="M91" s="278" t="s">
        <v>980</v>
      </c>
      <c r="O91" s="266"/>
    </row>
    <row r="92" spans="1:80" x14ac:dyDescent="0.2">
      <c r="A92" s="267">
        <v>55</v>
      </c>
      <c r="B92" s="268" t="s">
        <v>56</v>
      </c>
      <c r="C92" s="269" t="s">
        <v>981</v>
      </c>
      <c r="D92" s="270" t="s">
        <v>135</v>
      </c>
      <c r="E92" s="271">
        <v>261</v>
      </c>
      <c r="F92" s="271"/>
      <c r="G92" s="272">
        <f>E92*F92</f>
        <v>0</v>
      </c>
      <c r="H92" s="273">
        <v>0</v>
      </c>
      <c r="I92" s="274">
        <f>E92*H92</f>
        <v>0</v>
      </c>
      <c r="J92" s="273"/>
      <c r="K92" s="274">
        <f>E92*J92</f>
        <v>0</v>
      </c>
      <c r="O92" s="266">
        <v>2</v>
      </c>
      <c r="AA92" s="240">
        <v>12</v>
      </c>
      <c r="AB92" s="240">
        <v>0</v>
      </c>
      <c r="AC92" s="240">
        <v>55</v>
      </c>
      <c r="AZ92" s="240">
        <v>1</v>
      </c>
      <c r="BA92" s="240">
        <f>IF(AZ92=1,G92,0)</f>
        <v>0</v>
      </c>
      <c r="BB92" s="240">
        <f>IF(AZ92=2,G92,0)</f>
        <v>0</v>
      </c>
      <c r="BC92" s="240">
        <f>IF(AZ92=3,G92,0)</f>
        <v>0</v>
      </c>
      <c r="BD92" s="240">
        <f>IF(AZ92=4,G92,0)</f>
        <v>0</v>
      </c>
      <c r="BE92" s="240">
        <f>IF(AZ92=5,G92,0)</f>
        <v>0</v>
      </c>
      <c r="CA92" s="275">
        <v>12</v>
      </c>
      <c r="CB92" s="275">
        <v>0</v>
      </c>
    </row>
    <row r="93" spans="1:80" x14ac:dyDescent="0.2">
      <c r="A93" s="276"/>
      <c r="B93" s="279"/>
      <c r="C93" s="338" t="s">
        <v>968</v>
      </c>
      <c r="D93" s="339"/>
      <c r="E93" s="280">
        <v>43</v>
      </c>
      <c r="F93" s="281"/>
      <c r="G93" s="282"/>
      <c r="H93" s="283"/>
      <c r="I93" s="277"/>
      <c r="J93" s="284"/>
      <c r="K93" s="277"/>
      <c r="M93" s="278" t="s">
        <v>968</v>
      </c>
      <c r="O93" s="266"/>
    </row>
    <row r="94" spans="1:80" x14ac:dyDescent="0.2">
      <c r="A94" s="276"/>
      <c r="B94" s="279"/>
      <c r="C94" s="338" t="s">
        <v>969</v>
      </c>
      <c r="D94" s="339"/>
      <c r="E94" s="280">
        <v>218</v>
      </c>
      <c r="F94" s="281"/>
      <c r="G94" s="282"/>
      <c r="H94" s="283"/>
      <c r="I94" s="277"/>
      <c r="J94" s="284"/>
      <c r="K94" s="277"/>
      <c r="M94" s="278" t="s">
        <v>969</v>
      </c>
      <c r="O94" s="266"/>
    </row>
    <row r="95" spans="1:80" x14ac:dyDescent="0.2">
      <c r="A95" s="267">
        <v>56</v>
      </c>
      <c r="B95" s="268" t="s">
        <v>982</v>
      </c>
      <c r="C95" s="269" t="s">
        <v>983</v>
      </c>
      <c r="D95" s="270" t="s">
        <v>114</v>
      </c>
      <c r="E95" s="271">
        <v>162.5</v>
      </c>
      <c r="F95" s="271"/>
      <c r="G95" s="272">
        <f>E95*F95</f>
        <v>0</v>
      </c>
      <c r="H95" s="273">
        <v>1.6700000000000701</v>
      </c>
      <c r="I95" s="274">
        <f>E95*H95</f>
        <v>271.37500000001137</v>
      </c>
      <c r="J95" s="273"/>
      <c r="K95" s="274">
        <f>E95*J95</f>
        <v>0</v>
      </c>
      <c r="O95" s="266">
        <v>2</v>
      </c>
      <c r="AA95" s="240">
        <v>3</v>
      </c>
      <c r="AB95" s="240">
        <v>1</v>
      </c>
      <c r="AC95" s="240">
        <v>10364200</v>
      </c>
      <c r="AZ95" s="240">
        <v>1</v>
      </c>
      <c r="BA95" s="240">
        <f>IF(AZ95=1,G95,0)</f>
        <v>0</v>
      </c>
      <c r="BB95" s="240">
        <f>IF(AZ95=2,G95,0)</f>
        <v>0</v>
      </c>
      <c r="BC95" s="240">
        <f>IF(AZ95=3,G95,0)</f>
        <v>0</v>
      </c>
      <c r="BD95" s="240">
        <f>IF(AZ95=4,G95,0)</f>
        <v>0</v>
      </c>
      <c r="BE95" s="240">
        <f>IF(AZ95=5,G95,0)</f>
        <v>0</v>
      </c>
      <c r="CA95" s="275">
        <v>3</v>
      </c>
      <c r="CB95" s="275">
        <v>1</v>
      </c>
    </row>
    <row r="96" spans="1:80" x14ac:dyDescent="0.2">
      <c r="A96" s="285"/>
      <c r="B96" s="286" t="s">
        <v>104</v>
      </c>
      <c r="C96" s="287" t="s">
        <v>111</v>
      </c>
      <c r="D96" s="288"/>
      <c r="E96" s="289"/>
      <c r="F96" s="290"/>
      <c r="G96" s="291">
        <f>SUM(G7:G95)</f>
        <v>0</v>
      </c>
      <c r="H96" s="292"/>
      <c r="I96" s="293">
        <f>SUM(I7:I95)</f>
        <v>271.37797000001137</v>
      </c>
      <c r="J96" s="292"/>
      <c r="K96" s="293">
        <f>SUM(K7:K95)</f>
        <v>0</v>
      </c>
      <c r="O96" s="266">
        <v>4</v>
      </c>
      <c r="BA96" s="294">
        <f>SUM(BA7:BA95)</f>
        <v>0</v>
      </c>
      <c r="BB96" s="294">
        <f>SUM(BB7:BB95)</f>
        <v>0</v>
      </c>
      <c r="BC96" s="294">
        <f>SUM(BC7:BC95)</f>
        <v>0</v>
      </c>
      <c r="BD96" s="294">
        <f>SUM(BD7:BD95)</f>
        <v>0</v>
      </c>
      <c r="BE96" s="294">
        <f>SUM(BE7:BE95)</f>
        <v>0</v>
      </c>
    </row>
    <row r="97" spans="1:80" x14ac:dyDescent="0.2">
      <c r="A97" s="256" t="s">
        <v>100</v>
      </c>
      <c r="B97" s="257" t="s">
        <v>126</v>
      </c>
      <c r="C97" s="258" t="s">
        <v>984</v>
      </c>
      <c r="D97" s="259"/>
      <c r="E97" s="260"/>
      <c r="F97" s="260"/>
      <c r="G97" s="261"/>
      <c r="H97" s="262"/>
      <c r="I97" s="263"/>
      <c r="J97" s="264"/>
      <c r="K97" s="265"/>
      <c r="O97" s="266">
        <v>1</v>
      </c>
    </row>
    <row r="98" spans="1:80" x14ac:dyDescent="0.2">
      <c r="A98" s="267">
        <v>57</v>
      </c>
      <c r="B98" s="268" t="s">
        <v>986</v>
      </c>
      <c r="C98" s="269" t="s">
        <v>987</v>
      </c>
      <c r="D98" s="270" t="s">
        <v>135</v>
      </c>
      <c r="E98" s="271">
        <v>162.5</v>
      </c>
      <c r="F98" s="271"/>
      <c r="G98" s="272">
        <f>E98*F98</f>
        <v>0</v>
      </c>
      <c r="H98" s="273">
        <v>0</v>
      </c>
      <c r="I98" s="274">
        <f>E98*H98</f>
        <v>0</v>
      </c>
      <c r="J98" s="273">
        <v>0</v>
      </c>
      <c r="K98" s="274">
        <f>E98*J98</f>
        <v>0</v>
      </c>
      <c r="O98" s="266">
        <v>2</v>
      </c>
      <c r="AA98" s="240">
        <v>1</v>
      </c>
      <c r="AB98" s="240">
        <v>1</v>
      </c>
      <c r="AC98" s="240">
        <v>1</v>
      </c>
      <c r="AZ98" s="240">
        <v>1</v>
      </c>
      <c r="BA98" s="240">
        <f>IF(AZ98=1,G98,0)</f>
        <v>0</v>
      </c>
      <c r="BB98" s="240">
        <f>IF(AZ98=2,G98,0)</f>
        <v>0</v>
      </c>
      <c r="BC98" s="240">
        <f>IF(AZ98=3,G98,0)</f>
        <v>0</v>
      </c>
      <c r="BD98" s="240">
        <f>IF(AZ98=4,G98,0)</f>
        <v>0</v>
      </c>
      <c r="BE98" s="240">
        <f>IF(AZ98=5,G98,0)</f>
        <v>0</v>
      </c>
      <c r="CA98" s="275">
        <v>1</v>
      </c>
      <c r="CB98" s="275">
        <v>1</v>
      </c>
    </row>
    <row r="99" spans="1:80" x14ac:dyDescent="0.2">
      <c r="A99" s="285"/>
      <c r="B99" s="286" t="s">
        <v>104</v>
      </c>
      <c r="C99" s="287" t="s">
        <v>985</v>
      </c>
      <c r="D99" s="288"/>
      <c r="E99" s="289"/>
      <c r="F99" s="290"/>
      <c r="G99" s="291">
        <f>SUM(G97:G98)</f>
        <v>0</v>
      </c>
      <c r="H99" s="292"/>
      <c r="I99" s="293">
        <f>SUM(I97:I98)</f>
        <v>0</v>
      </c>
      <c r="J99" s="292"/>
      <c r="K99" s="293">
        <f>SUM(K97:K98)</f>
        <v>0</v>
      </c>
      <c r="O99" s="266">
        <v>4</v>
      </c>
      <c r="BA99" s="294">
        <f>SUM(BA97:BA98)</f>
        <v>0</v>
      </c>
      <c r="BB99" s="294">
        <f>SUM(BB97:BB98)</f>
        <v>0</v>
      </c>
      <c r="BC99" s="294">
        <f>SUM(BC97:BC98)</f>
        <v>0</v>
      </c>
      <c r="BD99" s="294">
        <f>SUM(BD97:BD98)</f>
        <v>0</v>
      </c>
      <c r="BE99" s="294">
        <f>SUM(BE97:BE98)</f>
        <v>0</v>
      </c>
    </row>
    <row r="100" spans="1:80" x14ac:dyDescent="0.2">
      <c r="A100" s="256" t="s">
        <v>100</v>
      </c>
      <c r="B100" s="257" t="s">
        <v>294</v>
      </c>
      <c r="C100" s="258" t="s">
        <v>988</v>
      </c>
      <c r="D100" s="259"/>
      <c r="E100" s="260"/>
      <c r="F100" s="260"/>
      <c r="G100" s="261"/>
      <c r="H100" s="262"/>
      <c r="I100" s="263"/>
      <c r="J100" s="264"/>
      <c r="K100" s="265"/>
      <c r="O100" s="266">
        <v>1</v>
      </c>
    </row>
    <row r="101" spans="1:80" x14ac:dyDescent="0.2">
      <c r="A101" s="267">
        <v>58</v>
      </c>
      <c r="B101" s="268" t="s">
        <v>990</v>
      </c>
      <c r="C101" s="269" t="s">
        <v>991</v>
      </c>
      <c r="D101" s="270" t="s">
        <v>142</v>
      </c>
      <c r="E101" s="271">
        <v>532.65</v>
      </c>
      <c r="F101" s="271"/>
      <c r="G101" s="272">
        <f>E101*F101</f>
        <v>0</v>
      </c>
      <c r="H101" s="273">
        <v>0</v>
      </c>
      <c r="I101" s="274">
        <f>E101*H101</f>
        <v>0</v>
      </c>
      <c r="J101" s="273">
        <v>0</v>
      </c>
      <c r="K101" s="274">
        <f>E101*J101</f>
        <v>0</v>
      </c>
      <c r="O101" s="266">
        <v>2</v>
      </c>
      <c r="AA101" s="240">
        <v>1</v>
      </c>
      <c r="AB101" s="240">
        <v>1</v>
      </c>
      <c r="AC101" s="240">
        <v>1</v>
      </c>
      <c r="AZ101" s="240">
        <v>1</v>
      </c>
      <c r="BA101" s="240">
        <f>IF(AZ101=1,G101,0)</f>
        <v>0</v>
      </c>
      <c r="BB101" s="240">
        <f>IF(AZ101=2,G101,0)</f>
        <v>0</v>
      </c>
      <c r="BC101" s="240">
        <f>IF(AZ101=3,G101,0)</f>
        <v>0</v>
      </c>
      <c r="BD101" s="240">
        <f>IF(AZ101=4,G101,0)</f>
        <v>0</v>
      </c>
      <c r="BE101" s="240">
        <f>IF(AZ101=5,G101,0)</f>
        <v>0</v>
      </c>
      <c r="CA101" s="275">
        <v>1</v>
      </c>
      <c r="CB101" s="275">
        <v>1</v>
      </c>
    </row>
    <row r="102" spans="1:80" x14ac:dyDescent="0.2">
      <c r="A102" s="276"/>
      <c r="B102" s="279"/>
      <c r="C102" s="338" t="s">
        <v>992</v>
      </c>
      <c r="D102" s="339"/>
      <c r="E102" s="280">
        <v>532.65</v>
      </c>
      <c r="F102" s="281"/>
      <c r="G102" s="282"/>
      <c r="H102" s="283"/>
      <c r="I102" s="277"/>
      <c r="J102" s="284"/>
      <c r="K102" s="277"/>
      <c r="M102" s="278" t="s">
        <v>992</v>
      </c>
      <c r="O102" s="266"/>
    </row>
    <row r="103" spans="1:80" x14ac:dyDescent="0.2">
      <c r="A103" s="285"/>
      <c r="B103" s="286" t="s">
        <v>104</v>
      </c>
      <c r="C103" s="287" t="s">
        <v>989</v>
      </c>
      <c r="D103" s="288"/>
      <c r="E103" s="289"/>
      <c r="F103" s="290"/>
      <c r="G103" s="291">
        <f>SUM(G100:G102)</f>
        <v>0</v>
      </c>
      <c r="H103" s="292"/>
      <c r="I103" s="293">
        <f>SUM(I100:I102)</f>
        <v>0</v>
      </c>
      <c r="J103" s="292"/>
      <c r="K103" s="293">
        <f>SUM(K100:K102)</f>
        <v>0</v>
      </c>
      <c r="O103" s="266">
        <v>4</v>
      </c>
      <c r="BA103" s="294">
        <f>SUM(BA100:BA102)</f>
        <v>0</v>
      </c>
      <c r="BB103" s="294">
        <f>SUM(BB100:BB102)</f>
        <v>0</v>
      </c>
      <c r="BC103" s="294">
        <f>SUM(BC100:BC102)</f>
        <v>0</v>
      </c>
      <c r="BD103" s="294">
        <f>SUM(BD100:BD102)</f>
        <v>0</v>
      </c>
      <c r="BE103" s="294">
        <f>SUM(BE100:BE102)</f>
        <v>0</v>
      </c>
    </row>
    <row r="104" spans="1:80" x14ac:dyDescent="0.2">
      <c r="A104" s="256" t="s">
        <v>100</v>
      </c>
      <c r="B104" s="257" t="s">
        <v>993</v>
      </c>
      <c r="C104" s="258" t="s">
        <v>994</v>
      </c>
      <c r="D104" s="259"/>
      <c r="E104" s="260"/>
      <c r="F104" s="260"/>
      <c r="G104" s="261"/>
      <c r="H104" s="262"/>
      <c r="I104" s="263"/>
      <c r="J104" s="264"/>
      <c r="K104" s="265"/>
      <c r="O104" s="266">
        <v>1</v>
      </c>
    </row>
    <row r="105" spans="1:80" x14ac:dyDescent="0.2">
      <c r="A105" s="267">
        <v>59</v>
      </c>
      <c r="B105" s="268" t="s">
        <v>56</v>
      </c>
      <c r="C105" s="269" t="s">
        <v>996</v>
      </c>
      <c r="D105" s="270" t="s">
        <v>273</v>
      </c>
      <c r="E105" s="271">
        <v>1</v>
      </c>
      <c r="F105" s="271"/>
      <c r="G105" s="272">
        <f>E105*F105</f>
        <v>0</v>
      </c>
      <c r="H105" s="273">
        <v>0</v>
      </c>
      <c r="I105" s="274">
        <f>E105*H105</f>
        <v>0</v>
      </c>
      <c r="J105" s="273"/>
      <c r="K105" s="274">
        <f>E105*J105</f>
        <v>0</v>
      </c>
      <c r="O105" s="266">
        <v>2</v>
      </c>
      <c r="AA105" s="240">
        <v>12</v>
      </c>
      <c r="AB105" s="240">
        <v>0</v>
      </c>
      <c r="AC105" s="240">
        <v>59</v>
      </c>
      <c r="AZ105" s="240">
        <v>2</v>
      </c>
      <c r="BA105" s="240">
        <f>IF(AZ105=1,G105,0)</f>
        <v>0</v>
      </c>
      <c r="BB105" s="240">
        <f>IF(AZ105=2,G105,0)</f>
        <v>0</v>
      </c>
      <c r="BC105" s="240">
        <f>IF(AZ105=3,G105,0)</f>
        <v>0</v>
      </c>
      <c r="BD105" s="240">
        <f>IF(AZ105=4,G105,0)</f>
        <v>0</v>
      </c>
      <c r="BE105" s="240">
        <f>IF(AZ105=5,G105,0)</f>
        <v>0</v>
      </c>
      <c r="CA105" s="275">
        <v>12</v>
      </c>
      <c r="CB105" s="275">
        <v>0</v>
      </c>
    </row>
    <row r="106" spans="1:80" x14ac:dyDescent="0.2">
      <c r="A106" s="285"/>
      <c r="B106" s="286" t="s">
        <v>104</v>
      </c>
      <c r="C106" s="287" t="s">
        <v>995</v>
      </c>
      <c r="D106" s="288"/>
      <c r="E106" s="289"/>
      <c r="F106" s="290"/>
      <c r="G106" s="291">
        <f>SUM(G104:G105)</f>
        <v>0</v>
      </c>
      <c r="H106" s="292"/>
      <c r="I106" s="293">
        <f>SUM(I104:I105)</f>
        <v>0</v>
      </c>
      <c r="J106" s="292"/>
      <c r="K106" s="293">
        <f>SUM(K104:K105)</f>
        <v>0</v>
      </c>
      <c r="O106" s="266">
        <v>4</v>
      </c>
      <c r="BA106" s="294">
        <f>SUM(BA104:BA105)</f>
        <v>0</v>
      </c>
      <c r="BB106" s="294">
        <f>SUM(BB104:BB105)</f>
        <v>0</v>
      </c>
      <c r="BC106" s="294">
        <f>SUM(BC104:BC105)</f>
        <v>0</v>
      </c>
      <c r="BD106" s="294">
        <f>SUM(BD104:BD105)</f>
        <v>0</v>
      </c>
      <c r="BE106" s="294">
        <f>SUM(BE104:BE105)</f>
        <v>0</v>
      </c>
    </row>
    <row r="107" spans="1:80" x14ac:dyDescent="0.2">
      <c r="E107" s="240"/>
    </row>
    <row r="108" spans="1:80" x14ac:dyDescent="0.2">
      <c r="E108" s="240"/>
    </row>
    <row r="109" spans="1:80" x14ac:dyDescent="0.2">
      <c r="E109" s="240"/>
    </row>
    <row r="110" spans="1:80" x14ac:dyDescent="0.2">
      <c r="E110" s="240"/>
    </row>
    <row r="111" spans="1:80" x14ac:dyDescent="0.2">
      <c r="E111" s="240"/>
    </row>
    <row r="112" spans="1:80" x14ac:dyDescent="0.2">
      <c r="E112" s="240"/>
    </row>
    <row r="113" spans="5:5" x14ac:dyDescent="0.2">
      <c r="E113" s="240"/>
    </row>
    <row r="114" spans="5:5" x14ac:dyDescent="0.2">
      <c r="E114" s="240"/>
    </row>
    <row r="115" spans="5:5" x14ac:dyDescent="0.2">
      <c r="E115" s="240"/>
    </row>
    <row r="116" spans="5:5" x14ac:dyDescent="0.2">
      <c r="E116" s="240"/>
    </row>
    <row r="117" spans="5:5" x14ac:dyDescent="0.2">
      <c r="E117" s="240"/>
    </row>
    <row r="118" spans="5:5" x14ac:dyDescent="0.2">
      <c r="E118" s="240"/>
    </row>
    <row r="119" spans="5:5" x14ac:dyDescent="0.2">
      <c r="E119" s="240"/>
    </row>
    <row r="120" spans="5:5" x14ac:dyDescent="0.2">
      <c r="E120" s="240"/>
    </row>
    <row r="121" spans="5:5" x14ac:dyDescent="0.2">
      <c r="E121" s="240"/>
    </row>
    <row r="122" spans="5:5" x14ac:dyDescent="0.2">
      <c r="E122" s="240"/>
    </row>
    <row r="123" spans="5:5" x14ac:dyDescent="0.2">
      <c r="E123" s="240"/>
    </row>
    <row r="124" spans="5:5" x14ac:dyDescent="0.2">
      <c r="E124" s="240"/>
    </row>
    <row r="125" spans="5:5" x14ac:dyDescent="0.2">
      <c r="E125" s="240"/>
    </row>
    <row r="126" spans="5:5" x14ac:dyDescent="0.2">
      <c r="E126" s="240"/>
    </row>
    <row r="127" spans="5:5" x14ac:dyDescent="0.2">
      <c r="E127" s="240"/>
    </row>
    <row r="128" spans="5:5" x14ac:dyDescent="0.2">
      <c r="E128" s="240"/>
    </row>
    <row r="129" spans="1:7" x14ac:dyDescent="0.2">
      <c r="E129" s="240"/>
    </row>
    <row r="130" spans="1:7" x14ac:dyDescent="0.2">
      <c r="A130" s="284"/>
      <c r="B130" s="284"/>
      <c r="C130" s="284"/>
      <c r="D130" s="284"/>
      <c r="E130" s="284"/>
      <c r="F130" s="284"/>
      <c r="G130" s="284"/>
    </row>
    <row r="131" spans="1:7" x14ac:dyDescent="0.2">
      <c r="A131" s="284"/>
      <c r="B131" s="284"/>
      <c r="C131" s="284"/>
      <c r="D131" s="284"/>
      <c r="E131" s="284"/>
      <c r="F131" s="284"/>
      <c r="G131" s="284"/>
    </row>
    <row r="132" spans="1:7" x14ac:dyDescent="0.2">
      <c r="A132" s="284"/>
      <c r="B132" s="284"/>
      <c r="C132" s="284"/>
      <c r="D132" s="284"/>
      <c r="E132" s="284"/>
      <c r="F132" s="284"/>
      <c r="G132" s="284"/>
    </row>
    <row r="133" spans="1:7" x14ac:dyDescent="0.2">
      <c r="A133" s="284"/>
      <c r="B133" s="284"/>
      <c r="C133" s="284"/>
      <c r="D133" s="284"/>
      <c r="E133" s="284"/>
      <c r="F133" s="284"/>
      <c r="G133" s="284"/>
    </row>
    <row r="134" spans="1:7" x14ac:dyDescent="0.2">
      <c r="E134" s="240"/>
    </row>
    <row r="135" spans="1:7" x14ac:dyDescent="0.2">
      <c r="E135" s="240"/>
    </row>
    <row r="136" spans="1:7" x14ac:dyDescent="0.2">
      <c r="E136" s="240"/>
    </row>
    <row r="137" spans="1:7" x14ac:dyDescent="0.2">
      <c r="E137" s="240"/>
    </row>
    <row r="138" spans="1:7" x14ac:dyDescent="0.2">
      <c r="E138" s="240"/>
    </row>
    <row r="139" spans="1:7" x14ac:dyDescent="0.2">
      <c r="E139" s="240"/>
    </row>
    <row r="140" spans="1:7" x14ac:dyDescent="0.2">
      <c r="E140" s="240"/>
    </row>
    <row r="141" spans="1:7" x14ac:dyDescent="0.2">
      <c r="E141" s="240"/>
    </row>
    <row r="142" spans="1:7" x14ac:dyDescent="0.2">
      <c r="E142" s="240"/>
    </row>
    <row r="143" spans="1:7" x14ac:dyDescent="0.2">
      <c r="E143" s="240"/>
    </row>
    <row r="144" spans="1:7" x14ac:dyDescent="0.2">
      <c r="E144" s="240"/>
    </row>
    <row r="145" spans="5:5" x14ac:dyDescent="0.2">
      <c r="E145" s="240"/>
    </row>
    <row r="146" spans="5:5" x14ac:dyDescent="0.2">
      <c r="E146" s="240"/>
    </row>
    <row r="147" spans="5:5" x14ac:dyDescent="0.2">
      <c r="E147" s="240"/>
    </row>
    <row r="148" spans="5:5" x14ac:dyDescent="0.2">
      <c r="E148" s="240"/>
    </row>
    <row r="149" spans="5:5" x14ac:dyDescent="0.2">
      <c r="E149" s="240"/>
    </row>
    <row r="150" spans="5:5" x14ac:dyDescent="0.2">
      <c r="E150" s="240"/>
    </row>
    <row r="151" spans="5:5" x14ac:dyDescent="0.2">
      <c r="E151" s="240"/>
    </row>
    <row r="152" spans="5:5" x14ac:dyDescent="0.2">
      <c r="E152" s="240"/>
    </row>
    <row r="153" spans="5:5" x14ac:dyDescent="0.2">
      <c r="E153" s="240"/>
    </row>
    <row r="154" spans="5:5" x14ac:dyDescent="0.2">
      <c r="E154" s="240"/>
    </row>
    <row r="155" spans="5:5" x14ac:dyDescent="0.2">
      <c r="E155" s="240"/>
    </row>
    <row r="156" spans="5:5" x14ac:dyDescent="0.2">
      <c r="E156" s="240"/>
    </row>
    <row r="157" spans="5:5" x14ac:dyDescent="0.2">
      <c r="E157" s="240"/>
    </row>
    <row r="158" spans="5:5" x14ac:dyDescent="0.2">
      <c r="E158" s="240"/>
    </row>
    <row r="159" spans="5:5" x14ac:dyDescent="0.2">
      <c r="E159" s="240"/>
    </row>
    <row r="160" spans="5:5" x14ac:dyDescent="0.2">
      <c r="E160" s="240"/>
    </row>
    <row r="161" spans="1:7" x14ac:dyDescent="0.2">
      <c r="E161" s="240"/>
    </row>
    <row r="162" spans="1:7" x14ac:dyDescent="0.2">
      <c r="E162" s="240"/>
    </row>
    <row r="163" spans="1:7" x14ac:dyDescent="0.2">
      <c r="E163" s="240"/>
    </row>
    <row r="164" spans="1:7" x14ac:dyDescent="0.2">
      <c r="E164" s="240"/>
    </row>
    <row r="165" spans="1:7" x14ac:dyDescent="0.2">
      <c r="A165" s="295"/>
      <c r="B165" s="295"/>
    </row>
    <row r="166" spans="1:7" x14ac:dyDescent="0.2">
      <c r="A166" s="284"/>
      <c r="B166" s="284"/>
      <c r="C166" s="296"/>
      <c r="D166" s="296"/>
      <c r="E166" s="297"/>
      <c r="F166" s="296"/>
      <c r="G166" s="298"/>
    </row>
    <row r="167" spans="1:7" x14ac:dyDescent="0.2">
      <c r="A167" s="299"/>
      <c r="B167" s="299"/>
      <c r="C167" s="284"/>
      <c r="D167" s="284"/>
      <c r="E167" s="300"/>
      <c r="F167" s="284"/>
      <c r="G167" s="284"/>
    </row>
    <row r="168" spans="1:7" x14ac:dyDescent="0.2">
      <c r="A168" s="284"/>
      <c r="B168" s="284"/>
      <c r="C168" s="284"/>
      <c r="D168" s="284"/>
      <c r="E168" s="300"/>
      <c r="F168" s="284"/>
      <c r="G168" s="284"/>
    </row>
    <row r="169" spans="1:7" x14ac:dyDescent="0.2">
      <c r="A169" s="284"/>
      <c r="B169" s="284"/>
      <c r="C169" s="284"/>
      <c r="D169" s="284"/>
      <c r="E169" s="300"/>
      <c r="F169" s="284"/>
      <c r="G169" s="284"/>
    </row>
    <row r="170" spans="1:7" x14ac:dyDescent="0.2">
      <c r="A170" s="284"/>
      <c r="B170" s="284"/>
      <c r="C170" s="284"/>
      <c r="D170" s="284"/>
      <c r="E170" s="300"/>
      <c r="F170" s="284"/>
      <c r="G170" s="284"/>
    </row>
    <row r="171" spans="1:7" x14ac:dyDescent="0.2">
      <c r="A171" s="284"/>
      <c r="B171" s="284"/>
      <c r="C171" s="284"/>
      <c r="D171" s="284"/>
      <c r="E171" s="300"/>
      <c r="F171" s="284"/>
      <c r="G171" s="284"/>
    </row>
    <row r="172" spans="1:7" x14ac:dyDescent="0.2">
      <c r="A172" s="284"/>
      <c r="B172" s="284"/>
      <c r="C172" s="284"/>
      <c r="D172" s="284"/>
      <c r="E172" s="300"/>
      <c r="F172" s="284"/>
      <c r="G172" s="284"/>
    </row>
    <row r="173" spans="1:7" x14ac:dyDescent="0.2">
      <c r="A173" s="284"/>
      <c r="B173" s="284"/>
      <c r="C173" s="284"/>
      <c r="D173" s="284"/>
      <c r="E173" s="300"/>
      <c r="F173" s="284"/>
      <c r="G173" s="284"/>
    </row>
    <row r="174" spans="1:7" x14ac:dyDescent="0.2">
      <c r="A174" s="284"/>
      <c r="B174" s="284"/>
      <c r="C174" s="284"/>
      <c r="D174" s="284"/>
      <c r="E174" s="300"/>
      <c r="F174" s="284"/>
      <c r="G174" s="284"/>
    </row>
    <row r="175" spans="1:7" x14ac:dyDescent="0.2">
      <c r="A175" s="284"/>
      <c r="B175" s="284"/>
      <c r="C175" s="284"/>
      <c r="D175" s="284"/>
      <c r="E175" s="300"/>
      <c r="F175" s="284"/>
      <c r="G175" s="284"/>
    </row>
    <row r="176" spans="1:7" x14ac:dyDescent="0.2">
      <c r="A176" s="284"/>
      <c r="B176" s="284"/>
      <c r="C176" s="284"/>
      <c r="D176" s="284"/>
      <c r="E176" s="300"/>
      <c r="F176" s="284"/>
      <c r="G176" s="284"/>
    </row>
    <row r="177" spans="1:7" x14ac:dyDescent="0.2">
      <c r="A177" s="284"/>
      <c r="B177" s="284"/>
      <c r="C177" s="284"/>
      <c r="D177" s="284"/>
      <c r="E177" s="300"/>
      <c r="F177" s="284"/>
      <c r="G177" s="284"/>
    </row>
    <row r="178" spans="1:7" x14ac:dyDescent="0.2">
      <c r="A178" s="284"/>
      <c r="B178" s="284"/>
      <c r="C178" s="284"/>
      <c r="D178" s="284"/>
      <c r="E178" s="300"/>
      <c r="F178" s="284"/>
      <c r="G178" s="284"/>
    </row>
    <row r="179" spans="1:7" x14ac:dyDescent="0.2">
      <c r="A179" s="284"/>
      <c r="B179" s="284"/>
      <c r="C179" s="284"/>
      <c r="D179" s="284"/>
      <c r="E179" s="300"/>
      <c r="F179" s="284"/>
      <c r="G179" s="284"/>
    </row>
  </sheetData>
  <mergeCells count="37">
    <mergeCell ref="C102:D102"/>
    <mergeCell ref="C90:D90"/>
    <mergeCell ref="C91:D91"/>
    <mergeCell ref="C93:D93"/>
    <mergeCell ref="C94:D94"/>
    <mergeCell ref="C88:D88"/>
    <mergeCell ref="C64:D64"/>
    <mergeCell ref="C68:D68"/>
    <mergeCell ref="C70:D70"/>
    <mergeCell ref="C71:D71"/>
    <mergeCell ref="C72:D72"/>
    <mergeCell ref="C74:D74"/>
    <mergeCell ref="C75:D75"/>
    <mergeCell ref="C77:D77"/>
    <mergeCell ref="C78:D78"/>
    <mergeCell ref="C80:D80"/>
    <mergeCell ref="C81:D81"/>
    <mergeCell ref="C63:D63"/>
    <mergeCell ref="C32:D32"/>
    <mergeCell ref="C35:D35"/>
    <mergeCell ref="C38:D38"/>
    <mergeCell ref="C39:D39"/>
    <mergeCell ref="C43:D43"/>
    <mergeCell ref="C44:D44"/>
    <mergeCell ref="C45:D45"/>
    <mergeCell ref="C47:D47"/>
    <mergeCell ref="C49:D49"/>
    <mergeCell ref="C58:D58"/>
    <mergeCell ref="C62:D62"/>
    <mergeCell ref="C13:D13"/>
    <mergeCell ref="C15:D15"/>
    <mergeCell ref="C28:D28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98" t="s">
        <v>33</v>
      </c>
      <c r="B1" s="99"/>
      <c r="C1" s="99"/>
      <c r="D1" s="99"/>
      <c r="E1" s="99"/>
      <c r="F1" s="99"/>
      <c r="G1" s="99"/>
    </row>
    <row r="2" spans="1:57" ht="12.75" customHeight="1" x14ac:dyDescent="0.2">
      <c r="A2" s="100" t="s">
        <v>34</v>
      </c>
      <c r="B2" s="101"/>
      <c r="C2" s="102" t="s">
        <v>997</v>
      </c>
      <c r="D2" s="102" t="s">
        <v>998</v>
      </c>
      <c r="E2" s="101"/>
      <c r="F2" s="103" t="s">
        <v>35</v>
      </c>
      <c r="G2" s="104"/>
    </row>
    <row r="3" spans="1:57" ht="3" hidden="1" customHeight="1" x14ac:dyDescent="0.2">
      <c r="A3" s="105"/>
      <c r="B3" s="106"/>
      <c r="C3" s="107"/>
      <c r="D3" s="107"/>
      <c r="E3" s="106"/>
      <c r="F3" s="108"/>
      <c r="G3" s="109"/>
    </row>
    <row r="4" spans="1:57" ht="12" customHeight="1" x14ac:dyDescent="0.2">
      <c r="A4" s="110" t="s">
        <v>36</v>
      </c>
      <c r="B4" s="106"/>
      <c r="C4" s="107"/>
      <c r="D4" s="107"/>
      <c r="E4" s="106"/>
      <c r="F4" s="108" t="s">
        <v>37</v>
      </c>
      <c r="G4" s="111"/>
    </row>
    <row r="5" spans="1:57" ht="12.95" customHeight="1" x14ac:dyDescent="0.2">
      <c r="A5" s="112" t="s">
        <v>997</v>
      </c>
      <c r="B5" s="113"/>
      <c r="C5" s="114" t="s">
        <v>998</v>
      </c>
      <c r="D5" s="115"/>
      <c r="E5" s="116"/>
      <c r="F5" s="108" t="s">
        <v>38</v>
      </c>
      <c r="G5" s="109"/>
    </row>
    <row r="6" spans="1:57" ht="12.95" customHeight="1" x14ac:dyDescent="0.2">
      <c r="A6" s="110" t="s">
        <v>39</v>
      </c>
      <c r="B6" s="106"/>
      <c r="C6" s="107"/>
      <c r="D6" s="107"/>
      <c r="E6" s="106"/>
      <c r="F6" s="117" t="s">
        <v>40</v>
      </c>
      <c r="G6" s="118">
        <v>0</v>
      </c>
      <c r="O6" s="119"/>
    </row>
    <row r="7" spans="1:57" ht="12.95" customHeight="1" x14ac:dyDescent="0.2">
      <c r="A7" s="120" t="s">
        <v>105</v>
      </c>
      <c r="B7" s="121"/>
      <c r="C7" s="122" t="s">
        <v>106</v>
      </c>
      <c r="D7" s="123"/>
      <c r="E7" s="123"/>
      <c r="F7" s="124" t="s">
        <v>41</v>
      </c>
      <c r="G7" s="118">
        <f>IF(G6=0,,ROUND((F30+F32)/G6,1))</f>
        <v>0</v>
      </c>
    </row>
    <row r="8" spans="1:57" x14ac:dyDescent="0.2">
      <c r="A8" s="125" t="s">
        <v>42</v>
      </c>
      <c r="B8" s="108"/>
      <c r="C8" s="314"/>
      <c r="D8" s="314"/>
      <c r="E8" s="315"/>
      <c r="F8" s="126" t="s">
        <v>43</v>
      </c>
      <c r="G8" s="127"/>
      <c r="H8" s="128"/>
      <c r="I8" s="129"/>
    </row>
    <row r="9" spans="1:57" x14ac:dyDescent="0.2">
      <c r="A9" s="125" t="s">
        <v>44</v>
      </c>
      <c r="B9" s="108"/>
      <c r="C9" s="314"/>
      <c r="D9" s="314"/>
      <c r="E9" s="315"/>
      <c r="F9" s="108"/>
      <c r="G9" s="130"/>
      <c r="H9" s="131"/>
    </row>
    <row r="10" spans="1:57" x14ac:dyDescent="0.2">
      <c r="A10" s="125" t="s">
        <v>45</v>
      </c>
      <c r="B10" s="108"/>
      <c r="C10" s="314"/>
      <c r="D10" s="314"/>
      <c r="E10" s="314"/>
      <c r="F10" s="132"/>
      <c r="G10" s="133"/>
      <c r="H10" s="134"/>
    </row>
    <row r="11" spans="1:57" ht="13.5" customHeight="1" x14ac:dyDescent="0.2">
      <c r="A11" s="125" t="s">
        <v>46</v>
      </c>
      <c r="B11" s="108"/>
      <c r="C11" s="314" t="s">
        <v>439</v>
      </c>
      <c r="D11" s="314"/>
      <c r="E11" s="314"/>
      <c r="F11" s="135" t="s">
        <v>47</v>
      </c>
      <c r="G11" s="136"/>
      <c r="H11" s="131"/>
      <c r="BA11" s="137"/>
      <c r="BB11" s="137"/>
      <c r="BC11" s="137"/>
      <c r="BD11" s="137"/>
      <c r="BE11" s="137"/>
    </row>
    <row r="12" spans="1:57" ht="12.75" customHeight="1" x14ac:dyDescent="0.2">
      <c r="A12" s="138" t="s">
        <v>48</v>
      </c>
      <c r="B12" s="106"/>
      <c r="C12" s="316"/>
      <c r="D12" s="316"/>
      <c r="E12" s="316"/>
      <c r="F12" s="139" t="s">
        <v>49</v>
      </c>
      <c r="G12" s="140"/>
      <c r="H12" s="131"/>
    </row>
    <row r="13" spans="1:57" ht="28.5" customHeight="1" thickBot="1" x14ac:dyDescent="0.25">
      <c r="A13" s="141" t="s">
        <v>50</v>
      </c>
      <c r="B13" s="142"/>
      <c r="C13" s="142"/>
      <c r="D13" s="142"/>
      <c r="E13" s="143"/>
      <c r="F13" s="143"/>
      <c r="G13" s="144"/>
      <c r="H13" s="131"/>
    </row>
    <row r="14" spans="1:57" ht="17.25" customHeight="1" thickBot="1" x14ac:dyDescent="0.25">
      <c r="A14" s="145" t="s">
        <v>51</v>
      </c>
      <c r="B14" s="146"/>
      <c r="C14" s="147"/>
      <c r="D14" s="148" t="s">
        <v>52</v>
      </c>
      <c r="E14" s="149"/>
      <c r="F14" s="149"/>
      <c r="G14" s="147"/>
    </row>
    <row r="15" spans="1:57" ht="15.95" customHeight="1" x14ac:dyDescent="0.2">
      <c r="A15" s="150"/>
      <c r="B15" s="151" t="s">
        <v>53</v>
      </c>
      <c r="C15" s="152">
        <f>'SO09 SO09 Rek'!E13</f>
        <v>0</v>
      </c>
      <c r="D15" s="153" t="str">
        <f>'SO09 SO09 Rek'!A18</f>
        <v>Ztížené výrobní podmínky</v>
      </c>
      <c r="E15" s="154"/>
      <c r="F15" s="155"/>
      <c r="G15" s="152">
        <f>'SO09 SO09 Rek'!I18</f>
        <v>0</v>
      </c>
    </row>
    <row r="16" spans="1:57" ht="15.95" customHeight="1" x14ac:dyDescent="0.2">
      <c r="A16" s="150" t="s">
        <v>54</v>
      </c>
      <c r="B16" s="151" t="s">
        <v>55</v>
      </c>
      <c r="C16" s="152">
        <f>'SO09 SO09 Rek'!F13</f>
        <v>0</v>
      </c>
      <c r="D16" s="156" t="str">
        <f>'SO09 SO09 Rek'!A19</f>
        <v>Oborová přirážka</v>
      </c>
      <c r="E16" s="157"/>
      <c r="F16" s="158"/>
      <c r="G16" s="152">
        <f>'SO09 SO09 Rek'!I19</f>
        <v>0</v>
      </c>
    </row>
    <row r="17" spans="1:7" ht="15.95" customHeight="1" x14ac:dyDescent="0.2">
      <c r="A17" s="150" t="s">
        <v>56</v>
      </c>
      <c r="B17" s="151" t="s">
        <v>57</v>
      </c>
      <c r="C17" s="152">
        <f>'SO09 SO09 Rek'!H13</f>
        <v>0</v>
      </c>
      <c r="D17" s="156" t="str">
        <f>'SO09 SO09 Rek'!A20</f>
        <v>Přesun stavebních kapacit</v>
      </c>
      <c r="E17" s="157"/>
      <c r="F17" s="158"/>
      <c r="G17" s="152">
        <f>'SO09 SO09 Rek'!I20</f>
        <v>0</v>
      </c>
    </row>
    <row r="18" spans="1:7" ht="15.95" customHeight="1" x14ac:dyDescent="0.2">
      <c r="A18" s="159" t="s">
        <v>58</v>
      </c>
      <c r="B18" s="160" t="s">
        <v>59</v>
      </c>
      <c r="C18" s="152">
        <f>'SO09 SO09 Rek'!G13</f>
        <v>0</v>
      </c>
      <c r="D18" s="156" t="str">
        <f>'SO09 SO09 Rek'!A21</f>
        <v>Mimostaveništní doprava</v>
      </c>
      <c r="E18" s="157"/>
      <c r="F18" s="158"/>
      <c r="G18" s="152">
        <f>'SO09 SO09 Rek'!I21</f>
        <v>0</v>
      </c>
    </row>
    <row r="19" spans="1:7" ht="15.95" customHeight="1" x14ac:dyDescent="0.2">
      <c r="A19" s="161" t="s">
        <v>60</v>
      </c>
      <c r="B19" s="151"/>
      <c r="C19" s="152">
        <f>SUM(C15:C18)</f>
        <v>0</v>
      </c>
      <c r="D19" s="162" t="str">
        <f>'SO09 SO09 Rek'!A22</f>
        <v>Zařízení staveniště</v>
      </c>
      <c r="E19" s="157"/>
      <c r="F19" s="158"/>
      <c r="G19" s="152">
        <f>'SO09 SO09 Rek'!I22</f>
        <v>0</v>
      </c>
    </row>
    <row r="20" spans="1:7" ht="15.95" customHeight="1" x14ac:dyDescent="0.2">
      <c r="A20" s="161"/>
      <c r="B20" s="151"/>
      <c r="C20" s="152"/>
      <c r="D20" s="156" t="str">
        <f>'SO09 SO09 Rek'!A23</f>
        <v>Provoz investora</v>
      </c>
      <c r="E20" s="157"/>
      <c r="F20" s="158"/>
      <c r="G20" s="152">
        <f>'SO09 SO09 Rek'!I23</f>
        <v>0</v>
      </c>
    </row>
    <row r="21" spans="1:7" ht="15.95" customHeight="1" x14ac:dyDescent="0.2">
      <c r="A21" s="161" t="s">
        <v>30</v>
      </c>
      <c r="B21" s="151"/>
      <c r="C21" s="152">
        <f>'SO09 SO09 Rek'!I13</f>
        <v>0</v>
      </c>
      <c r="D21" s="156" t="str">
        <f>'SO09 SO09 Rek'!A24</f>
        <v>Kompletační činnost (IČD)</v>
      </c>
      <c r="E21" s="157"/>
      <c r="F21" s="158"/>
      <c r="G21" s="152">
        <f>'SO09 SO09 Rek'!I24</f>
        <v>0</v>
      </c>
    </row>
    <row r="22" spans="1:7" ht="15.95" customHeight="1" x14ac:dyDescent="0.2">
      <c r="A22" s="163" t="s">
        <v>61</v>
      </c>
      <c r="B22" s="131"/>
      <c r="C22" s="152">
        <f>C19+C21</f>
        <v>0</v>
      </c>
      <c r="D22" s="156" t="s">
        <v>62</v>
      </c>
      <c r="E22" s="157"/>
      <c r="F22" s="158"/>
      <c r="G22" s="152">
        <f>G23-SUM(G15:G21)</f>
        <v>0</v>
      </c>
    </row>
    <row r="23" spans="1:7" ht="15.95" customHeight="1" thickBot="1" x14ac:dyDescent="0.25">
      <c r="A23" s="317" t="s">
        <v>63</v>
      </c>
      <c r="B23" s="318"/>
      <c r="C23" s="164">
        <f>C22+G23</f>
        <v>0</v>
      </c>
      <c r="D23" s="165" t="s">
        <v>64</v>
      </c>
      <c r="E23" s="166"/>
      <c r="F23" s="167"/>
      <c r="G23" s="152">
        <f>'SO09 SO09 Rek'!H26</f>
        <v>0</v>
      </c>
    </row>
    <row r="24" spans="1:7" x14ac:dyDescent="0.2">
      <c r="A24" s="168" t="s">
        <v>65</v>
      </c>
      <c r="B24" s="169"/>
      <c r="C24" s="170"/>
      <c r="D24" s="169" t="s">
        <v>66</v>
      </c>
      <c r="E24" s="169"/>
      <c r="F24" s="171" t="s">
        <v>67</v>
      </c>
      <c r="G24" s="172"/>
    </row>
    <row r="25" spans="1:7" x14ac:dyDescent="0.2">
      <c r="A25" s="163" t="s">
        <v>68</v>
      </c>
      <c r="B25" s="131"/>
      <c r="C25" s="173"/>
      <c r="D25" s="131" t="s">
        <v>68</v>
      </c>
      <c r="F25" s="174" t="s">
        <v>68</v>
      </c>
      <c r="G25" s="175"/>
    </row>
    <row r="26" spans="1:7" ht="37.5" customHeight="1" x14ac:dyDescent="0.2">
      <c r="A26" s="163" t="s">
        <v>69</v>
      </c>
      <c r="B26" s="176"/>
      <c r="C26" s="173"/>
      <c r="D26" s="131" t="s">
        <v>69</v>
      </c>
      <c r="F26" s="174" t="s">
        <v>69</v>
      </c>
      <c r="G26" s="175"/>
    </row>
    <row r="27" spans="1:7" x14ac:dyDescent="0.2">
      <c r="A27" s="163"/>
      <c r="B27" s="177"/>
      <c r="C27" s="173"/>
      <c r="D27" s="131"/>
      <c r="F27" s="174"/>
      <c r="G27" s="175"/>
    </row>
    <row r="28" spans="1:7" x14ac:dyDescent="0.2">
      <c r="A28" s="163" t="s">
        <v>70</v>
      </c>
      <c r="B28" s="131"/>
      <c r="C28" s="173"/>
      <c r="D28" s="174" t="s">
        <v>71</v>
      </c>
      <c r="E28" s="173"/>
      <c r="F28" s="178" t="s">
        <v>71</v>
      </c>
      <c r="G28" s="175"/>
    </row>
    <row r="29" spans="1:7" ht="69" customHeight="1" x14ac:dyDescent="0.2">
      <c r="A29" s="163"/>
      <c r="B29" s="131"/>
      <c r="C29" s="179"/>
      <c r="D29" s="180"/>
      <c r="E29" s="179"/>
      <c r="F29" s="131"/>
      <c r="G29" s="175"/>
    </row>
    <row r="30" spans="1:7" x14ac:dyDescent="0.2">
      <c r="A30" s="181" t="s">
        <v>12</v>
      </c>
      <c r="B30" s="182"/>
      <c r="C30" s="183">
        <v>21</v>
      </c>
      <c r="D30" s="182" t="s">
        <v>72</v>
      </c>
      <c r="E30" s="184"/>
      <c r="F30" s="319">
        <f>ROUND(C23-F32,0)</f>
        <v>0</v>
      </c>
      <c r="G30" s="320"/>
    </row>
    <row r="31" spans="1:7" x14ac:dyDescent="0.2">
      <c r="A31" s="181" t="s">
        <v>73</v>
      </c>
      <c r="B31" s="182"/>
      <c r="C31" s="183">
        <f>C30</f>
        <v>21</v>
      </c>
      <c r="D31" s="182" t="s">
        <v>74</v>
      </c>
      <c r="E31" s="184"/>
      <c r="F31" s="319">
        <f>ROUND(PRODUCT(F30,C31/100),1)</f>
        <v>0</v>
      </c>
      <c r="G31" s="320"/>
    </row>
    <row r="32" spans="1:7" x14ac:dyDescent="0.2">
      <c r="A32" s="181" t="s">
        <v>12</v>
      </c>
      <c r="B32" s="182"/>
      <c r="C32" s="183">
        <v>0</v>
      </c>
      <c r="D32" s="182" t="s">
        <v>74</v>
      </c>
      <c r="E32" s="184"/>
      <c r="F32" s="319">
        <v>0</v>
      </c>
      <c r="G32" s="320"/>
    </row>
    <row r="33" spans="1:8" x14ac:dyDescent="0.2">
      <c r="A33" s="181" t="s">
        <v>73</v>
      </c>
      <c r="B33" s="185"/>
      <c r="C33" s="186">
        <f>C32</f>
        <v>0</v>
      </c>
      <c r="D33" s="182" t="s">
        <v>74</v>
      </c>
      <c r="E33" s="158"/>
      <c r="F33" s="319">
        <f>ROUND(PRODUCT(F32,C33/100),1)</f>
        <v>0</v>
      </c>
      <c r="G33" s="320"/>
    </row>
    <row r="34" spans="1:8" s="190" customFormat="1" ht="19.5" customHeight="1" thickBot="1" x14ac:dyDescent="0.3">
      <c r="A34" s="187" t="s">
        <v>75</v>
      </c>
      <c r="B34" s="188"/>
      <c r="C34" s="188"/>
      <c r="D34" s="188"/>
      <c r="E34" s="189"/>
      <c r="F34" s="321">
        <f>CEILING(SUM(F30:F33),IF(SUM(F30:F33)&gt;=0,1,-1))</f>
        <v>0</v>
      </c>
      <c r="G34" s="322"/>
    </row>
    <row r="36" spans="1:8" x14ac:dyDescent="0.2">
      <c r="A36" s="1" t="s">
        <v>76</v>
      </c>
      <c r="B36" s="1"/>
      <c r="C36" s="1"/>
      <c r="D36" s="1"/>
      <c r="E36" s="1"/>
      <c r="F36" s="1"/>
      <c r="G36" s="1"/>
      <c r="H36" t="s">
        <v>2</v>
      </c>
    </row>
    <row r="37" spans="1:8" ht="14.25" customHeight="1" x14ac:dyDescent="0.2">
      <c r="A37" s="1"/>
      <c r="B37" s="313"/>
      <c r="C37" s="313"/>
      <c r="D37" s="313"/>
      <c r="E37" s="313"/>
      <c r="F37" s="313"/>
      <c r="G37" s="313"/>
      <c r="H37" t="s">
        <v>2</v>
      </c>
    </row>
    <row r="38" spans="1:8" ht="12.75" customHeight="1" x14ac:dyDescent="0.2">
      <c r="A38" s="191"/>
      <c r="B38" s="313"/>
      <c r="C38" s="313"/>
      <c r="D38" s="313"/>
      <c r="E38" s="313"/>
      <c r="F38" s="313"/>
      <c r="G38" s="313"/>
      <c r="H38" t="s">
        <v>2</v>
      </c>
    </row>
    <row r="39" spans="1:8" x14ac:dyDescent="0.2">
      <c r="A39" s="191"/>
      <c r="B39" s="313"/>
      <c r="C39" s="313"/>
      <c r="D39" s="313"/>
      <c r="E39" s="313"/>
      <c r="F39" s="313"/>
      <c r="G39" s="313"/>
      <c r="H39" t="s">
        <v>2</v>
      </c>
    </row>
    <row r="40" spans="1:8" x14ac:dyDescent="0.2">
      <c r="A40" s="191"/>
      <c r="B40" s="313"/>
      <c r="C40" s="313"/>
      <c r="D40" s="313"/>
      <c r="E40" s="313"/>
      <c r="F40" s="313"/>
      <c r="G40" s="313"/>
      <c r="H40" t="s">
        <v>2</v>
      </c>
    </row>
    <row r="41" spans="1:8" x14ac:dyDescent="0.2">
      <c r="A41" s="191"/>
      <c r="B41" s="313"/>
      <c r="C41" s="313"/>
      <c r="D41" s="313"/>
      <c r="E41" s="313"/>
      <c r="F41" s="313"/>
      <c r="G41" s="313"/>
      <c r="H41" t="s">
        <v>2</v>
      </c>
    </row>
    <row r="42" spans="1:8" x14ac:dyDescent="0.2">
      <c r="A42" s="191"/>
      <c r="B42" s="313"/>
      <c r="C42" s="313"/>
      <c r="D42" s="313"/>
      <c r="E42" s="313"/>
      <c r="F42" s="313"/>
      <c r="G42" s="313"/>
      <c r="H42" t="s">
        <v>2</v>
      </c>
    </row>
    <row r="43" spans="1:8" x14ac:dyDescent="0.2">
      <c r="A43" s="191"/>
      <c r="B43" s="313"/>
      <c r="C43" s="313"/>
      <c r="D43" s="313"/>
      <c r="E43" s="313"/>
      <c r="F43" s="313"/>
      <c r="G43" s="313"/>
      <c r="H43" t="s">
        <v>2</v>
      </c>
    </row>
    <row r="44" spans="1:8" x14ac:dyDescent="0.2">
      <c r="A44" s="191"/>
      <c r="B44" s="313"/>
      <c r="C44" s="313"/>
      <c r="D44" s="313"/>
      <c r="E44" s="313"/>
      <c r="F44" s="313"/>
      <c r="G44" s="313"/>
      <c r="H44" t="s">
        <v>2</v>
      </c>
    </row>
    <row r="45" spans="1:8" ht="0.75" customHeight="1" x14ac:dyDescent="0.2">
      <c r="A45" s="191"/>
      <c r="B45" s="313"/>
      <c r="C45" s="313"/>
      <c r="D45" s="313"/>
      <c r="E45" s="313"/>
      <c r="F45" s="313"/>
      <c r="G45" s="313"/>
      <c r="H45" t="s">
        <v>2</v>
      </c>
    </row>
    <row r="46" spans="1:8" x14ac:dyDescent="0.2">
      <c r="B46" s="323"/>
      <c r="C46" s="323"/>
      <c r="D46" s="323"/>
      <c r="E46" s="323"/>
      <c r="F46" s="323"/>
      <c r="G46" s="323"/>
    </row>
    <row r="47" spans="1:8" x14ac:dyDescent="0.2">
      <c r="B47" s="323"/>
      <c r="C47" s="323"/>
      <c r="D47" s="323"/>
      <c r="E47" s="323"/>
      <c r="F47" s="323"/>
      <c r="G47" s="323"/>
    </row>
    <row r="48" spans="1:8" x14ac:dyDescent="0.2">
      <c r="B48" s="323"/>
      <c r="C48" s="323"/>
      <c r="D48" s="323"/>
      <c r="E48" s="323"/>
      <c r="F48" s="323"/>
      <c r="G48" s="323"/>
    </row>
    <row r="49" spans="2:7" x14ac:dyDescent="0.2">
      <c r="B49" s="323"/>
      <c r="C49" s="323"/>
      <c r="D49" s="323"/>
      <c r="E49" s="323"/>
      <c r="F49" s="323"/>
      <c r="G49" s="323"/>
    </row>
    <row r="50" spans="2:7" x14ac:dyDescent="0.2">
      <c r="B50" s="323"/>
      <c r="C50" s="323"/>
      <c r="D50" s="323"/>
      <c r="E50" s="323"/>
      <c r="F50" s="323"/>
      <c r="G50" s="323"/>
    </row>
    <row r="51" spans="2:7" x14ac:dyDescent="0.2">
      <c r="B51" s="323"/>
      <c r="C51" s="323"/>
      <c r="D51" s="323"/>
      <c r="E51" s="323"/>
      <c r="F51" s="323"/>
      <c r="G51" s="323"/>
    </row>
    <row r="52" spans="2:7" x14ac:dyDescent="0.2">
      <c r="B52" s="323"/>
      <c r="C52" s="323"/>
      <c r="D52" s="323"/>
      <c r="E52" s="323"/>
      <c r="F52" s="323"/>
      <c r="G52" s="323"/>
    </row>
    <row r="53" spans="2:7" x14ac:dyDescent="0.2">
      <c r="B53" s="323"/>
      <c r="C53" s="323"/>
      <c r="D53" s="323"/>
      <c r="E53" s="323"/>
      <c r="F53" s="323"/>
      <c r="G53" s="323"/>
    </row>
    <row r="54" spans="2:7" x14ac:dyDescent="0.2">
      <c r="B54" s="323"/>
      <c r="C54" s="323"/>
      <c r="D54" s="323"/>
      <c r="E54" s="323"/>
      <c r="F54" s="323"/>
      <c r="G54" s="323"/>
    </row>
    <row r="55" spans="2:7" x14ac:dyDescent="0.2">
      <c r="B55" s="323"/>
      <c r="C55" s="323"/>
      <c r="D55" s="323"/>
      <c r="E55" s="323"/>
      <c r="F55" s="323"/>
      <c r="G55" s="323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BE77"/>
  <sheetViews>
    <sheetView workbookViewId="0">
      <selection activeCell="H23" sqref="H23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57" ht="13.5" thickTop="1" x14ac:dyDescent="0.2">
      <c r="A1" s="324" t="s">
        <v>3</v>
      </c>
      <c r="B1" s="325"/>
      <c r="C1" s="192" t="s">
        <v>107</v>
      </c>
      <c r="D1" s="193"/>
      <c r="E1" s="194"/>
      <c r="F1" s="193"/>
      <c r="G1" s="195" t="s">
        <v>77</v>
      </c>
      <c r="H1" s="196" t="s">
        <v>997</v>
      </c>
      <c r="I1" s="197"/>
    </row>
    <row r="2" spans="1:57" ht="13.5" thickBot="1" x14ac:dyDescent="0.25">
      <c r="A2" s="326" t="s">
        <v>78</v>
      </c>
      <c r="B2" s="327"/>
      <c r="C2" s="198" t="s">
        <v>999</v>
      </c>
      <c r="D2" s="199"/>
      <c r="E2" s="200"/>
      <c r="F2" s="199"/>
      <c r="G2" s="328" t="s">
        <v>998</v>
      </c>
      <c r="H2" s="329"/>
      <c r="I2" s="330"/>
    </row>
    <row r="3" spans="1:57" ht="13.5" thickTop="1" x14ac:dyDescent="0.2">
      <c r="F3" s="131"/>
    </row>
    <row r="4" spans="1:57" ht="19.5" customHeight="1" x14ac:dyDescent="0.25">
      <c r="A4" s="201" t="s">
        <v>79</v>
      </c>
      <c r="B4" s="202"/>
      <c r="C4" s="202"/>
      <c r="D4" s="202"/>
      <c r="E4" s="203"/>
      <c r="F4" s="202"/>
      <c r="G4" s="202"/>
      <c r="H4" s="202"/>
      <c r="I4" s="202"/>
    </row>
    <row r="5" spans="1:57" ht="13.5" thickBot="1" x14ac:dyDescent="0.25"/>
    <row r="6" spans="1:57" s="131" customFormat="1" ht="13.5" thickBot="1" x14ac:dyDescent="0.25">
      <c r="A6" s="204"/>
      <c r="B6" s="205" t="s">
        <v>80</v>
      </c>
      <c r="C6" s="205"/>
      <c r="D6" s="206"/>
      <c r="E6" s="207" t="s">
        <v>26</v>
      </c>
      <c r="F6" s="208" t="s">
        <v>27</v>
      </c>
      <c r="G6" s="208" t="s">
        <v>28</v>
      </c>
      <c r="H6" s="208" t="s">
        <v>29</v>
      </c>
      <c r="I6" s="209" t="s">
        <v>30</v>
      </c>
    </row>
    <row r="7" spans="1:57" s="131" customFormat="1" x14ac:dyDescent="0.2">
      <c r="A7" s="301" t="str">
        <f>'SO09 SO09 Pol'!B7</f>
        <v>100VD</v>
      </c>
      <c r="B7" s="63" t="str">
        <f>'SO09 SO09 Pol'!C7</f>
        <v>Zemní práce</v>
      </c>
      <c r="D7" s="210"/>
      <c r="E7" s="302">
        <f>'SO09 SO09 Pol'!BA9</f>
        <v>0</v>
      </c>
      <c r="F7" s="303">
        <f>'SO09 SO09 Pol'!BB9</f>
        <v>0</v>
      </c>
      <c r="G7" s="303">
        <f>'SO09 SO09 Pol'!BC9</f>
        <v>0</v>
      </c>
      <c r="H7" s="303">
        <f>'SO09 SO09 Pol'!BD9</f>
        <v>0</v>
      </c>
      <c r="I7" s="304">
        <f>'SO09 SO09 Pol'!BE9</f>
        <v>0</v>
      </c>
    </row>
    <row r="8" spans="1:57" s="131" customFormat="1" x14ac:dyDescent="0.2">
      <c r="A8" s="301" t="str">
        <f>'SO09 SO09 Pol'!B10</f>
        <v>_6</v>
      </c>
      <c r="B8" s="63" t="str">
        <f>'SO09 SO09 Pol'!C10</f>
        <v>Zemní práce</v>
      </c>
      <c r="D8" s="210"/>
      <c r="E8" s="302">
        <f>'SO09 SO09 Pol'!BA26</f>
        <v>0</v>
      </c>
      <c r="F8" s="303">
        <f>'SO09 SO09 Pol'!BB26</f>
        <v>0</v>
      </c>
      <c r="G8" s="303">
        <f>'SO09 SO09 Pol'!BC26</f>
        <v>0</v>
      </c>
      <c r="H8" s="303">
        <f>'SO09 SO09 Pol'!BD26</f>
        <v>0</v>
      </c>
      <c r="I8" s="304">
        <f>'SO09 SO09 Pol'!BE26</f>
        <v>0</v>
      </c>
    </row>
    <row r="9" spans="1:57" s="131" customFormat="1" x14ac:dyDescent="0.2">
      <c r="A9" s="301" t="str">
        <f>'SO09 SO09 Pol'!B27</f>
        <v>M21</v>
      </c>
      <c r="B9" s="63" t="str">
        <f>'SO09 SO09 Pol'!C27</f>
        <v>Elektromontáže</v>
      </c>
      <c r="D9" s="210"/>
      <c r="E9" s="302">
        <f>'SO09 SO09 Pol'!BA33</f>
        <v>0</v>
      </c>
      <c r="F9" s="303">
        <f>'SO09 SO09 Pol'!BB33</f>
        <v>0</v>
      </c>
      <c r="G9" s="303">
        <f>'SO09 SO09 Pol'!BC33</f>
        <v>0</v>
      </c>
      <c r="H9" s="303">
        <f>'SO09 SO09 Pol'!BD33</f>
        <v>0</v>
      </c>
      <c r="I9" s="304">
        <f>'SO09 SO09 Pol'!BE33</f>
        <v>0</v>
      </c>
    </row>
    <row r="10" spans="1:57" s="131" customFormat="1" x14ac:dyDescent="0.2">
      <c r="A10" s="301" t="str">
        <f>'SO09 SO09 Pol'!B34</f>
        <v>M46</v>
      </c>
      <c r="B10" s="63" t="str">
        <f>'SO09 SO09 Pol'!C34</f>
        <v>Zemní práce při montážích</v>
      </c>
      <c r="D10" s="210"/>
      <c r="E10" s="302">
        <f>'SO09 SO09 Pol'!BA39</f>
        <v>0</v>
      </c>
      <c r="F10" s="303">
        <f>'SO09 SO09 Pol'!BB39</f>
        <v>0</v>
      </c>
      <c r="G10" s="303">
        <f>'SO09 SO09 Pol'!BC39</f>
        <v>0</v>
      </c>
      <c r="H10" s="303">
        <f>'SO09 SO09 Pol'!BD39</f>
        <v>0</v>
      </c>
      <c r="I10" s="304">
        <f>'SO09 SO09 Pol'!BE39</f>
        <v>0</v>
      </c>
    </row>
    <row r="11" spans="1:57" s="131" customFormat="1" x14ac:dyDescent="0.2">
      <c r="A11" s="301" t="str">
        <f>'SO09 SO09 Pol'!B40</f>
        <v>M600V</v>
      </c>
      <c r="B11" s="63" t="str">
        <f>'SO09 SO09 Pol'!C40</f>
        <v>Zemní práce</v>
      </c>
      <c r="D11" s="210"/>
      <c r="E11" s="302">
        <f>'SO09 SO09 Pol'!BA42</f>
        <v>0</v>
      </c>
      <c r="F11" s="303">
        <f>'SO09 SO09 Pol'!BB42</f>
        <v>0</v>
      </c>
      <c r="G11" s="303">
        <f>'SO09 SO09 Pol'!BC42</f>
        <v>0</v>
      </c>
      <c r="H11" s="303">
        <f>'SO09 SO09 Pol'!BD42</f>
        <v>0</v>
      </c>
      <c r="I11" s="304">
        <f>'SO09 SO09 Pol'!BE42</f>
        <v>0</v>
      </c>
    </row>
    <row r="12" spans="1:57" s="131" customFormat="1" ht="13.5" thickBot="1" x14ac:dyDescent="0.25">
      <c r="A12" s="301" t="str">
        <f>'SO09 SO09 Pol'!B43</f>
        <v>M900V</v>
      </c>
      <c r="B12" s="63" t="str">
        <f>'SO09 SO09 Pol'!C43</f>
        <v>Zemní práce</v>
      </c>
      <c r="D12" s="210"/>
      <c r="E12" s="302">
        <f>'SO09 SO09 Pol'!BA49</f>
        <v>0</v>
      </c>
      <c r="F12" s="303">
        <f>'SO09 SO09 Pol'!BB49</f>
        <v>0</v>
      </c>
      <c r="G12" s="303">
        <f>'SO09 SO09 Pol'!BC49</f>
        <v>0</v>
      </c>
      <c r="H12" s="303">
        <f>'SO09 SO09 Pol'!BD49</f>
        <v>0</v>
      </c>
      <c r="I12" s="304">
        <f>'SO09 SO09 Pol'!BE49</f>
        <v>0</v>
      </c>
    </row>
    <row r="13" spans="1:57" s="13" customFormat="1" ht="13.5" thickBot="1" x14ac:dyDescent="0.25">
      <c r="A13" s="211"/>
      <c r="B13" s="212" t="s">
        <v>81</v>
      </c>
      <c r="C13" s="212"/>
      <c r="D13" s="213"/>
      <c r="E13" s="214">
        <f>SUM(E7:E12)</f>
        <v>0</v>
      </c>
      <c r="F13" s="215">
        <f>SUM(F7:F12)</f>
        <v>0</v>
      </c>
      <c r="G13" s="215">
        <f>SUM(G7:G12)</f>
        <v>0</v>
      </c>
      <c r="H13" s="215">
        <f>SUM(H7:H12)</f>
        <v>0</v>
      </c>
      <c r="I13" s="216">
        <f>SUM(I7:I12)</f>
        <v>0</v>
      </c>
    </row>
    <row r="14" spans="1:57" x14ac:dyDescent="0.2">
      <c r="A14" s="131"/>
      <c r="B14" s="131"/>
      <c r="C14" s="131"/>
      <c r="D14" s="131"/>
      <c r="E14" s="131"/>
      <c r="F14" s="131"/>
      <c r="G14" s="131"/>
      <c r="H14" s="131"/>
      <c r="I14" s="131"/>
    </row>
    <row r="15" spans="1:57" ht="19.5" customHeight="1" x14ac:dyDescent="0.25">
      <c r="A15" s="202" t="s">
        <v>82</v>
      </c>
      <c r="B15" s="202"/>
      <c r="C15" s="202"/>
      <c r="D15" s="202"/>
      <c r="E15" s="202"/>
      <c r="F15" s="202"/>
      <c r="G15" s="217"/>
      <c r="H15" s="202"/>
      <c r="I15" s="202"/>
      <c r="BA15" s="137"/>
      <c r="BB15" s="137"/>
      <c r="BC15" s="137"/>
      <c r="BD15" s="137"/>
      <c r="BE15" s="137"/>
    </row>
    <row r="16" spans="1:57" ht="13.5" thickBot="1" x14ac:dyDescent="0.25"/>
    <row r="17" spans="1:53" x14ac:dyDescent="0.2">
      <c r="A17" s="168" t="s">
        <v>83</v>
      </c>
      <c r="B17" s="169"/>
      <c r="C17" s="169"/>
      <c r="D17" s="218"/>
      <c r="E17" s="219" t="s">
        <v>84</v>
      </c>
      <c r="F17" s="220" t="s">
        <v>13</v>
      </c>
      <c r="G17" s="221" t="s">
        <v>85</v>
      </c>
      <c r="H17" s="222"/>
      <c r="I17" s="223" t="s">
        <v>84</v>
      </c>
    </row>
    <row r="18" spans="1:53" x14ac:dyDescent="0.2">
      <c r="A18" s="224" t="s">
        <v>473</v>
      </c>
      <c r="B18" s="225"/>
      <c r="C18" s="225"/>
      <c r="D18" s="226"/>
      <c r="E18" s="227"/>
      <c r="F18" s="228"/>
      <c r="G18" s="229">
        <v>0</v>
      </c>
      <c r="H18" s="230"/>
      <c r="I18" s="231">
        <f t="shared" ref="I18:I25" si="0">E18+F18*G18/100</f>
        <v>0</v>
      </c>
      <c r="BA18">
        <v>0</v>
      </c>
    </row>
    <row r="19" spans="1:53" x14ac:dyDescent="0.2">
      <c r="A19" s="224" t="s">
        <v>474</v>
      </c>
      <c r="B19" s="225"/>
      <c r="C19" s="225"/>
      <c r="D19" s="226"/>
      <c r="E19" s="227"/>
      <c r="F19" s="228"/>
      <c r="G19" s="229">
        <v>0</v>
      </c>
      <c r="H19" s="230"/>
      <c r="I19" s="231">
        <f t="shared" si="0"/>
        <v>0</v>
      </c>
      <c r="BA19">
        <v>0</v>
      </c>
    </row>
    <row r="20" spans="1:53" x14ac:dyDescent="0.2">
      <c r="A20" s="224" t="s">
        <v>433</v>
      </c>
      <c r="B20" s="225"/>
      <c r="C20" s="225"/>
      <c r="D20" s="226"/>
      <c r="E20" s="227"/>
      <c r="F20" s="228"/>
      <c r="G20" s="229">
        <v>0</v>
      </c>
      <c r="H20" s="230"/>
      <c r="I20" s="231">
        <f t="shared" si="0"/>
        <v>0</v>
      </c>
      <c r="BA20">
        <v>0</v>
      </c>
    </row>
    <row r="21" spans="1:53" x14ac:dyDescent="0.2">
      <c r="A21" s="224" t="s">
        <v>434</v>
      </c>
      <c r="B21" s="225"/>
      <c r="C21" s="225"/>
      <c r="D21" s="226"/>
      <c r="E21" s="227"/>
      <c r="F21" s="228"/>
      <c r="G21" s="229">
        <v>0</v>
      </c>
      <c r="H21" s="230"/>
      <c r="I21" s="231">
        <f t="shared" si="0"/>
        <v>0</v>
      </c>
      <c r="BA21">
        <v>0</v>
      </c>
    </row>
    <row r="22" spans="1:53" x14ac:dyDescent="0.2">
      <c r="A22" s="224" t="s">
        <v>435</v>
      </c>
      <c r="B22" s="225"/>
      <c r="C22" s="225"/>
      <c r="D22" s="226"/>
      <c r="E22" s="227"/>
      <c r="F22" s="228"/>
      <c r="G22" s="229">
        <v>0</v>
      </c>
      <c r="H22" s="230"/>
      <c r="I22" s="231">
        <f t="shared" si="0"/>
        <v>0</v>
      </c>
      <c r="BA22">
        <v>1</v>
      </c>
    </row>
    <row r="23" spans="1:53" x14ac:dyDescent="0.2">
      <c r="A23" s="224" t="s">
        <v>436</v>
      </c>
      <c r="B23" s="225"/>
      <c r="C23" s="225"/>
      <c r="D23" s="226"/>
      <c r="E23" s="227"/>
      <c r="F23" s="228"/>
      <c r="G23" s="229">
        <v>0</v>
      </c>
      <c r="H23" s="230"/>
      <c r="I23" s="231">
        <f t="shared" si="0"/>
        <v>0</v>
      </c>
      <c r="BA23">
        <v>1</v>
      </c>
    </row>
    <row r="24" spans="1:53" x14ac:dyDescent="0.2">
      <c r="A24" s="224" t="s">
        <v>437</v>
      </c>
      <c r="B24" s="225"/>
      <c r="C24" s="225"/>
      <c r="D24" s="226"/>
      <c r="E24" s="227"/>
      <c r="F24" s="228"/>
      <c r="G24" s="229">
        <v>0</v>
      </c>
      <c r="H24" s="230"/>
      <c r="I24" s="231">
        <f t="shared" si="0"/>
        <v>0</v>
      </c>
      <c r="BA24">
        <v>2</v>
      </c>
    </row>
    <row r="25" spans="1:53" x14ac:dyDescent="0.2">
      <c r="A25" s="224" t="s">
        <v>438</v>
      </c>
      <c r="B25" s="225"/>
      <c r="C25" s="225"/>
      <c r="D25" s="226"/>
      <c r="E25" s="227"/>
      <c r="F25" s="228"/>
      <c r="G25" s="229">
        <v>0</v>
      </c>
      <c r="H25" s="230"/>
      <c r="I25" s="231">
        <f t="shared" si="0"/>
        <v>0</v>
      </c>
      <c r="BA25">
        <v>2</v>
      </c>
    </row>
    <row r="26" spans="1:53" ht="13.5" thickBot="1" x14ac:dyDescent="0.25">
      <c r="A26" s="232"/>
      <c r="B26" s="233" t="s">
        <v>86</v>
      </c>
      <c r="C26" s="234"/>
      <c r="D26" s="235"/>
      <c r="E26" s="236"/>
      <c r="F26" s="237"/>
      <c r="G26" s="237"/>
      <c r="H26" s="331">
        <f>SUM(I18:I25)</f>
        <v>0</v>
      </c>
      <c r="I26" s="332"/>
    </row>
    <row r="28" spans="1:53" x14ac:dyDescent="0.2">
      <c r="B28" s="13"/>
      <c r="F28" s="238"/>
      <c r="G28" s="239"/>
      <c r="H28" s="239"/>
      <c r="I28" s="46"/>
    </row>
    <row r="29" spans="1:53" x14ac:dyDescent="0.2">
      <c r="F29" s="238"/>
      <c r="G29" s="239"/>
      <c r="H29" s="239"/>
      <c r="I29" s="46"/>
    </row>
    <row r="30" spans="1:53" x14ac:dyDescent="0.2">
      <c r="F30" s="238"/>
      <c r="G30" s="239"/>
      <c r="H30" s="239"/>
      <c r="I30" s="46"/>
    </row>
    <row r="31" spans="1:53" x14ac:dyDescent="0.2">
      <c r="F31" s="238"/>
      <c r="G31" s="239"/>
      <c r="H31" s="239"/>
      <c r="I31" s="46"/>
    </row>
    <row r="32" spans="1:53" x14ac:dyDescent="0.2">
      <c r="F32" s="238"/>
      <c r="G32" s="239"/>
      <c r="H32" s="239"/>
      <c r="I32" s="46"/>
    </row>
    <row r="33" spans="6:9" x14ac:dyDescent="0.2">
      <c r="F33" s="238"/>
      <c r="G33" s="239"/>
      <c r="H33" s="239"/>
      <c r="I33" s="46"/>
    </row>
    <row r="34" spans="6:9" x14ac:dyDescent="0.2">
      <c r="F34" s="238"/>
      <c r="G34" s="239"/>
      <c r="H34" s="239"/>
      <c r="I34" s="46"/>
    </row>
    <row r="35" spans="6:9" x14ac:dyDescent="0.2">
      <c r="F35" s="238"/>
      <c r="G35" s="239"/>
      <c r="H35" s="239"/>
      <c r="I35" s="46"/>
    </row>
    <row r="36" spans="6:9" x14ac:dyDescent="0.2">
      <c r="F36" s="238"/>
      <c r="G36" s="239"/>
      <c r="H36" s="239"/>
      <c r="I36" s="46"/>
    </row>
    <row r="37" spans="6:9" x14ac:dyDescent="0.2">
      <c r="F37" s="238"/>
      <c r="G37" s="239"/>
      <c r="H37" s="239"/>
      <c r="I37" s="46"/>
    </row>
    <row r="38" spans="6:9" x14ac:dyDescent="0.2">
      <c r="F38" s="238"/>
      <c r="G38" s="239"/>
      <c r="H38" s="239"/>
      <c r="I38" s="46"/>
    </row>
    <row r="39" spans="6:9" x14ac:dyDescent="0.2">
      <c r="F39" s="238"/>
      <c r="G39" s="239"/>
      <c r="H39" s="239"/>
      <c r="I39" s="46"/>
    </row>
    <row r="40" spans="6:9" x14ac:dyDescent="0.2">
      <c r="F40" s="238"/>
      <c r="G40" s="239"/>
      <c r="H40" s="239"/>
      <c r="I40" s="46"/>
    </row>
    <row r="41" spans="6:9" x14ac:dyDescent="0.2">
      <c r="F41" s="238"/>
      <c r="G41" s="239"/>
      <c r="H41" s="239"/>
      <c r="I41" s="46"/>
    </row>
    <row r="42" spans="6:9" x14ac:dyDescent="0.2">
      <c r="F42" s="238"/>
      <c r="G42" s="239"/>
      <c r="H42" s="239"/>
      <c r="I42" s="46"/>
    </row>
    <row r="43" spans="6:9" x14ac:dyDescent="0.2">
      <c r="F43" s="238"/>
      <c r="G43" s="239"/>
      <c r="H43" s="239"/>
      <c r="I43" s="46"/>
    </row>
    <row r="44" spans="6:9" x14ac:dyDescent="0.2">
      <c r="F44" s="238"/>
      <c r="G44" s="239"/>
      <c r="H44" s="239"/>
      <c r="I44" s="46"/>
    </row>
    <row r="45" spans="6:9" x14ac:dyDescent="0.2">
      <c r="F45" s="238"/>
      <c r="G45" s="239"/>
      <c r="H45" s="239"/>
      <c r="I45" s="46"/>
    </row>
    <row r="46" spans="6:9" x14ac:dyDescent="0.2">
      <c r="F46" s="238"/>
      <c r="G46" s="239"/>
      <c r="H46" s="239"/>
      <c r="I46" s="46"/>
    </row>
    <row r="47" spans="6:9" x14ac:dyDescent="0.2">
      <c r="F47" s="238"/>
      <c r="G47" s="239"/>
      <c r="H47" s="239"/>
      <c r="I47" s="46"/>
    </row>
    <row r="48" spans="6:9" x14ac:dyDescent="0.2">
      <c r="F48" s="238"/>
      <c r="G48" s="239"/>
      <c r="H48" s="239"/>
      <c r="I48" s="46"/>
    </row>
    <row r="49" spans="6:9" x14ac:dyDescent="0.2">
      <c r="F49" s="238"/>
      <c r="G49" s="239"/>
      <c r="H49" s="239"/>
      <c r="I49" s="46"/>
    </row>
    <row r="50" spans="6:9" x14ac:dyDescent="0.2">
      <c r="F50" s="238"/>
      <c r="G50" s="239"/>
      <c r="H50" s="239"/>
      <c r="I50" s="46"/>
    </row>
    <row r="51" spans="6:9" x14ac:dyDescent="0.2">
      <c r="F51" s="238"/>
      <c r="G51" s="239"/>
      <c r="H51" s="239"/>
      <c r="I51" s="46"/>
    </row>
    <row r="52" spans="6:9" x14ac:dyDescent="0.2">
      <c r="F52" s="238"/>
      <c r="G52" s="239"/>
      <c r="H52" s="239"/>
      <c r="I52" s="46"/>
    </row>
    <row r="53" spans="6:9" x14ac:dyDescent="0.2">
      <c r="F53" s="238"/>
      <c r="G53" s="239"/>
      <c r="H53" s="239"/>
      <c r="I53" s="46"/>
    </row>
    <row r="54" spans="6:9" x14ac:dyDescent="0.2">
      <c r="F54" s="238"/>
      <c r="G54" s="239"/>
      <c r="H54" s="239"/>
      <c r="I54" s="46"/>
    </row>
    <row r="55" spans="6:9" x14ac:dyDescent="0.2">
      <c r="F55" s="238"/>
      <c r="G55" s="239"/>
      <c r="H55" s="239"/>
      <c r="I55" s="46"/>
    </row>
    <row r="56" spans="6:9" x14ac:dyDescent="0.2">
      <c r="F56" s="238"/>
      <c r="G56" s="239"/>
      <c r="H56" s="239"/>
      <c r="I56" s="46"/>
    </row>
    <row r="57" spans="6:9" x14ac:dyDescent="0.2">
      <c r="F57" s="238"/>
      <c r="G57" s="239"/>
      <c r="H57" s="239"/>
      <c r="I57" s="46"/>
    </row>
    <row r="58" spans="6:9" x14ac:dyDescent="0.2">
      <c r="F58" s="238"/>
      <c r="G58" s="239"/>
      <c r="H58" s="239"/>
      <c r="I58" s="46"/>
    </row>
    <row r="59" spans="6:9" x14ac:dyDescent="0.2">
      <c r="F59" s="238"/>
      <c r="G59" s="239"/>
      <c r="H59" s="239"/>
      <c r="I59" s="46"/>
    </row>
    <row r="60" spans="6:9" x14ac:dyDescent="0.2">
      <c r="F60" s="238"/>
      <c r="G60" s="239"/>
      <c r="H60" s="239"/>
      <c r="I60" s="46"/>
    </row>
    <row r="61" spans="6:9" x14ac:dyDescent="0.2">
      <c r="F61" s="238"/>
      <c r="G61" s="239"/>
      <c r="H61" s="239"/>
      <c r="I61" s="46"/>
    </row>
    <row r="62" spans="6:9" x14ac:dyDescent="0.2">
      <c r="F62" s="238"/>
      <c r="G62" s="239"/>
      <c r="H62" s="239"/>
      <c r="I62" s="46"/>
    </row>
    <row r="63" spans="6:9" x14ac:dyDescent="0.2">
      <c r="F63" s="238"/>
      <c r="G63" s="239"/>
      <c r="H63" s="239"/>
      <c r="I63" s="46"/>
    </row>
    <row r="64" spans="6:9" x14ac:dyDescent="0.2">
      <c r="F64" s="238"/>
      <c r="G64" s="239"/>
      <c r="H64" s="239"/>
      <c r="I64" s="46"/>
    </row>
    <row r="65" spans="6:9" x14ac:dyDescent="0.2">
      <c r="F65" s="238"/>
      <c r="G65" s="239"/>
      <c r="H65" s="239"/>
      <c r="I65" s="46"/>
    </row>
    <row r="66" spans="6:9" x14ac:dyDescent="0.2">
      <c r="F66" s="238"/>
      <c r="G66" s="239"/>
      <c r="H66" s="239"/>
      <c r="I66" s="46"/>
    </row>
    <row r="67" spans="6:9" x14ac:dyDescent="0.2">
      <c r="F67" s="238"/>
      <c r="G67" s="239"/>
      <c r="H67" s="239"/>
      <c r="I67" s="46"/>
    </row>
    <row r="68" spans="6:9" x14ac:dyDescent="0.2">
      <c r="F68" s="238"/>
      <c r="G68" s="239"/>
      <c r="H68" s="239"/>
      <c r="I68" s="46"/>
    </row>
    <row r="69" spans="6:9" x14ac:dyDescent="0.2">
      <c r="F69" s="238"/>
      <c r="G69" s="239"/>
      <c r="H69" s="239"/>
      <c r="I69" s="46"/>
    </row>
    <row r="70" spans="6:9" x14ac:dyDescent="0.2">
      <c r="F70" s="238"/>
      <c r="G70" s="239"/>
      <c r="H70" s="239"/>
      <c r="I70" s="46"/>
    </row>
    <row r="71" spans="6:9" x14ac:dyDescent="0.2">
      <c r="F71" s="238"/>
      <c r="G71" s="239"/>
      <c r="H71" s="239"/>
      <c r="I71" s="46"/>
    </row>
    <row r="72" spans="6:9" x14ac:dyDescent="0.2">
      <c r="F72" s="238"/>
      <c r="G72" s="239"/>
      <c r="H72" s="239"/>
      <c r="I72" s="46"/>
    </row>
    <row r="73" spans="6:9" x14ac:dyDescent="0.2">
      <c r="F73" s="238"/>
      <c r="G73" s="239"/>
      <c r="H73" s="239"/>
      <c r="I73" s="46"/>
    </row>
    <row r="74" spans="6:9" x14ac:dyDescent="0.2">
      <c r="F74" s="238"/>
      <c r="G74" s="239"/>
      <c r="H74" s="239"/>
      <c r="I74" s="46"/>
    </row>
    <row r="75" spans="6:9" x14ac:dyDescent="0.2">
      <c r="F75" s="238"/>
      <c r="G75" s="239"/>
      <c r="H75" s="239"/>
      <c r="I75" s="46"/>
    </row>
    <row r="76" spans="6:9" x14ac:dyDescent="0.2">
      <c r="F76" s="238"/>
      <c r="G76" s="239"/>
      <c r="H76" s="239"/>
      <c r="I76" s="46"/>
    </row>
    <row r="77" spans="6:9" x14ac:dyDescent="0.2">
      <c r="F77" s="238"/>
      <c r="G77" s="239"/>
      <c r="H77" s="239"/>
      <c r="I77" s="46"/>
    </row>
  </sheetData>
  <mergeCells count="4">
    <mergeCell ref="A1:B1"/>
    <mergeCell ref="A2:B2"/>
    <mergeCell ref="G2:I2"/>
    <mergeCell ref="H26:I26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CB122"/>
  <sheetViews>
    <sheetView showGridLines="0" showZeros="0" zoomScaleNormal="100" zoomScaleSheetLayoutView="100" workbookViewId="0">
      <selection activeCell="F8" sqref="F8:F48"/>
    </sheetView>
  </sheetViews>
  <sheetFormatPr defaultRowHeight="12.75" x14ac:dyDescent="0.2"/>
  <cols>
    <col min="1" max="1" width="4.42578125" style="240" customWidth="1"/>
    <col min="2" max="2" width="11.5703125" style="240" customWidth="1"/>
    <col min="3" max="3" width="40.42578125" style="240" customWidth="1"/>
    <col min="4" max="4" width="5.5703125" style="240" customWidth="1"/>
    <col min="5" max="5" width="8.5703125" style="249" customWidth="1"/>
    <col min="6" max="6" width="9.85546875" style="240" customWidth="1"/>
    <col min="7" max="7" width="13.85546875" style="240" customWidth="1"/>
    <col min="8" max="8" width="11.7109375" style="240" hidden="1" customWidth="1"/>
    <col min="9" max="9" width="11.5703125" style="240" hidden="1" customWidth="1"/>
    <col min="10" max="10" width="11" style="240" hidden="1" customWidth="1"/>
    <col min="11" max="11" width="10.42578125" style="240" hidden="1" customWidth="1"/>
    <col min="12" max="12" width="75.42578125" style="240" customWidth="1"/>
    <col min="13" max="13" width="45.28515625" style="240" customWidth="1"/>
    <col min="14" max="16384" width="9.140625" style="240"/>
  </cols>
  <sheetData>
    <row r="1" spans="1:80" ht="15.75" x14ac:dyDescent="0.25">
      <c r="A1" s="333" t="s">
        <v>87</v>
      </c>
      <c r="B1" s="333"/>
      <c r="C1" s="333"/>
      <c r="D1" s="333"/>
      <c r="E1" s="333"/>
      <c r="F1" s="333"/>
      <c r="G1" s="333"/>
    </row>
    <row r="2" spans="1:80" ht="14.25" customHeight="1" thickBot="1" x14ac:dyDescent="0.25">
      <c r="B2" s="241"/>
      <c r="C2" s="242"/>
      <c r="D2" s="242"/>
      <c r="E2" s="243"/>
      <c r="F2" s="242"/>
      <c r="G2" s="242"/>
    </row>
    <row r="3" spans="1:80" ht="13.5" thickTop="1" x14ac:dyDescent="0.2">
      <c r="A3" s="324" t="s">
        <v>3</v>
      </c>
      <c r="B3" s="325"/>
      <c r="C3" s="192" t="s">
        <v>107</v>
      </c>
      <c r="D3" s="193"/>
      <c r="E3" s="244" t="s">
        <v>88</v>
      </c>
      <c r="F3" s="245" t="str">
        <f>'SO09 SO09 Rek'!H1</f>
        <v>SO09</v>
      </c>
      <c r="G3" s="246"/>
    </row>
    <row r="4" spans="1:80" ht="13.5" thickBot="1" x14ac:dyDescent="0.25">
      <c r="A4" s="334" t="s">
        <v>78</v>
      </c>
      <c r="B4" s="327"/>
      <c r="C4" s="198" t="s">
        <v>999</v>
      </c>
      <c r="D4" s="199"/>
      <c r="E4" s="335" t="str">
        <f>'SO09 SO09 Rek'!G2</f>
        <v>Veřejné osvětlení</v>
      </c>
      <c r="F4" s="336"/>
      <c r="G4" s="337"/>
    </row>
    <row r="5" spans="1:80" ht="13.5" thickTop="1" x14ac:dyDescent="0.2">
      <c r="A5" s="247"/>
      <c r="B5" s="248"/>
      <c r="C5" s="248"/>
      <c r="G5" s="250"/>
    </row>
    <row r="6" spans="1:80" ht="27" customHeight="1" x14ac:dyDescent="0.2">
      <c r="A6" s="251" t="s">
        <v>89</v>
      </c>
      <c r="B6" s="252" t="s">
        <v>90</v>
      </c>
      <c r="C6" s="252" t="s">
        <v>91</v>
      </c>
      <c r="D6" s="252" t="s">
        <v>92</v>
      </c>
      <c r="E6" s="253" t="s">
        <v>93</v>
      </c>
      <c r="F6" s="252" t="s">
        <v>94</v>
      </c>
      <c r="G6" s="254" t="s">
        <v>95</v>
      </c>
      <c r="H6" s="255" t="s">
        <v>96</v>
      </c>
      <c r="I6" s="255" t="s">
        <v>97</v>
      </c>
      <c r="J6" s="255" t="s">
        <v>98</v>
      </c>
      <c r="K6" s="255" t="s">
        <v>99</v>
      </c>
    </row>
    <row r="7" spans="1:80" x14ac:dyDescent="0.2">
      <c r="A7" s="256" t="s">
        <v>100</v>
      </c>
      <c r="B7" s="257" t="s">
        <v>1000</v>
      </c>
      <c r="C7" s="258" t="s">
        <v>102</v>
      </c>
      <c r="D7" s="259"/>
      <c r="E7" s="260"/>
      <c r="F7" s="260"/>
      <c r="G7" s="261"/>
      <c r="H7" s="262"/>
      <c r="I7" s="263"/>
      <c r="J7" s="264"/>
      <c r="K7" s="265"/>
      <c r="O7" s="266">
        <v>1</v>
      </c>
    </row>
    <row r="8" spans="1:80" x14ac:dyDescent="0.2">
      <c r="A8" s="267">
        <v>1</v>
      </c>
      <c r="B8" s="268" t="s">
        <v>381</v>
      </c>
      <c r="C8" s="269" t="s">
        <v>382</v>
      </c>
      <c r="D8" s="270" t="s">
        <v>383</v>
      </c>
      <c r="E8" s="271">
        <v>12</v>
      </c>
      <c r="F8" s="271"/>
      <c r="G8" s="272">
        <f>E8*F8</f>
        <v>0</v>
      </c>
      <c r="H8" s="273">
        <v>0</v>
      </c>
      <c r="I8" s="274">
        <f>E8*H8</f>
        <v>0</v>
      </c>
      <c r="J8" s="273"/>
      <c r="K8" s="274">
        <f>E8*J8</f>
        <v>0</v>
      </c>
      <c r="O8" s="266">
        <v>2</v>
      </c>
      <c r="AA8" s="240">
        <v>3</v>
      </c>
      <c r="AB8" s="240">
        <v>1</v>
      </c>
      <c r="AC8" s="240" t="s">
        <v>381</v>
      </c>
      <c r="AZ8" s="240">
        <v>1</v>
      </c>
      <c r="BA8" s="240">
        <f>IF(AZ8=1,G8,0)</f>
        <v>0</v>
      </c>
      <c r="BB8" s="240">
        <f>IF(AZ8=2,G8,0)</f>
        <v>0</v>
      </c>
      <c r="BC8" s="240">
        <f>IF(AZ8=3,G8,0)</f>
        <v>0</v>
      </c>
      <c r="BD8" s="240">
        <f>IF(AZ8=4,G8,0)</f>
        <v>0</v>
      </c>
      <c r="BE8" s="240">
        <f>IF(AZ8=5,G8,0)</f>
        <v>0</v>
      </c>
      <c r="CA8" s="275">
        <v>3</v>
      </c>
      <c r="CB8" s="275">
        <v>1</v>
      </c>
    </row>
    <row r="9" spans="1:80" x14ac:dyDescent="0.2">
      <c r="A9" s="285"/>
      <c r="B9" s="286" t="s">
        <v>104</v>
      </c>
      <c r="C9" s="287" t="s">
        <v>1001</v>
      </c>
      <c r="D9" s="288"/>
      <c r="E9" s="289"/>
      <c r="F9" s="290"/>
      <c r="G9" s="291">
        <f>SUM(G7:G8)</f>
        <v>0</v>
      </c>
      <c r="H9" s="292"/>
      <c r="I9" s="293">
        <f>SUM(I7:I8)</f>
        <v>0</v>
      </c>
      <c r="J9" s="292"/>
      <c r="K9" s="293">
        <f>SUM(K7:K8)</f>
        <v>0</v>
      </c>
      <c r="O9" s="266">
        <v>4</v>
      </c>
      <c r="BA9" s="294">
        <f>SUM(BA7:BA8)</f>
        <v>0</v>
      </c>
      <c r="BB9" s="294">
        <f>SUM(BB7:BB8)</f>
        <v>0</v>
      </c>
      <c r="BC9" s="294">
        <f>SUM(BC7:BC8)</f>
        <v>0</v>
      </c>
      <c r="BD9" s="294">
        <f>SUM(BD7:BD8)</f>
        <v>0</v>
      </c>
      <c r="BE9" s="294">
        <f>SUM(BE7:BE8)</f>
        <v>0</v>
      </c>
    </row>
    <row r="10" spans="1:80" x14ac:dyDescent="0.2">
      <c r="A10" s="256" t="s">
        <v>100</v>
      </c>
      <c r="B10" s="257" t="s">
        <v>1002</v>
      </c>
      <c r="C10" s="258" t="s">
        <v>102</v>
      </c>
      <c r="D10" s="259"/>
      <c r="E10" s="260"/>
      <c r="F10" s="260"/>
      <c r="G10" s="261"/>
      <c r="H10" s="262"/>
      <c r="I10" s="263"/>
      <c r="J10" s="264"/>
      <c r="K10" s="265"/>
      <c r="O10" s="266">
        <v>1</v>
      </c>
    </row>
    <row r="11" spans="1:80" x14ac:dyDescent="0.2">
      <c r="A11" s="267">
        <v>2</v>
      </c>
      <c r="B11" s="268" t="s">
        <v>384</v>
      </c>
      <c r="C11" s="269" t="s">
        <v>385</v>
      </c>
      <c r="D11" s="270" t="s">
        <v>338</v>
      </c>
      <c r="E11" s="271">
        <v>35</v>
      </c>
      <c r="F11" s="271"/>
      <c r="G11" s="272">
        <f t="shared" ref="G11:G25" si="0">E11*F11</f>
        <v>0</v>
      </c>
      <c r="H11" s="273">
        <v>9.9999999999944599E-4</v>
      </c>
      <c r="I11" s="274">
        <f t="shared" ref="I11:I25" si="1">E11*H11</f>
        <v>3.4999999999980609E-2</v>
      </c>
      <c r="J11" s="273"/>
      <c r="K11" s="274">
        <f t="shared" ref="K11:K25" si="2">E11*J11</f>
        <v>0</v>
      </c>
      <c r="O11" s="266">
        <v>2</v>
      </c>
      <c r="AA11" s="240">
        <v>12</v>
      </c>
      <c r="AB11" s="240">
        <v>0</v>
      </c>
      <c r="AC11" s="240">
        <v>2</v>
      </c>
      <c r="AZ11" s="240">
        <v>1</v>
      </c>
      <c r="BA11" s="240">
        <f t="shared" ref="BA11:BA25" si="3">IF(AZ11=1,G11,0)</f>
        <v>0</v>
      </c>
      <c r="BB11" s="240">
        <f t="shared" ref="BB11:BB25" si="4">IF(AZ11=2,G11,0)</f>
        <v>0</v>
      </c>
      <c r="BC11" s="240">
        <f t="shared" ref="BC11:BC25" si="5">IF(AZ11=3,G11,0)</f>
        <v>0</v>
      </c>
      <c r="BD11" s="240">
        <f t="shared" ref="BD11:BD25" si="6">IF(AZ11=4,G11,0)</f>
        <v>0</v>
      </c>
      <c r="BE11" s="240">
        <f t="shared" ref="BE11:BE25" si="7">IF(AZ11=5,G11,0)</f>
        <v>0</v>
      </c>
      <c r="CA11" s="275">
        <v>12</v>
      </c>
      <c r="CB11" s="275">
        <v>0</v>
      </c>
    </row>
    <row r="12" spans="1:80" x14ac:dyDescent="0.2">
      <c r="A12" s="267">
        <v>3</v>
      </c>
      <c r="B12" s="268" t="s">
        <v>388</v>
      </c>
      <c r="C12" s="269" t="s">
        <v>389</v>
      </c>
      <c r="D12" s="270" t="s">
        <v>194</v>
      </c>
      <c r="E12" s="271">
        <v>490</v>
      </c>
      <c r="F12" s="271"/>
      <c r="G12" s="272">
        <f t="shared" si="0"/>
        <v>0</v>
      </c>
      <c r="H12" s="273">
        <v>1.99999999999978E-4</v>
      </c>
      <c r="I12" s="274">
        <f t="shared" si="1"/>
        <v>9.7999999999989221E-2</v>
      </c>
      <c r="J12" s="273"/>
      <c r="K12" s="274">
        <f t="shared" si="2"/>
        <v>0</v>
      </c>
      <c r="O12" s="266">
        <v>2</v>
      </c>
      <c r="AA12" s="240">
        <v>3</v>
      </c>
      <c r="AB12" s="240">
        <v>1</v>
      </c>
      <c r="AC12" s="240">
        <v>34111036</v>
      </c>
      <c r="AZ12" s="240">
        <v>1</v>
      </c>
      <c r="BA12" s="240">
        <f t="shared" si="3"/>
        <v>0</v>
      </c>
      <c r="BB12" s="240">
        <f t="shared" si="4"/>
        <v>0</v>
      </c>
      <c r="BC12" s="240">
        <f t="shared" si="5"/>
        <v>0</v>
      </c>
      <c r="BD12" s="240">
        <f t="shared" si="6"/>
        <v>0</v>
      </c>
      <c r="BE12" s="240">
        <f t="shared" si="7"/>
        <v>0</v>
      </c>
      <c r="CA12" s="275">
        <v>3</v>
      </c>
      <c r="CB12" s="275">
        <v>1</v>
      </c>
    </row>
    <row r="13" spans="1:80" x14ac:dyDescent="0.2">
      <c r="A13" s="267">
        <v>4</v>
      </c>
      <c r="B13" s="268" t="s">
        <v>390</v>
      </c>
      <c r="C13" s="269" t="s">
        <v>391</v>
      </c>
      <c r="D13" s="270" t="s">
        <v>194</v>
      </c>
      <c r="E13" s="271">
        <v>35</v>
      </c>
      <c r="F13" s="271"/>
      <c r="G13" s="272">
        <f t="shared" si="0"/>
        <v>0</v>
      </c>
      <c r="H13" s="273">
        <v>6.09999999999999E-4</v>
      </c>
      <c r="I13" s="274">
        <f t="shared" si="1"/>
        <v>2.1349999999999966E-2</v>
      </c>
      <c r="J13" s="273"/>
      <c r="K13" s="274">
        <f t="shared" si="2"/>
        <v>0</v>
      </c>
      <c r="O13" s="266">
        <v>2</v>
      </c>
      <c r="AA13" s="240">
        <v>3</v>
      </c>
      <c r="AB13" s="240">
        <v>1</v>
      </c>
      <c r="AC13" s="240">
        <v>34111076</v>
      </c>
      <c r="AZ13" s="240">
        <v>1</v>
      </c>
      <c r="BA13" s="240">
        <f t="shared" si="3"/>
        <v>0</v>
      </c>
      <c r="BB13" s="240">
        <f t="shared" si="4"/>
        <v>0</v>
      </c>
      <c r="BC13" s="240">
        <f t="shared" si="5"/>
        <v>0</v>
      </c>
      <c r="BD13" s="240">
        <f t="shared" si="6"/>
        <v>0</v>
      </c>
      <c r="BE13" s="240">
        <f t="shared" si="7"/>
        <v>0</v>
      </c>
      <c r="CA13" s="275">
        <v>3</v>
      </c>
      <c r="CB13" s="275">
        <v>1</v>
      </c>
    </row>
    <row r="14" spans="1:80" x14ac:dyDescent="0.2">
      <c r="A14" s="267">
        <v>5</v>
      </c>
      <c r="B14" s="268" t="s">
        <v>394</v>
      </c>
      <c r="C14" s="269" t="s">
        <v>395</v>
      </c>
      <c r="D14" s="270" t="s">
        <v>194</v>
      </c>
      <c r="E14" s="271">
        <v>145</v>
      </c>
      <c r="F14" s="271"/>
      <c r="G14" s="272">
        <f t="shared" si="0"/>
        <v>0</v>
      </c>
      <c r="H14" s="273">
        <v>1.10000000000054E-4</v>
      </c>
      <c r="I14" s="274">
        <f t="shared" si="1"/>
        <v>1.5950000000007829E-2</v>
      </c>
      <c r="J14" s="273"/>
      <c r="K14" s="274">
        <f t="shared" si="2"/>
        <v>0</v>
      </c>
      <c r="O14" s="266">
        <v>2</v>
      </c>
      <c r="AA14" s="240">
        <v>3</v>
      </c>
      <c r="AB14" s="240">
        <v>1</v>
      </c>
      <c r="AC14" s="240">
        <v>34140827</v>
      </c>
      <c r="AZ14" s="240">
        <v>1</v>
      </c>
      <c r="BA14" s="240">
        <f t="shared" si="3"/>
        <v>0</v>
      </c>
      <c r="BB14" s="240">
        <f t="shared" si="4"/>
        <v>0</v>
      </c>
      <c r="BC14" s="240">
        <f t="shared" si="5"/>
        <v>0</v>
      </c>
      <c r="BD14" s="240">
        <f t="shared" si="6"/>
        <v>0</v>
      </c>
      <c r="BE14" s="240">
        <f t="shared" si="7"/>
        <v>0</v>
      </c>
      <c r="CA14" s="275">
        <v>3</v>
      </c>
      <c r="CB14" s="275">
        <v>1</v>
      </c>
    </row>
    <row r="15" spans="1:80" x14ac:dyDescent="0.2">
      <c r="A15" s="267">
        <v>6</v>
      </c>
      <c r="B15" s="268" t="s">
        <v>1004</v>
      </c>
      <c r="C15" s="269" t="s">
        <v>1005</v>
      </c>
      <c r="D15" s="270" t="s">
        <v>194</v>
      </c>
      <c r="E15" s="271">
        <v>470</v>
      </c>
      <c r="F15" s="271"/>
      <c r="G15" s="272">
        <f t="shared" si="0"/>
        <v>0</v>
      </c>
      <c r="H15" s="273">
        <v>7.0000000000014495E-5</v>
      </c>
      <c r="I15" s="274">
        <f t="shared" si="1"/>
        <v>3.2900000000006813E-2</v>
      </c>
      <c r="J15" s="273"/>
      <c r="K15" s="274">
        <f t="shared" si="2"/>
        <v>0</v>
      </c>
      <c r="O15" s="266">
        <v>2</v>
      </c>
      <c r="AA15" s="240">
        <v>3</v>
      </c>
      <c r="AB15" s="240">
        <v>1</v>
      </c>
      <c r="AC15" s="240">
        <v>34142187</v>
      </c>
      <c r="AZ15" s="240">
        <v>1</v>
      </c>
      <c r="BA15" s="240">
        <f t="shared" si="3"/>
        <v>0</v>
      </c>
      <c r="BB15" s="240">
        <f t="shared" si="4"/>
        <v>0</v>
      </c>
      <c r="BC15" s="240">
        <f t="shared" si="5"/>
        <v>0</v>
      </c>
      <c r="BD15" s="240">
        <f t="shared" si="6"/>
        <v>0</v>
      </c>
      <c r="BE15" s="240">
        <f t="shared" si="7"/>
        <v>0</v>
      </c>
      <c r="CA15" s="275">
        <v>3</v>
      </c>
      <c r="CB15" s="275">
        <v>1</v>
      </c>
    </row>
    <row r="16" spans="1:80" x14ac:dyDescent="0.2">
      <c r="A16" s="267">
        <v>7</v>
      </c>
      <c r="B16" s="268" t="s">
        <v>398</v>
      </c>
      <c r="C16" s="269" t="s">
        <v>399</v>
      </c>
      <c r="D16" s="270" t="s">
        <v>194</v>
      </c>
      <c r="E16" s="271">
        <v>430</v>
      </c>
      <c r="F16" s="271"/>
      <c r="G16" s="272">
        <f t="shared" si="0"/>
        <v>0</v>
      </c>
      <c r="H16" s="273">
        <v>1.89999999999912E-4</v>
      </c>
      <c r="I16" s="274">
        <f t="shared" si="1"/>
        <v>8.1699999999962164E-2</v>
      </c>
      <c r="J16" s="273"/>
      <c r="K16" s="274">
        <f t="shared" si="2"/>
        <v>0</v>
      </c>
      <c r="O16" s="266">
        <v>2</v>
      </c>
      <c r="AA16" s="240">
        <v>12</v>
      </c>
      <c r="AB16" s="240">
        <v>0</v>
      </c>
      <c r="AC16" s="240">
        <v>7</v>
      </c>
      <c r="AZ16" s="240">
        <v>1</v>
      </c>
      <c r="BA16" s="240">
        <f t="shared" si="3"/>
        <v>0</v>
      </c>
      <c r="BB16" s="240">
        <f t="shared" si="4"/>
        <v>0</v>
      </c>
      <c r="BC16" s="240">
        <f t="shared" si="5"/>
        <v>0</v>
      </c>
      <c r="BD16" s="240">
        <f t="shared" si="6"/>
        <v>0</v>
      </c>
      <c r="BE16" s="240">
        <f t="shared" si="7"/>
        <v>0</v>
      </c>
      <c r="CA16" s="275">
        <v>12</v>
      </c>
      <c r="CB16" s="275">
        <v>0</v>
      </c>
    </row>
    <row r="17" spans="1:80" x14ac:dyDescent="0.2">
      <c r="A17" s="267">
        <v>8</v>
      </c>
      <c r="B17" s="268" t="s">
        <v>406</v>
      </c>
      <c r="C17" s="269" t="s">
        <v>407</v>
      </c>
      <c r="D17" s="270" t="s">
        <v>103</v>
      </c>
      <c r="E17" s="271">
        <v>1</v>
      </c>
      <c r="F17" s="271"/>
      <c r="G17" s="272">
        <f t="shared" si="0"/>
        <v>0</v>
      </c>
      <c r="H17" s="273">
        <v>0</v>
      </c>
      <c r="I17" s="274">
        <f t="shared" si="1"/>
        <v>0</v>
      </c>
      <c r="J17" s="273"/>
      <c r="K17" s="274">
        <f t="shared" si="2"/>
        <v>0</v>
      </c>
      <c r="O17" s="266">
        <v>2</v>
      </c>
      <c r="AA17" s="240">
        <v>12</v>
      </c>
      <c r="AB17" s="240">
        <v>0</v>
      </c>
      <c r="AC17" s="240">
        <v>8</v>
      </c>
      <c r="AZ17" s="240">
        <v>1</v>
      </c>
      <c r="BA17" s="240">
        <f t="shared" si="3"/>
        <v>0</v>
      </c>
      <c r="BB17" s="240">
        <f t="shared" si="4"/>
        <v>0</v>
      </c>
      <c r="BC17" s="240">
        <f t="shared" si="5"/>
        <v>0</v>
      </c>
      <c r="BD17" s="240">
        <f t="shared" si="6"/>
        <v>0</v>
      </c>
      <c r="BE17" s="240">
        <f t="shared" si="7"/>
        <v>0</v>
      </c>
      <c r="CA17" s="275">
        <v>12</v>
      </c>
      <c r="CB17" s="275">
        <v>0</v>
      </c>
    </row>
    <row r="18" spans="1:80" x14ac:dyDescent="0.2">
      <c r="A18" s="267">
        <v>9</v>
      </c>
      <c r="B18" s="268" t="s">
        <v>1006</v>
      </c>
      <c r="C18" s="269" t="s">
        <v>1007</v>
      </c>
      <c r="D18" s="270" t="s">
        <v>103</v>
      </c>
      <c r="E18" s="271">
        <v>9</v>
      </c>
      <c r="F18" s="271"/>
      <c r="G18" s="272">
        <f t="shared" si="0"/>
        <v>0</v>
      </c>
      <c r="H18" s="273">
        <v>0</v>
      </c>
      <c r="I18" s="274">
        <f t="shared" si="1"/>
        <v>0</v>
      </c>
      <c r="J18" s="273"/>
      <c r="K18" s="274">
        <f t="shared" si="2"/>
        <v>0</v>
      </c>
      <c r="O18" s="266">
        <v>2</v>
      </c>
      <c r="AA18" s="240">
        <v>12</v>
      </c>
      <c r="AB18" s="240">
        <v>0</v>
      </c>
      <c r="AC18" s="240">
        <v>9</v>
      </c>
      <c r="AZ18" s="240">
        <v>1</v>
      </c>
      <c r="BA18" s="240">
        <f t="shared" si="3"/>
        <v>0</v>
      </c>
      <c r="BB18" s="240">
        <f t="shared" si="4"/>
        <v>0</v>
      </c>
      <c r="BC18" s="240">
        <f t="shared" si="5"/>
        <v>0</v>
      </c>
      <c r="BD18" s="240">
        <f t="shared" si="6"/>
        <v>0</v>
      </c>
      <c r="BE18" s="240">
        <f t="shared" si="7"/>
        <v>0</v>
      </c>
      <c r="CA18" s="275">
        <v>12</v>
      </c>
      <c r="CB18" s="275">
        <v>0</v>
      </c>
    </row>
    <row r="19" spans="1:80" x14ac:dyDescent="0.2">
      <c r="A19" s="267">
        <v>10</v>
      </c>
      <c r="B19" s="268" t="s">
        <v>1008</v>
      </c>
      <c r="C19" s="269" t="s">
        <v>1009</v>
      </c>
      <c r="D19" s="270" t="s">
        <v>103</v>
      </c>
      <c r="E19" s="271">
        <v>4</v>
      </c>
      <c r="F19" s="271"/>
      <c r="G19" s="272">
        <f t="shared" si="0"/>
        <v>0</v>
      </c>
      <c r="H19" s="273">
        <v>0</v>
      </c>
      <c r="I19" s="274">
        <f t="shared" si="1"/>
        <v>0</v>
      </c>
      <c r="J19" s="273"/>
      <c r="K19" s="274">
        <f t="shared" si="2"/>
        <v>0</v>
      </c>
      <c r="O19" s="266">
        <v>2</v>
      </c>
      <c r="AA19" s="240">
        <v>12</v>
      </c>
      <c r="AB19" s="240">
        <v>0</v>
      </c>
      <c r="AC19" s="240">
        <v>10</v>
      </c>
      <c r="AZ19" s="240">
        <v>1</v>
      </c>
      <c r="BA19" s="240">
        <f t="shared" si="3"/>
        <v>0</v>
      </c>
      <c r="BB19" s="240">
        <f t="shared" si="4"/>
        <v>0</v>
      </c>
      <c r="BC19" s="240">
        <f t="shared" si="5"/>
        <v>0</v>
      </c>
      <c r="BD19" s="240">
        <f t="shared" si="6"/>
        <v>0</v>
      </c>
      <c r="BE19" s="240">
        <f t="shared" si="7"/>
        <v>0</v>
      </c>
      <c r="CA19" s="275">
        <v>12</v>
      </c>
      <c r="CB19" s="275">
        <v>0</v>
      </c>
    </row>
    <row r="20" spans="1:80" x14ac:dyDescent="0.2">
      <c r="A20" s="267">
        <v>11</v>
      </c>
      <c r="B20" s="268" t="s">
        <v>1010</v>
      </c>
      <c r="C20" s="269" t="s">
        <v>1011</v>
      </c>
      <c r="D20" s="270" t="s">
        <v>103</v>
      </c>
      <c r="E20" s="271">
        <v>2</v>
      </c>
      <c r="F20" s="271"/>
      <c r="G20" s="272">
        <f t="shared" si="0"/>
        <v>0</v>
      </c>
      <c r="H20" s="273">
        <v>0</v>
      </c>
      <c r="I20" s="274">
        <f t="shared" si="1"/>
        <v>0</v>
      </c>
      <c r="J20" s="273"/>
      <c r="K20" s="274">
        <f t="shared" si="2"/>
        <v>0</v>
      </c>
      <c r="O20" s="266">
        <v>2</v>
      </c>
      <c r="AA20" s="240">
        <v>12</v>
      </c>
      <c r="AB20" s="240">
        <v>0</v>
      </c>
      <c r="AC20" s="240">
        <v>11</v>
      </c>
      <c r="AZ20" s="240">
        <v>1</v>
      </c>
      <c r="BA20" s="240">
        <f t="shared" si="3"/>
        <v>0</v>
      </c>
      <c r="BB20" s="240">
        <f t="shared" si="4"/>
        <v>0</v>
      </c>
      <c r="BC20" s="240">
        <f t="shared" si="5"/>
        <v>0</v>
      </c>
      <c r="BD20" s="240">
        <f t="shared" si="6"/>
        <v>0</v>
      </c>
      <c r="BE20" s="240">
        <f t="shared" si="7"/>
        <v>0</v>
      </c>
      <c r="CA20" s="275">
        <v>12</v>
      </c>
      <c r="CB20" s="275">
        <v>0</v>
      </c>
    </row>
    <row r="21" spans="1:80" x14ac:dyDescent="0.2">
      <c r="A21" s="267">
        <v>12</v>
      </c>
      <c r="B21" s="268" t="s">
        <v>1012</v>
      </c>
      <c r="C21" s="269" t="s">
        <v>1013</v>
      </c>
      <c r="D21" s="270" t="s">
        <v>103</v>
      </c>
      <c r="E21" s="271">
        <v>9</v>
      </c>
      <c r="F21" s="271"/>
      <c r="G21" s="272">
        <f t="shared" si="0"/>
        <v>0</v>
      </c>
      <c r="H21" s="273">
        <v>0</v>
      </c>
      <c r="I21" s="274">
        <f t="shared" si="1"/>
        <v>0</v>
      </c>
      <c r="J21" s="273"/>
      <c r="K21" s="274">
        <f t="shared" si="2"/>
        <v>0</v>
      </c>
      <c r="O21" s="266">
        <v>2</v>
      </c>
      <c r="AA21" s="240">
        <v>12</v>
      </c>
      <c r="AB21" s="240">
        <v>0</v>
      </c>
      <c r="AC21" s="240">
        <v>12</v>
      </c>
      <c r="AZ21" s="240">
        <v>1</v>
      </c>
      <c r="BA21" s="240">
        <f t="shared" si="3"/>
        <v>0</v>
      </c>
      <c r="BB21" s="240">
        <f t="shared" si="4"/>
        <v>0</v>
      </c>
      <c r="BC21" s="240">
        <f t="shared" si="5"/>
        <v>0</v>
      </c>
      <c r="BD21" s="240">
        <f t="shared" si="6"/>
        <v>0</v>
      </c>
      <c r="BE21" s="240">
        <f t="shared" si="7"/>
        <v>0</v>
      </c>
      <c r="CA21" s="275">
        <v>12</v>
      </c>
      <c r="CB21" s="275">
        <v>0</v>
      </c>
    </row>
    <row r="22" spans="1:80" x14ac:dyDescent="0.2">
      <c r="A22" s="267">
        <v>13</v>
      </c>
      <c r="B22" s="268" t="s">
        <v>1014</v>
      </c>
      <c r="C22" s="269" t="s">
        <v>1015</v>
      </c>
      <c r="D22" s="270" t="s">
        <v>103</v>
      </c>
      <c r="E22" s="271">
        <v>2</v>
      </c>
      <c r="F22" s="271"/>
      <c r="G22" s="272">
        <f t="shared" si="0"/>
        <v>0</v>
      </c>
      <c r="H22" s="273">
        <v>0</v>
      </c>
      <c r="I22" s="274">
        <f t="shared" si="1"/>
        <v>0</v>
      </c>
      <c r="J22" s="273"/>
      <c r="K22" s="274">
        <f t="shared" si="2"/>
        <v>0</v>
      </c>
      <c r="O22" s="266">
        <v>2</v>
      </c>
      <c r="AA22" s="240">
        <v>12</v>
      </c>
      <c r="AB22" s="240">
        <v>0</v>
      </c>
      <c r="AC22" s="240">
        <v>13</v>
      </c>
      <c r="AZ22" s="240">
        <v>1</v>
      </c>
      <c r="BA22" s="240">
        <f t="shared" si="3"/>
        <v>0</v>
      </c>
      <c r="BB22" s="240">
        <f t="shared" si="4"/>
        <v>0</v>
      </c>
      <c r="BC22" s="240">
        <f t="shared" si="5"/>
        <v>0</v>
      </c>
      <c r="BD22" s="240">
        <f t="shared" si="6"/>
        <v>0</v>
      </c>
      <c r="BE22" s="240">
        <f t="shared" si="7"/>
        <v>0</v>
      </c>
      <c r="CA22" s="275">
        <v>12</v>
      </c>
      <c r="CB22" s="275">
        <v>0</v>
      </c>
    </row>
    <row r="23" spans="1:80" x14ac:dyDescent="0.2">
      <c r="A23" s="267">
        <v>14</v>
      </c>
      <c r="B23" s="268" t="s">
        <v>1016</v>
      </c>
      <c r="C23" s="269" t="s">
        <v>1017</v>
      </c>
      <c r="D23" s="270" t="s">
        <v>103</v>
      </c>
      <c r="E23" s="271">
        <v>4</v>
      </c>
      <c r="F23" s="271"/>
      <c r="G23" s="272">
        <f t="shared" si="0"/>
        <v>0</v>
      </c>
      <c r="H23" s="273">
        <v>0</v>
      </c>
      <c r="I23" s="274">
        <f t="shared" si="1"/>
        <v>0</v>
      </c>
      <c r="J23" s="273"/>
      <c r="K23" s="274">
        <f t="shared" si="2"/>
        <v>0</v>
      </c>
      <c r="O23" s="266">
        <v>2</v>
      </c>
      <c r="AA23" s="240">
        <v>12</v>
      </c>
      <c r="AB23" s="240">
        <v>0</v>
      </c>
      <c r="AC23" s="240">
        <v>14</v>
      </c>
      <c r="AZ23" s="240">
        <v>1</v>
      </c>
      <c r="BA23" s="240">
        <f t="shared" si="3"/>
        <v>0</v>
      </c>
      <c r="BB23" s="240">
        <f t="shared" si="4"/>
        <v>0</v>
      </c>
      <c r="BC23" s="240">
        <f t="shared" si="5"/>
        <v>0</v>
      </c>
      <c r="BD23" s="240">
        <f t="shared" si="6"/>
        <v>0</v>
      </c>
      <c r="BE23" s="240">
        <f t="shared" si="7"/>
        <v>0</v>
      </c>
      <c r="CA23" s="275">
        <v>12</v>
      </c>
      <c r="CB23" s="275">
        <v>0</v>
      </c>
    </row>
    <row r="24" spans="1:80" x14ac:dyDescent="0.2">
      <c r="A24" s="267">
        <v>15</v>
      </c>
      <c r="B24" s="268" t="s">
        <v>1018</v>
      </c>
      <c r="C24" s="269" t="s">
        <v>1019</v>
      </c>
      <c r="D24" s="270" t="s">
        <v>103</v>
      </c>
      <c r="E24" s="271">
        <v>6</v>
      </c>
      <c r="F24" s="271"/>
      <c r="G24" s="272">
        <f t="shared" si="0"/>
        <v>0</v>
      </c>
      <c r="H24" s="273">
        <v>0</v>
      </c>
      <c r="I24" s="274">
        <f t="shared" si="1"/>
        <v>0</v>
      </c>
      <c r="J24" s="273"/>
      <c r="K24" s="274">
        <f t="shared" si="2"/>
        <v>0</v>
      </c>
      <c r="O24" s="266">
        <v>2</v>
      </c>
      <c r="AA24" s="240">
        <v>12</v>
      </c>
      <c r="AB24" s="240">
        <v>0</v>
      </c>
      <c r="AC24" s="240">
        <v>15</v>
      </c>
      <c r="AZ24" s="240">
        <v>1</v>
      </c>
      <c r="BA24" s="240">
        <f t="shared" si="3"/>
        <v>0</v>
      </c>
      <c r="BB24" s="240">
        <f t="shared" si="4"/>
        <v>0</v>
      </c>
      <c r="BC24" s="240">
        <f t="shared" si="5"/>
        <v>0</v>
      </c>
      <c r="BD24" s="240">
        <f t="shared" si="6"/>
        <v>0</v>
      </c>
      <c r="BE24" s="240">
        <f t="shared" si="7"/>
        <v>0</v>
      </c>
      <c r="CA24" s="275">
        <v>12</v>
      </c>
      <c r="CB24" s="275">
        <v>0</v>
      </c>
    </row>
    <row r="25" spans="1:80" x14ac:dyDescent="0.2">
      <c r="A25" s="267">
        <v>16</v>
      </c>
      <c r="B25" s="268" t="s">
        <v>1020</v>
      </c>
      <c r="C25" s="269" t="s">
        <v>1021</v>
      </c>
      <c r="D25" s="270" t="s">
        <v>103</v>
      </c>
      <c r="E25" s="271">
        <v>24</v>
      </c>
      <c r="F25" s="271"/>
      <c r="G25" s="272">
        <f t="shared" si="0"/>
        <v>0</v>
      </c>
      <c r="H25" s="273">
        <v>0</v>
      </c>
      <c r="I25" s="274">
        <f t="shared" si="1"/>
        <v>0</v>
      </c>
      <c r="J25" s="273"/>
      <c r="K25" s="274">
        <f t="shared" si="2"/>
        <v>0</v>
      </c>
      <c r="O25" s="266">
        <v>2</v>
      </c>
      <c r="AA25" s="240">
        <v>12</v>
      </c>
      <c r="AB25" s="240">
        <v>0</v>
      </c>
      <c r="AC25" s="240">
        <v>16</v>
      </c>
      <c r="AZ25" s="240">
        <v>1</v>
      </c>
      <c r="BA25" s="240">
        <f t="shared" si="3"/>
        <v>0</v>
      </c>
      <c r="BB25" s="240">
        <f t="shared" si="4"/>
        <v>0</v>
      </c>
      <c r="BC25" s="240">
        <f t="shared" si="5"/>
        <v>0</v>
      </c>
      <c r="BD25" s="240">
        <f t="shared" si="6"/>
        <v>0</v>
      </c>
      <c r="BE25" s="240">
        <f t="shared" si="7"/>
        <v>0</v>
      </c>
      <c r="CA25" s="275">
        <v>12</v>
      </c>
      <c r="CB25" s="275">
        <v>0</v>
      </c>
    </row>
    <row r="26" spans="1:80" x14ac:dyDescent="0.2">
      <c r="A26" s="285"/>
      <c r="B26" s="286" t="s">
        <v>104</v>
      </c>
      <c r="C26" s="287" t="s">
        <v>1003</v>
      </c>
      <c r="D26" s="288"/>
      <c r="E26" s="289"/>
      <c r="F26" s="290"/>
      <c r="G26" s="291">
        <f>SUM(G10:G25)</f>
        <v>0</v>
      </c>
      <c r="H26" s="292"/>
      <c r="I26" s="293">
        <f>SUM(I10:I25)</f>
        <v>0.28489999999994658</v>
      </c>
      <c r="J26" s="292"/>
      <c r="K26" s="293">
        <f>SUM(K10:K25)</f>
        <v>0</v>
      </c>
      <c r="O26" s="266">
        <v>4</v>
      </c>
      <c r="BA26" s="294">
        <f>SUM(BA10:BA25)</f>
        <v>0</v>
      </c>
      <c r="BB26" s="294">
        <f>SUM(BB10:BB25)</f>
        <v>0</v>
      </c>
      <c r="BC26" s="294">
        <f>SUM(BC10:BC25)</f>
        <v>0</v>
      </c>
      <c r="BD26" s="294">
        <f>SUM(BD10:BD25)</f>
        <v>0</v>
      </c>
      <c r="BE26" s="294">
        <f>SUM(BE10:BE25)</f>
        <v>0</v>
      </c>
    </row>
    <row r="27" spans="1:80" x14ac:dyDescent="0.2">
      <c r="A27" s="256" t="s">
        <v>100</v>
      </c>
      <c r="B27" s="257" t="s">
        <v>350</v>
      </c>
      <c r="C27" s="258" t="s">
        <v>351</v>
      </c>
      <c r="D27" s="259"/>
      <c r="E27" s="260"/>
      <c r="F27" s="260"/>
      <c r="G27" s="261"/>
      <c r="H27" s="262"/>
      <c r="I27" s="263"/>
      <c r="J27" s="264"/>
      <c r="K27" s="265"/>
      <c r="O27" s="266">
        <v>1</v>
      </c>
    </row>
    <row r="28" spans="1:80" x14ac:dyDescent="0.2">
      <c r="A28" s="267">
        <v>17</v>
      </c>
      <c r="B28" s="268" t="s">
        <v>355</v>
      </c>
      <c r="C28" s="269" t="s">
        <v>356</v>
      </c>
      <c r="D28" s="270" t="s">
        <v>194</v>
      </c>
      <c r="E28" s="271">
        <v>430</v>
      </c>
      <c r="F28" s="271"/>
      <c r="G28" s="272">
        <f>E28*F28</f>
        <v>0</v>
      </c>
      <c r="H28" s="273">
        <v>0</v>
      </c>
      <c r="I28" s="274">
        <f>E28*H28</f>
        <v>0</v>
      </c>
      <c r="J28" s="273">
        <v>0</v>
      </c>
      <c r="K28" s="274">
        <f>E28*J28</f>
        <v>0</v>
      </c>
      <c r="O28" s="266">
        <v>2</v>
      </c>
      <c r="AA28" s="240">
        <v>1</v>
      </c>
      <c r="AB28" s="240">
        <v>9</v>
      </c>
      <c r="AC28" s="240">
        <v>9</v>
      </c>
      <c r="AZ28" s="240">
        <v>4</v>
      </c>
      <c r="BA28" s="240">
        <f>IF(AZ28=1,G28,0)</f>
        <v>0</v>
      </c>
      <c r="BB28" s="240">
        <f>IF(AZ28=2,G28,0)</f>
        <v>0</v>
      </c>
      <c r="BC28" s="240">
        <f>IF(AZ28=3,G28,0)</f>
        <v>0</v>
      </c>
      <c r="BD28" s="240">
        <f>IF(AZ28=4,G28,0)</f>
        <v>0</v>
      </c>
      <c r="BE28" s="240">
        <f>IF(AZ28=5,G28,0)</f>
        <v>0</v>
      </c>
      <c r="CA28" s="275">
        <v>1</v>
      </c>
      <c r="CB28" s="275">
        <v>9</v>
      </c>
    </row>
    <row r="29" spans="1:80" x14ac:dyDescent="0.2">
      <c r="A29" s="267">
        <v>18</v>
      </c>
      <c r="B29" s="268" t="s">
        <v>365</v>
      </c>
      <c r="C29" s="269" t="s">
        <v>366</v>
      </c>
      <c r="D29" s="270" t="s">
        <v>194</v>
      </c>
      <c r="E29" s="271">
        <v>35</v>
      </c>
      <c r="F29" s="271"/>
      <c r="G29" s="272">
        <f>E29*F29</f>
        <v>0</v>
      </c>
      <c r="H29" s="273">
        <v>0</v>
      </c>
      <c r="I29" s="274">
        <f>E29*H29</f>
        <v>0</v>
      </c>
      <c r="J29" s="273">
        <v>0</v>
      </c>
      <c r="K29" s="274">
        <f>E29*J29</f>
        <v>0</v>
      </c>
      <c r="O29" s="266">
        <v>2</v>
      </c>
      <c r="AA29" s="240">
        <v>1</v>
      </c>
      <c r="AB29" s="240">
        <v>9</v>
      </c>
      <c r="AC29" s="240">
        <v>9</v>
      </c>
      <c r="AZ29" s="240">
        <v>4</v>
      </c>
      <c r="BA29" s="240">
        <f>IF(AZ29=1,G29,0)</f>
        <v>0</v>
      </c>
      <c r="BB29" s="240">
        <f>IF(AZ29=2,G29,0)</f>
        <v>0</v>
      </c>
      <c r="BC29" s="240">
        <f>IF(AZ29=3,G29,0)</f>
        <v>0</v>
      </c>
      <c r="BD29" s="240">
        <f>IF(AZ29=4,G29,0)</f>
        <v>0</v>
      </c>
      <c r="BE29" s="240">
        <f>IF(AZ29=5,G29,0)</f>
        <v>0</v>
      </c>
      <c r="CA29" s="275">
        <v>1</v>
      </c>
      <c r="CB29" s="275">
        <v>9</v>
      </c>
    </row>
    <row r="30" spans="1:80" x14ac:dyDescent="0.2">
      <c r="A30" s="267">
        <v>19</v>
      </c>
      <c r="B30" s="268" t="s">
        <v>1022</v>
      </c>
      <c r="C30" s="269" t="s">
        <v>1023</v>
      </c>
      <c r="D30" s="270" t="s">
        <v>194</v>
      </c>
      <c r="E30" s="271">
        <v>470</v>
      </c>
      <c r="F30" s="271"/>
      <c r="G30" s="272">
        <f>E30*F30</f>
        <v>0</v>
      </c>
      <c r="H30" s="273">
        <v>0</v>
      </c>
      <c r="I30" s="274">
        <f>E30*H30</f>
        <v>0</v>
      </c>
      <c r="J30" s="273">
        <v>0</v>
      </c>
      <c r="K30" s="274">
        <f>E30*J30</f>
        <v>0</v>
      </c>
      <c r="O30" s="266">
        <v>2</v>
      </c>
      <c r="AA30" s="240">
        <v>1</v>
      </c>
      <c r="AB30" s="240">
        <v>9</v>
      </c>
      <c r="AC30" s="240">
        <v>9</v>
      </c>
      <c r="AZ30" s="240">
        <v>4</v>
      </c>
      <c r="BA30" s="240">
        <f>IF(AZ30=1,G30,0)</f>
        <v>0</v>
      </c>
      <c r="BB30" s="240">
        <f>IF(AZ30=2,G30,0)</f>
        <v>0</v>
      </c>
      <c r="BC30" s="240">
        <f>IF(AZ30=3,G30,0)</f>
        <v>0</v>
      </c>
      <c r="BD30" s="240">
        <f>IF(AZ30=4,G30,0)</f>
        <v>0</v>
      </c>
      <c r="BE30" s="240">
        <f>IF(AZ30=5,G30,0)</f>
        <v>0</v>
      </c>
      <c r="CA30" s="275">
        <v>1</v>
      </c>
      <c r="CB30" s="275">
        <v>9</v>
      </c>
    </row>
    <row r="31" spans="1:80" x14ac:dyDescent="0.2">
      <c r="A31" s="267">
        <v>20</v>
      </c>
      <c r="B31" s="268" t="s">
        <v>369</v>
      </c>
      <c r="C31" s="269" t="s">
        <v>370</v>
      </c>
      <c r="D31" s="270" t="s">
        <v>194</v>
      </c>
      <c r="E31" s="271">
        <v>35</v>
      </c>
      <c r="F31" s="271"/>
      <c r="G31" s="272">
        <f>E31*F31</f>
        <v>0</v>
      </c>
      <c r="H31" s="273">
        <v>0</v>
      </c>
      <c r="I31" s="274">
        <f>E31*H31</f>
        <v>0</v>
      </c>
      <c r="J31" s="273">
        <v>0</v>
      </c>
      <c r="K31" s="274">
        <f>E31*J31</f>
        <v>0</v>
      </c>
      <c r="O31" s="266">
        <v>2</v>
      </c>
      <c r="AA31" s="240">
        <v>1</v>
      </c>
      <c r="AB31" s="240">
        <v>9</v>
      </c>
      <c r="AC31" s="240">
        <v>9</v>
      </c>
      <c r="AZ31" s="240">
        <v>4</v>
      </c>
      <c r="BA31" s="240">
        <f>IF(AZ31=1,G31,0)</f>
        <v>0</v>
      </c>
      <c r="BB31" s="240">
        <f>IF(AZ31=2,G31,0)</f>
        <v>0</v>
      </c>
      <c r="BC31" s="240">
        <f>IF(AZ31=3,G31,0)</f>
        <v>0</v>
      </c>
      <c r="BD31" s="240">
        <f>IF(AZ31=4,G31,0)</f>
        <v>0</v>
      </c>
      <c r="BE31" s="240">
        <f>IF(AZ31=5,G31,0)</f>
        <v>0</v>
      </c>
      <c r="CA31" s="275">
        <v>1</v>
      </c>
      <c r="CB31" s="275">
        <v>9</v>
      </c>
    </row>
    <row r="32" spans="1:80" x14ac:dyDescent="0.2">
      <c r="A32" s="267">
        <v>21</v>
      </c>
      <c r="B32" s="268" t="s">
        <v>375</v>
      </c>
      <c r="C32" s="269" t="s">
        <v>376</v>
      </c>
      <c r="D32" s="270" t="s">
        <v>194</v>
      </c>
      <c r="E32" s="271">
        <v>490</v>
      </c>
      <c r="F32" s="271"/>
      <c r="G32" s="272">
        <f>E32*F32</f>
        <v>0</v>
      </c>
      <c r="H32" s="273">
        <v>0</v>
      </c>
      <c r="I32" s="274">
        <f>E32*H32</f>
        <v>0</v>
      </c>
      <c r="J32" s="273">
        <v>0</v>
      </c>
      <c r="K32" s="274">
        <f>E32*J32</f>
        <v>0</v>
      </c>
      <c r="O32" s="266">
        <v>2</v>
      </c>
      <c r="AA32" s="240">
        <v>1</v>
      </c>
      <c r="AB32" s="240">
        <v>9</v>
      </c>
      <c r="AC32" s="240">
        <v>9</v>
      </c>
      <c r="AZ32" s="240">
        <v>4</v>
      </c>
      <c r="BA32" s="240">
        <f>IF(AZ32=1,G32,0)</f>
        <v>0</v>
      </c>
      <c r="BB32" s="240">
        <f>IF(AZ32=2,G32,0)</f>
        <v>0</v>
      </c>
      <c r="BC32" s="240">
        <f>IF(AZ32=3,G32,0)</f>
        <v>0</v>
      </c>
      <c r="BD32" s="240">
        <f>IF(AZ32=4,G32,0)</f>
        <v>0</v>
      </c>
      <c r="BE32" s="240">
        <f>IF(AZ32=5,G32,0)</f>
        <v>0</v>
      </c>
      <c r="CA32" s="275">
        <v>1</v>
      </c>
      <c r="CB32" s="275">
        <v>9</v>
      </c>
    </row>
    <row r="33" spans="1:80" x14ac:dyDescent="0.2">
      <c r="A33" s="285"/>
      <c r="B33" s="286" t="s">
        <v>104</v>
      </c>
      <c r="C33" s="287" t="s">
        <v>352</v>
      </c>
      <c r="D33" s="288"/>
      <c r="E33" s="289"/>
      <c r="F33" s="290"/>
      <c r="G33" s="291">
        <f>SUM(G27:G32)</f>
        <v>0</v>
      </c>
      <c r="H33" s="292"/>
      <c r="I33" s="293">
        <f>SUM(I27:I32)</f>
        <v>0</v>
      </c>
      <c r="J33" s="292"/>
      <c r="K33" s="293">
        <f>SUM(K27:K32)</f>
        <v>0</v>
      </c>
      <c r="O33" s="266">
        <v>4</v>
      </c>
      <c r="BA33" s="294">
        <f>SUM(BA27:BA32)</f>
        <v>0</v>
      </c>
      <c r="BB33" s="294">
        <f>SUM(BB27:BB32)</f>
        <v>0</v>
      </c>
      <c r="BC33" s="294">
        <f>SUM(BC27:BC32)</f>
        <v>0</v>
      </c>
      <c r="BD33" s="294">
        <f>SUM(BD27:BD32)</f>
        <v>0</v>
      </c>
      <c r="BE33" s="294">
        <f>SUM(BE27:BE32)</f>
        <v>0</v>
      </c>
    </row>
    <row r="34" spans="1:80" x14ac:dyDescent="0.2">
      <c r="A34" s="256" t="s">
        <v>100</v>
      </c>
      <c r="B34" s="257" t="s">
        <v>422</v>
      </c>
      <c r="C34" s="258" t="s">
        <v>423</v>
      </c>
      <c r="D34" s="259"/>
      <c r="E34" s="260"/>
      <c r="F34" s="260"/>
      <c r="G34" s="261"/>
      <c r="H34" s="262"/>
      <c r="I34" s="263"/>
      <c r="J34" s="264"/>
      <c r="K34" s="265"/>
      <c r="O34" s="266">
        <v>1</v>
      </c>
    </row>
    <row r="35" spans="1:80" x14ac:dyDescent="0.2">
      <c r="A35" s="267">
        <v>22</v>
      </c>
      <c r="B35" s="268" t="s">
        <v>425</v>
      </c>
      <c r="C35" s="269" t="s">
        <v>426</v>
      </c>
      <c r="D35" s="270" t="s">
        <v>427</v>
      </c>
      <c r="E35" s="271">
        <v>0.3</v>
      </c>
      <c r="F35" s="271"/>
      <c r="G35" s="272">
        <f>E35*F35</f>
        <v>0</v>
      </c>
      <c r="H35" s="273">
        <v>1.12400000000008E-2</v>
      </c>
      <c r="I35" s="274">
        <f>E35*H35</f>
        <v>3.3720000000002398E-3</v>
      </c>
      <c r="J35" s="273">
        <v>0</v>
      </c>
      <c r="K35" s="274">
        <f>E35*J35</f>
        <v>0</v>
      </c>
      <c r="O35" s="266">
        <v>2</v>
      </c>
      <c r="AA35" s="240">
        <v>1</v>
      </c>
      <c r="AB35" s="240">
        <v>9</v>
      </c>
      <c r="AC35" s="240">
        <v>9</v>
      </c>
      <c r="AZ35" s="240">
        <v>4</v>
      </c>
      <c r="BA35" s="240">
        <f>IF(AZ35=1,G35,0)</f>
        <v>0</v>
      </c>
      <c r="BB35" s="240">
        <f>IF(AZ35=2,G35,0)</f>
        <v>0</v>
      </c>
      <c r="BC35" s="240">
        <f>IF(AZ35=3,G35,0)</f>
        <v>0</v>
      </c>
      <c r="BD35" s="240">
        <f>IF(AZ35=4,G35,0)</f>
        <v>0</v>
      </c>
      <c r="BE35" s="240">
        <f>IF(AZ35=5,G35,0)</f>
        <v>0</v>
      </c>
      <c r="CA35" s="275">
        <v>1</v>
      </c>
      <c r="CB35" s="275">
        <v>9</v>
      </c>
    </row>
    <row r="36" spans="1:80" x14ac:dyDescent="0.2">
      <c r="A36" s="267">
        <v>23</v>
      </c>
      <c r="B36" s="268" t="s">
        <v>1024</v>
      </c>
      <c r="C36" s="269" t="s">
        <v>1025</v>
      </c>
      <c r="D36" s="270" t="s">
        <v>158</v>
      </c>
      <c r="E36" s="271">
        <v>11</v>
      </c>
      <c r="F36" s="271"/>
      <c r="G36" s="272">
        <f>E36*F36</f>
        <v>0</v>
      </c>
      <c r="H36" s="273">
        <v>0</v>
      </c>
      <c r="I36" s="274">
        <f>E36*H36</f>
        <v>0</v>
      </c>
      <c r="J36" s="273">
        <v>0</v>
      </c>
      <c r="K36" s="274">
        <f>E36*J36</f>
        <v>0</v>
      </c>
      <c r="O36" s="266">
        <v>2</v>
      </c>
      <c r="AA36" s="240">
        <v>1</v>
      </c>
      <c r="AB36" s="240">
        <v>9</v>
      </c>
      <c r="AC36" s="240">
        <v>9</v>
      </c>
      <c r="AZ36" s="240">
        <v>4</v>
      </c>
      <c r="BA36" s="240">
        <f>IF(AZ36=1,G36,0)</f>
        <v>0</v>
      </c>
      <c r="BB36" s="240">
        <f>IF(AZ36=2,G36,0)</f>
        <v>0</v>
      </c>
      <c r="BC36" s="240">
        <f>IF(AZ36=3,G36,0)</f>
        <v>0</v>
      </c>
      <c r="BD36" s="240">
        <f>IF(AZ36=4,G36,0)</f>
        <v>0</v>
      </c>
      <c r="BE36" s="240">
        <f>IF(AZ36=5,G36,0)</f>
        <v>0</v>
      </c>
      <c r="CA36" s="275">
        <v>1</v>
      </c>
      <c r="CB36" s="275">
        <v>9</v>
      </c>
    </row>
    <row r="37" spans="1:80" x14ac:dyDescent="0.2">
      <c r="A37" s="267">
        <v>24</v>
      </c>
      <c r="B37" s="268" t="s">
        <v>428</v>
      </c>
      <c r="C37" s="269" t="s">
        <v>429</v>
      </c>
      <c r="D37" s="270" t="s">
        <v>194</v>
      </c>
      <c r="E37" s="271">
        <v>280</v>
      </c>
      <c r="F37" s="271"/>
      <c r="G37" s="272">
        <f>E37*F37</f>
        <v>0</v>
      </c>
      <c r="H37" s="273">
        <v>0</v>
      </c>
      <c r="I37" s="274">
        <f>E37*H37</f>
        <v>0</v>
      </c>
      <c r="J37" s="273">
        <v>0</v>
      </c>
      <c r="K37" s="274">
        <f>E37*J37</f>
        <v>0</v>
      </c>
      <c r="O37" s="266">
        <v>2</v>
      </c>
      <c r="AA37" s="240">
        <v>1</v>
      </c>
      <c r="AB37" s="240">
        <v>9</v>
      </c>
      <c r="AC37" s="240">
        <v>9</v>
      </c>
      <c r="AZ37" s="240">
        <v>4</v>
      </c>
      <c r="BA37" s="240">
        <f>IF(AZ37=1,G37,0)</f>
        <v>0</v>
      </c>
      <c r="BB37" s="240">
        <f>IF(AZ37=2,G37,0)</f>
        <v>0</v>
      </c>
      <c r="BC37" s="240">
        <f>IF(AZ37=3,G37,0)</f>
        <v>0</v>
      </c>
      <c r="BD37" s="240">
        <f>IF(AZ37=4,G37,0)</f>
        <v>0</v>
      </c>
      <c r="BE37" s="240">
        <f>IF(AZ37=5,G37,0)</f>
        <v>0</v>
      </c>
      <c r="CA37" s="275">
        <v>1</v>
      </c>
      <c r="CB37" s="275">
        <v>9</v>
      </c>
    </row>
    <row r="38" spans="1:80" x14ac:dyDescent="0.2">
      <c r="A38" s="267">
        <v>25</v>
      </c>
      <c r="B38" s="268" t="s">
        <v>430</v>
      </c>
      <c r="C38" s="269" t="s">
        <v>431</v>
      </c>
      <c r="D38" s="270" t="s">
        <v>194</v>
      </c>
      <c r="E38" s="271">
        <v>280</v>
      </c>
      <c r="F38" s="271"/>
      <c r="G38" s="272">
        <f>E38*F38</f>
        <v>0</v>
      </c>
      <c r="H38" s="273">
        <v>0</v>
      </c>
      <c r="I38" s="274">
        <f>E38*H38</f>
        <v>0</v>
      </c>
      <c r="J38" s="273">
        <v>0</v>
      </c>
      <c r="K38" s="274">
        <f>E38*J38</f>
        <v>0</v>
      </c>
      <c r="O38" s="266">
        <v>2</v>
      </c>
      <c r="AA38" s="240">
        <v>1</v>
      </c>
      <c r="AB38" s="240">
        <v>9</v>
      </c>
      <c r="AC38" s="240">
        <v>9</v>
      </c>
      <c r="AZ38" s="240">
        <v>4</v>
      </c>
      <c r="BA38" s="240">
        <f>IF(AZ38=1,G38,0)</f>
        <v>0</v>
      </c>
      <c r="BB38" s="240">
        <f>IF(AZ38=2,G38,0)</f>
        <v>0</v>
      </c>
      <c r="BC38" s="240">
        <f>IF(AZ38=3,G38,0)</f>
        <v>0</v>
      </c>
      <c r="BD38" s="240">
        <f>IF(AZ38=4,G38,0)</f>
        <v>0</v>
      </c>
      <c r="BE38" s="240">
        <f>IF(AZ38=5,G38,0)</f>
        <v>0</v>
      </c>
      <c r="CA38" s="275">
        <v>1</v>
      </c>
      <c r="CB38" s="275">
        <v>9</v>
      </c>
    </row>
    <row r="39" spans="1:80" x14ac:dyDescent="0.2">
      <c r="A39" s="285"/>
      <c r="B39" s="286" t="s">
        <v>104</v>
      </c>
      <c r="C39" s="287" t="s">
        <v>424</v>
      </c>
      <c r="D39" s="288"/>
      <c r="E39" s="289"/>
      <c r="F39" s="290"/>
      <c r="G39" s="291">
        <f>SUM(G34:G38)</f>
        <v>0</v>
      </c>
      <c r="H39" s="292"/>
      <c r="I39" s="293">
        <f>SUM(I34:I38)</f>
        <v>3.3720000000002398E-3</v>
      </c>
      <c r="J39" s="292"/>
      <c r="K39" s="293">
        <f>SUM(K34:K38)</f>
        <v>0</v>
      </c>
      <c r="O39" s="266">
        <v>4</v>
      </c>
      <c r="BA39" s="294">
        <f>SUM(BA34:BA38)</f>
        <v>0</v>
      </c>
      <c r="BB39" s="294">
        <f>SUM(BB34:BB38)</f>
        <v>0</v>
      </c>
      <c r="BC39" s="294">
        <f>SUM(BC34:BC38)</f>
        <v>0</v>
      </c>
      <c r="BD39" s="294">
        <f>SUM(BD34:BD38)</f>
        <v>0</v>
      </c>
      <c r="BE39" s="294">
        <f>SUM(BE34:BE38)</f>
        <v>0</v>
      </c>
    </row>
    <row r="40" spans="1:80" x14ac:dyDescent="0.2">
      <c r="A40" s="256" t="s">
        <v>100</v>
      </c>
      <c r="B40" s="257" t="s">
        <v>1026</v>
      </c>
      <c r="C40" s="258" t="s">
        <v>102</v>
      </c>
      <c r="D40" s="259"/>
      <c r="E40" s="260"/>
      <c r="F40" s="260"/>
      <c r="G40" s="261"/>
      <c r="H40" s="262"/>
      <c r="I40" s="263"/>
      <c r="J40" s="264"/>
      <c r="K40" s="265"/>
      <c r="O40" s="266">
        <v>1</v>
      </c>
    </row>
    <row r="41" spans="1:80" x14ac:dyDescent="0.2">
      <c r="A41" s="267">
        <v>26</v>
      </c>
      <c r="B41" s="268" t="s">
        <v>414</v>
      </c>
      <c r="C41" s="269" t="s">
        <v>415</v>
      </c>
      <c r="D41" s="270" t="s">
        <v>416</v>
      </c>
      <c r="E41" s="271">
        <v>1</v>
      </c>
      <c r="F41" s="271"/>
      <c r="G41" s="272">
        <f>E41*F41</f>
        <v>0</v>
      </c>
      <c r="H41" s="273">
        <v>0</v>
      </c>
      <c r="I41" s="274">
        <f>E41*H41</f>
        <v>0</v>
      </c>
      <c r="J41" s="273"/>
      <c r="K41" s="274">
        <f>E41*J41</f>
        <v>0</v>
      </c>
      <c r="O41" s="266">
        <v>2</v>
      </c>
      <c r="AA41" s="240">
        <v>3</v>
      </c>
      <c r="AB41" s="240">
        <v>9</v>
      </c>
      <c r="AC41" s="240" t="s">
        <v>414</v>
      </c>
      <c r="AZ41" s="240">
        <v>3</v>
      </c>
      <c r="BA41" s="240">
        <f>IF(AZ41=1,G41,0)</f>
        <v>0</v>
      </c>
      <c r="BB41" s="240">
        <f>IF(AZ41=2,G41,0)</f>
        <v>0</v>
      </c>
      <c r="BC41" s="240">
        <f>IF(AZ41=3,G41,0)</f>
        <v>0</v>
      </c>
      <c r="BD41" s="240">
        <f>IF(AZ41=4,G41,0)</f>
        <v>0</v>
      </c>
      <c r="BE41" s="240">
        <f>IF(AZ41=5,G41,0)</f>
        <v>0</v>
      </c>
      <c r="CA41" s="275">
        <v>3</v>
      </c>
      <c r="CB41" s="275">
        <v>9</v>
      </c>
    </row>
    <row r="42" spans="1:80" x14ac:dyDescent="0.2">
      <c r="A42" s="285"/>
      <c r="B42" s="286" t="s">
        <v>104</v>
      </c>
      <c r="C42" s="287" t="s">
        <v>1027</v>
      </c>
      <c r="D42" s="288"/>
      <c r="E42" s="289"/>
      <c r="F42" s="290"/>
      <c r="G42" s="291">
        <f>SUM(G40:G41)</f>
        <v>0</v>
      </c>
      <c r="H42" s="292"/>
      <c r="I42" s="293">
        <f>SUM(I40:I41)</f>
        <v>0</v>
      </c>
      <c r="J42" s="292"/>
      <c r="K42" s="293">
        <f>SUM(K40:K41)</f>
        <v>0</v>
      </c>
      <c r="O42" s="266">
        <v>4</v>
      </c>
      <c r="BA42" s="294">
        <f>SUM(BA40:BA41)</f>
        <v>0</v>
      </c>
      <c r="BB42" s="294">
        <f>SUM(BB40:BB41)</f>
        <v>0</v>
      </c>
      <c r="BC42" s="294">
        <f>SUM(BC40:BC41)</f>
        <v>0</v>
      </c>
      <c r="BD42" s="294">
        <f>SUM(BD40:BD41)</f>
        <v>0</v>
      </c>
      <c r="BE42" s="294">
        <f>SUM(BE40:BE41)</f>
        <v>0</v>
      </c>
    </row>
    <row r="43" spans="1:80" x14ac:dyDescent="0.2">
      <c r="A43" s="256" t="s">
        <v>100</v>
      </c>
      <c r="B43" s="257" t="s">
        <v>1028</v>
      </c>
      <c r="C43" s="258" t="s">
        <v>102</v>
      </c>
      <c r="D43" s="259"/>
      <c r="E43" s="260"/>
      <c r="F43" s="260"/>
      <c r="G43" s="261"/>
      <c r="H43" s="262"/>
      <c r="I43" s="263"/>
      <c r="J43" s="264"/>
      <c r="K43" s="265"/>
      <c r="O43" s="266">
        <v>1</v>
      </c>
    </row>
    <row r="44" spans="1:80" x14ac:dyDescent="0.2">
      <c r="A44" s="267">
        <v>27</v>
      </c>
      <c r="B44" s="268" t="s">
        <v>1030</v>
      </c>
      <c r="C44" s="269" t="s">
        <v>1031</v>
      </c>
      <c r="D44" s="270" t="s">
        <v>103</v>
      </c>
      <c r="E44" s="271">
        <v>4</v>
      </c>
      <c r="F44" s="271"/>
      <c r="G44" s="272">
        <f>E44*F44</f>
        <v>0</v>
      </c>
      <c r="H44" s="273">
        <v>0</v>
      </c>
      <c r="I44" s="274">
        <f>E44*H44</f>
        <v>0</v>
      </c>
      <c r="J44" s="273"/>
      <c r="K44" s="274">
        <f>E44*J44</f>
        <v>0</v>
      </c>
      <c r="O44" s="266">
        <v>2</v>
      </c>
      <c r="AA44" s="240">
        <v>12</v>
      </c>
      <c r="AB44" s="240">
        <v>0</v>
      </c>
      <c r="AC44" s="240">
        <v>27</v>
      </c>
      <c r="AZ44" s="240">
        <v>4</v>
      </c>
      <c r="BA44" s="240">
        <f>IF(AZ44=1,G44,0)</f>
        <v>0</v>
      </c>
      <c r="BB44" s="240">
        <f>IF(AZ44=2,G44,0)</f>
        <v>0</v>
      </c>
      <c r="BC44" s="240">
        <f>IF(AZ44=3,G44,0)</f>
        <v>0</v>
      </c>
      <c r="BD44" s="240">
        <f>IF(AZ44=4,G44,0)</f>
        <v>0</v>
      </c>
      <c r="BE44" s="240">
        <f>IF(AZ44=5,G44,0)</f>
        <v>0</v>
      </c>
      <c r="CA44" s="275">
        <v>12</v>
      </c>
      <c r="CB44" s="275">
        <v>0</v>
      </c>
    </row>
    <row r="45" spans="1:80" x14ac:dyDescent="0.2">
      <c r="A45" s="267">
        <v>28</v>
      </c>
      <c r="B45" s="268" t="s">
        <v>1032</v>
      </c>
      <c r="C45" s="269" t="s">
        <v>1033</v>
      </c>
      <c r="D45" s="270" t="s">
        <v>103</v>
      </c>
      <c r="E45" s="271">
        <v>6</v>
      </c>
      <c r="F45" s="271"/>
      <c r="G45" s="272">
        <f>E45*F45</f>
        <v>0</v>
      </c>
      <c r="H45" s="273">
        <v>0</v>
      </c>
      <c r="I45" s="274">
        <f>E45*H45</f>
        <v>0</v>
      </c>
      <c r="J45" s="273"/>
      <c r="K45" s="274">
        <f>E45*J45</f>
        <v>0</v>
      </c>
      <c r="O45" s="266">
        <v>2</v>
      </c>
      <c r="AA45" s="240">
        <v>12</v>
      </c>
      <c r="AB45" s="240">
        <v>0</v>
      </c>
      <c r="AC45" s="240">
        <v>28</v>
      </c>
      <c r="AZ45" s="240">
        <v>4</v>
      </c>
      <c r="BA45" s="240">
        <f>IF(AZ45=1,G45,0)</f>
        <v>0</v>
      </c>
      <c r="BB45" s="240">
        <f>IF(AZ45=2,G45,0)</f>
        <v>0</v>
      </c>
      <c r="BC45" s="240">
        <f>IF(AZ45=3,G45,0)</f>
        <v>0</v>
      </c>
      <c r="BD45" s="240">
        <f>IF(AZ45=4,G45,0)</f>
        <v>0</v>
      </c>
      <c r="BE45" s="240">
        <f>IF(AZ45=5,G45,0)</f>
        <v>0</v>
      </c>
      <c r="CA45" s="275">
        <v>12</v>
      </c>
      <c r="CB45" s="275">
        <v>0</v>
      </c>
    </row>
    <row r="46" spans="1:80" x14ac:dyDescent="0.2">
      <c r="A46" s="267">
        <v>29</v>
      </c>
      <c r="B46" s="268" t="s">
        <v>1034</v>
      </c>
      <c r="C46" s="269" t="s">
        <v>1035</v>
      </c>
      <c r="D46" s="270" t="s">
        <v>103</v>
      </c>
      <c r="E46" s="271">
        <v>24</v>
      </c>
      <c r="F46" s="271"/>
      <c r="G46" s="272">
        <f>E46*F46</f>
        <v>0</v>
      </c>
      <c r="H46" s="273">
        <v>0</v>
      </c>
      <c r="I46" s="274">
        <f>E46*H46</f>
        <v>0</v>
      </c>
      <c r="J46" s="273"/>
      <c r="K46" s="274">
        <f>E46*J46</f>
        <v>0</v>
      </c>
      <c r="O46" s="266">
        <v>2</v>
      </c>
      <c r="AA46" s="240">
        <v>12</v>
      </c>
      <c r="AB46" s="240">
        <v>0</v>
      </c>
      <c r="AC46" s="240">
        <v>29</v>
      </c>
      <c r="AZ46" s="240">
        <v>4</v>
      </c>
      <c r="BA46" s="240">
        <f>IF(AZ46=1,G46,0)</f>
        <v>0</v>
      </c>
      <c r="BB46" s="240">
        <f>IF(AZ46=2,G46,0)</f>
        <v>0</v>
      </c>
      <c r="BC46" s="240">
        <f>IF(AZ46=3,G46,0)</f>
        <v>0</v>
      </c>
      <c r="BD46" s="240">
        <f>IF(AZ46=4,G46,0)</f>
        <v>0</v>
      </c>
      <c r="BE46" s="240">
        <f>IF(AZ46=5,G46,0)</f>
        <v>0</v>
      </c>
      <c r="CA46" s="275">
        <v>12</v>
      </c>
      <c r="CB46" s="275">
        <v>0</v>
      </c>
    </row>
    <row r="47" spans="1:80" x14ac:dyDescent="0.2">
      <c r="A47" s="267">
        <v>30</v>
      </c>
      <c r="B47" s="268" t="s">
        <v>1036</v>
      </c>
      <c r="C47" s="269" t="s">
        <v>1037</v>
      </c>
      <c r="D47" s="270" t="s">
        <v>103</v>
      </c>
      <c r="E47" s="271">
        <v>2</v>
      </c>
      <c r="F47" s="271"/>
      <c r="G47" s="272">
        <f>E47*F47</f>
        <v>0</v>
      </c>
      <c r="H47" s="273">
        <v>0</v>
      </c>
      <c r="I47" s="274">
        <f>E47*H47</f>
        <v>0</v>
      </c>
      <c r="J47" s="273"/>
      <c r="K47" s="274">
        <f>E47*J47</f>
        <v>0</v>
      </c>
      <c r="O47" s="266">
        <v>2</v>
      </c>
      <c r="AA47" s="240">
        <v>12</v>
      </c>
      <c r="AB47" s="240">
        <v>0</v>
      </c>
      <c r="AC47" s="240">
        <v>30</v>
      </c>
      <c r="AZ47" s="240">
        <v>4</v>
      </c>
      <c r="BA47" s="240">
        <f>IF(AZ47=1,G47,0)</f>
        <v>0</v>
      </c>
      <c r="BB47" s="240">
        <f>IF(AZ47=2,G47,0)</f>
        <v>0</v>
      </c>
      <c r="BC47" s="240">
        <f>IF(AZ47=3,G47,0)</f>
        <v>0</v>
      </c>
      <c r="BD47" s="240">
        <f>IF(AZ47=4,G47,0)</f>
        <v>0</v>
      </c>
      <c r="BE47" s="240">
        <f>IF(AZ47=5,G47,0)</f>
        <v>0</v>
      </c>
      <c r="CA47" s="275">
        <v>12</v>
      </c>
      <c r="CB47" s="275">
        <v>0</v>
      </c>
    </row>
    <row r="48" spans="1:80" x14ac:dyDescent="0.2">
      <c r="A48" s="267">
        <v>31</v>
      </c>
      <c r="B48" s="268" t="s">
        <v>1036</v>
      </c>
      <c r="C48" s="269" t="s">
        <v>1037</v>
      </c>
      <c r="D48" s="270" t="s">
        <v>103</v>
      </c>
      <c r="E48" s="271">
        <v>9</v>
      </c>
      <c r="F48" s="271"/>
      <c r="G48" s="272">
        <f>E48*F48</f>
        <v>0</v>
      </c>
      <c r="H48" s="273">
        <v>0</v>
      </c>
      <c r="I48" s="274">
        <f>E48*H48</f>
        <v>0</v>
      </c>
      <c r="J48" s="273"/>
      <c r="K48" s="274">
        <f>E48*J48</f>
        <v>0</v>
      </c>
      <c r="O48" s="266">
        <v>2</v>
      </c>
      <c r="AA48" s="240">
        <v>12</v>
      </c>
      <c r="AB48" s="240">
        <v>0</v>
      </c>
      <c r="AC48" s="240">
        <v>31</v>
      </c>
      <c r="AZ48" s="240">
        <v>4</v>
      </c>
      <c r="BA48" s="240">
        <f>IF(AZ48=1,G48,0)</f>
        <v>0</v>
      </c>
      <c r="BB48" s="240">
        <f>IF(AZ48=2,G48,0)</f>
        <v>0</v>
      </c>
      <c r="BC48" s="240">
        <f>IF(AZ48=3,G48,0)</f>
        <v>0</v>
      </c>
      <c r="BD48" s="240">
        <f>IF(AZ48=4,G48,0)</f>
        <v>0</v>
      </c>
      <c r="BE48" s="240">
        <f>IF(AZ48=5,G48,0)</f>
        <v>0</v>
      </c>
      <c r="CA48" s="275">
        <v>12</v>
      </c>
      <c r="CB48" s="275">
        <v>0</v>
      </c>
    </row>
    <row r="49" spans="1:57" x14ac:dyDescent="0.2">
      <c r="A49" s="285"/>
      <c r="B49" s="286" t="s">
        <v>104</v>
      </c>
      <c r="C49" s="287" t="s">
        <v>1029</v>
      </c>
      <c r="D49" s="288"/>
      <c r="E49" s="289"/>
      <c r="F49" s="290"/>
      <c r="G49" s="291">
        <f>SUM(G43:G48)</f>
        <v>0</v>
      </c>
      <c r="H49" s="292"/>
      <c r="I49" s="293">
        <f>SUM(I43:I48)</f>
        <v>0</v>
      </c>
      <c r="J49" s="292"/>
      <c r="K49" s="293">
        <f>SUM(K43:K48)</f>
        <v>0</v>
      </c>
      <c r="O49" s="266">
        <v>4</v>
      </c>
      <c r="BA49" s="294">
        <f>SUM(BA43:BA48)</f>
        <v>0</v>
      </c>
      <c r="BB49" s="294">
        <f>SUM(BB43:BB48)</f>
        <v>0</v>
      </c>
      <c r="BC49" s="294">
        <f>SUM(BC43:BC48)</f>
        <v>0</v>
      </c>
      <c r="BD49" s="294">
        <f>SUM(BD43:BD48)</f>
        <v>0</v>
      </c>
      <c r="BE49" s="294">
        <f>SUM(BE43:BE48)</f>
        <v>0</v>
      </c>
    </row>
    <row r="50" spans="1:57" x14ac:dyDescent="0.2">
      <c r="E50" s="240"/>
    </row>
    <row r="51" spans="1:57" x14ac:dyDescent="0.2">
      <c r="E51" s="240"/>
    </row>
    <row r="52" spans="1:57" x14ac:dyDescent="0.2">
      <c r="E52" s="240"/>
    </row>
    <row r="53" spans="1:57" x14ac:dyDescent="0.2">
      <c r="E53" s="240"/>
    </row>
    <row r="54" spans="1:57" x14ac:dyDescent="0.2">
      <c r="E54" s="240"/>
    </row>
    <row r="55" spans="1:57" x14ac:dyDescent="0.2">
      <c r="E55" s="240"/>
    </row>
    <row r="56" spans="1:57" x14ac:dyDescent="0.2">
      <c r="E56" s="240"/>
    </row>
    <row r="57" spans="1:57" x14ac:dyDescent="0.2">
      <c r="E57" s="240"/>
    </row>
    <row r="58" spans="1:57" x14ac:dyDescent="0.2">
      <c r="E58" s="240"/>
    </row>
    <row r="59" spans="1:57" x14ac:dyDescent="0.2">
      <c r="E59" s="240"/>
    </row>
    <row r="60" spans="1:57" x14ac:dyDescent="0.2">
      <c r="E60" s="240"/>
    </row>
    <row r="61" spans="1:57" x14ac:dyDescent="0.2">
      <c r="E61" s="240"/>
    </row>
    <row r="62" spans="1:57" x14ac:dyDescent="0.2">
      <c r="E62" s="240"/>
    </row>
    <row r="63" spans="1:57" x14ac:dyDescent="0.2">
      <c r="E63" s="240"/>
    </row>
    <row r="64" spans="1:57" x14ac:dyDescent="0.2">
      <c r="E64" s="240"/>
    </row>
    <row r="65" spans="1:7" x14ac:dyDescent="0.2">
      <c r="E65" s="240"/>
    </row>
    <row r="66" spans="1:7" x14ac:dyDescent="0.2">
      <c r="E66" s="240"/>
    </row>
    <row r="67" spans="1:7" x14ac:dyDescent="0.2">
      <c r="E67" s="240"/>
    </row>
    <row r="68" spans="1:7" x14ac:dyDescent="0.2">
      <c r="E68" s="240"/>
    </row>
    <row r="69" spans="1:7" x14ac:dyDescent="0.2">
      <c r="E69" s="240"/>
    </row>
    <row r="70" spans="1:7" x14ac:dyDescent="0.2">
      <c r="E70" s="240"/>
    </row>
    <row r="71" spans="1:7" x14ac:dyDescent="0.2">
      <c r="E71" s="240"/>
    </row>
    <row r="72" spans="1:7" x14ac:dyDescent="0.2">
      <c r="E72" s="240"/>
    </row>
    <row r="73" spans="1:7" x14ac:dyDescent="0.2">
      <c r="A73" s="284"/>
      <c r="B73" s="284"/>
      <c r="C73" s="284"/>
      <c r="D73" s="284"/>
      <c r="E73" s="284"/>
      <c r="F73" s="284"/>
      <c r="G73" s="284"/>
    </row>
    <row r="74" spans="1:7" x14ac:dyDescent="0.2">
      <c r="A74" s="284"/>
      <c r="B74" s="284"/>
      <c r="C74" s="284"/>
      <c r="D74" s="284"/>
      <c r="E74" s="284"/>
      <c r="F74" s="284"/>
      <c r="G74" s="284"/>
    </row>
    <row r="75" spans="1:7" x14ac:dyDescent="0.2">
      <c r="A75" s="284"/>
      <c r="B75" s="284"/>
      <c r="C75" s="284"/>
      <c r="D75" s="284"/>
      <c r="E75" s="284"/>
      <c r="F75" s="284"/>
      <c r="G75" s="284"/>
    </row>
    <row r="76" spans="1:7" x14ac:dyDescent="0.2">
      <c r="A76" s="284"/>
      <c r="B76" s="284"/>
      <c r="C76" s="284"/>
      <c r="D76" s="284"/>
      <c r="E76" s="284"/>
      <c r="F76" s="284"/>
      <c r="G76" s="284"/>
    </row>
    <row r="77" spans="1:7" x14ac:dyDescent="0.2">
      <c r="E77" s="240"/>
    </row>
    <row r="78" spans="1:7" x14ac:dyDescent="0.2">
      <c r="E78" s="240"/>
    </row>
    <row r="79" spans="1:7" x14ac:dyDescent="0.2">
      <c r="E79" s="240"/>
    </row>
    <row r="80" spans="1:7" x14ac:dyDescent="0.2">
      <c r="E80" s="240"/>
    </row>
    <row r="81" spans="5:5" x14ac:dyDescent="0.2">
      <c r="E81" s="240"/>
    </row>
    <row r="82" spans="5:5" x14ac:dyDescent="0.2">
      <c r="E82" s="240"/>
    </row>
    <row r="83" spans="5:5" x14ac:dyDescent="0.2">
      <c r="E83" s="240"/>
    </row>
    <row r="84" spans="5:5" x14ac:dyDescent="0.2">
      <c r="E84" s="240"/>
    </row>
    <row r="85" spans="5:5" x14ac:dyDescent="0.2">
      <c r="E85" s="240"/>
    </row>
    <row r="86" spans="5:5" x14ac:dyDescent="0.2">
      <c r="E86" s="240"/>
    </row>
    <row r="87" spans="5:5" x14ac:dyDescent="0.2">
      <c r="E87" s="240"/>
    </row>
    <row r="88" spans="5:5" x14ac:dyDescent="0.2">
      <c r="E88" s="240"/>
    </row>
    <row r="89" spans="5:5" x14ac:dyDescent="0.2">
      <c r="E89" s="240"/>
    </row>
    <row r="90" spans="5:5" x14ac:dyDescent="0.2">
      <c r="E90" s="240"/>
    </row>
    <row r="91" spans="5:5" x14ac:dyDescent="0.2">
      <c r="E91" s="240"/>
    </row>
    <row r="92" spans="5:5" x14ac:dyDescent="0.2">
      <c r="E92" s="240"/>
    </row>
    <row r="93" spans="5:5" x14ac:dyDescent="0.2">
      <c r="E93" s="240"/>
    </row>
    <row r="94" spans="5:5" x14ac:dyDescent="0.2">
      <c r="E94" s="240"/>
    </row>
    <row r="95" spans="5:5" x14ac:dyDescent="0.2">
      <c r="E95" s="240"/>
    </row>
    <row r="96" spans="5:5" x14ac:dyDescent="0.2">
      <c r="E96" s="240"/>
    </row>
    <row r="97" spans="1:7" x14ac:dyDescent="0.2">
      <c r="E97" s="240"/>
    </row>
    <row r="98" spans="1:7" x14ac:dyDescent="0.2">
      <c r="E98" s="240"/>
    </row>
    <row r="99" spans="1:7" x14ac:dyDescent="0.2">
      <c r="E99" s="240"/>
    </row>
    <row r="100" spans="1:7" x14ac:dyDescent="0.2">
      <c r="E100" s="240"/>
    </row>
    <row r="101" spans="1:7" x14ac:dyDescent="0.2">
      <c r="E101" s="240"/>
    </row>
    <row r="102" spans="1:7" x14ac:dyDescent="0.2">
      <c r="E102" s="240"/>
    </row>
    <row r="103" spans="1:7" x14ac:dyDescent="0.2">
      <c r="E103" s="240"/>
    </row>
    <row r="104" spans="1:7" x14ac:dyDescent="0.2">
      <c r="E104" s="240"/>
    </row>
    <row r="105" spans="1:7" x14ac:dyDescent="0.2">
      <c r="E105" s="240"/>
    </row>
    <row r="106" spans="1:7" x14ac:dyDescent="0.2">
      <c r="E106" s="240"/>
    </row>
    <row r="107" spans="1:7" x14ac:dyDescent="0.2">
      <c r="E107" s="240"/>
    </row>
    <row r="108" spans="1:7" x14ac:dyDescent="0.2">
      <c r="A108" s="295"/>
      <c r="B108" s="295"/>
    </row>
    <row r="109" spans="1:7" x14ac:dyDescent="0.2">
      <c r="A109" s="284"/>
      <c r="B109" s="284"/>
      <c r="C109" s="296"/>
      <c r="D109" s="296"/>
      <c r="E109" s="297"/>
      <c r="F109" s="296"/>
      <c r="G109" s="298"/>
    </row>
    <row r="110" spans="1:7" x14ac:dyDescent="0.2">
      <c r="A110" s="299"/>
      <c r="B110" s="299"/>
      <c r="C110" s="284"/>
      <c r="D110" s="284"/>
      <c r="E110" s="300"/>
      <c r="F110" s="284"/>
      <c r="G110" s="284"/>
    </row>
    <row r="111" spans="1:7" x14ac:dyDescent="0.2">
      <c r="A111" s="284"/>
      <c r="B111" s="284"/>
      <c r="C111" s="284"/>
      <c r="D111" s="284"/>
      <c r="E111" s="300"/>
      <c r="F111" s="284"/>
      <c r="G111" s="284"/>
    </row>
    <row r="112" spans="1:7" x14ac:dyDescent="0.2">
      <c r="A112" s="284"/>
      <c r="B112" s="284"/>
      <c r="C112" s="284"/>
      <c r="D112" s="284"/>
      <c r="E112" s="300"/>
      <c r="F112" s="284"/>
      <c r="G112" s="284"/>
    </row>
    <row r="113" spans="1:7" x14ac:dyDescent="0.2">
      <c r="A113" s="284"/>
      <c r="B113" s="284"/>
      <c r="C113" s="284"/>
      <c r="D113" s="284"/>
      <c r="E113" s="300"/>
      <c r="F113" s="284"/>
      <c r="G113" s="284"/>
    </row>
    <row r="114" spans="1:7" x14ac:dyDescent="0.2">
      <c r="A114" s="284"/>
      <c r="B114" s="284"/>
      <c r="C114" s="284"/>
      <c r="D114" s="284"/>
      <c r="E114" s="300"/>
      <c r="F114" s="284"/>
      <c r="G114" s="284"/>
    </row>
    <row r="115" spans="1:7" x14ac:dyDescent="0.2">
      <c r="A115" s="284"/>
      <c r="B115" s="284"/>
      <c r="C115" s="284"/>
      <c r="D115" s="284"/>
      <c r="E115" s="300"/>
      <c r="F115" s="284"/>
      <c r="G115" s="284"/>
    </row>
    <row r="116" spans="1:7" x14ac:dyDescent="0.2">
      <c r="A116" s="284"/>
      <c r="B116" s="284"/>
      <c r="C116" s="284"/>
      <c r="D116" s="284"/>
      <c r="E116" s="300"/>
      <c r="F116" s="284"/>
      <c r="G116" s="284"/>
    </row>
    <row r="117" spans="1:7" x14ac:dyDescent="0.2">
      <c r="A117" s="284"/>
      <c r="B117" s="284"/>
      <c r="C117" s="284"/>
      <c r="D117" s="284"/>
      <c r="E117" s="300"/>
      <c r="F117" s="284"/>
      <c r="G117" s="284"/>
    </row>
    <row r="118" spans="1:7" x14ac:dyDescent="0.2">
      <c r="A118" s="284"/>
      <c r="B118" s="284"/>
      <c r="C118" s="284"/>
      <c r="D118" s="284"/>
      <c r="E118" s="300"/>
      <c r="F118" s="284"/>
      <c r="G118" s="284"/>
    </row>
    <row r="119" spans="1:7" x14ac:dyDescent="0.2">
      <c r="A119" s="284"/>
      <c r="B119" s="284"/>
      <c r="C119" s="284"/>
      <c r="D119" s="284"/>
      <c r="E119" s="300"/>
      <c r="F119" s="284"/>
      <c r="G119" s="284"/>
    </row>
    <row r="120" spans="1:7" x14ac:dyDescent="0.2">
      <c r="A120" s="284"/>
      <c r="B120" s="284"/>
      <c r="C120" s="284"/>
      <c r="D120" s="284"/>
      <c r="E120" s="300"/>
      <c r="F120" s="284"/>
      <c r="G120" s="284"/>
    </row>
    <row r="121" spans="1:7" x14ac:dyDescent="0.2">
      <c r="A121" s="284"/>
      <c r="B121" s="284"/>
      <c r="C121" s="284"/>
      <c r="D121" s="284"/>
      <c r="E121" s="300"/>
      <c r="F121" s="284"/>
      <c r="G121" s="284"/>
    </row>
    <row r="122" spans="1:7" x14ac:dyDescent="0.2">
      <c r="A122" s="284"/>
      <c r="B122" s="284"/>
      <c r="C122" s="284"/>
      <c r="D122" s="284"/>
      <c r="E122" s="300"/>
      <c r="F122" s="284"/>
      <c r="G122" s="284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96"/>
  <sheetViews>
    <sheetView workbookViewId="0">
      <selection activeCell="G45" sqref="G45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324" t="s">
        <v>3</v>
      </c>
      <c r="B1" s="325"/>
      <c r="C1" s="192" t="s">
        <v>107</v>
      </c>
      <c r="D1" s="193"/>
      <c r="E1" s="194"/>
      <c r="F1" s="193"/>
      <c r="G1" s="195" t="s">
        <v>77</v>
      </c>
      <c r="H1" s="196" t="s">
        <v>108</v>
      </c>
      <c r="I1" s="197"/>
    </row>
    <row r="2" spans="1:9" ht="13.5" thickBot="1" x14ac:dyDescent="0.25">
      <c r="A2" s="326" t="s">
        <v>78</v>
      </c>
      <c r="B2" s="327"/>
      <c r="C2" s="198" t="s">
        <v>110</v>
      </c>
      <c r="D2" s="199"/>
      <c r="E2" s="200"/>
      <c r="F2" s="199"/>
      <c r="G2" s="328" t="s">
        <v>109</v>
      </c>
      <c r="H2" s="329"/>
      <c r="I2" s="330"/>
    </row>
    <row r="3" spans="1:9" ht="13.5" thickTop="1" x14ac:dyDescent="0.2">
      <c r="F3" s="131"/>
    </row>
    <row r="4" spans="1:9" ht="19.5" customHeight="1" x14ac:dyDescent="0.25">
      <c r="A4" s="201" t="s">
        <v>79</v>
      </c>
      <c r="B4" s="202"/>
      <c r="C4" s="202"/>
      <c r="D4" s="202"/>
      <c r="E4" s="203"/>
      <c r="F4" s="202"/>
      <c r="G4" s="202"/>
      <c r="H4" s="202"/>
      <c r="I4" s="202"/>
    </row>
    <row r="5" spans="1:9" ht="13.5" thickBot="1" x14ac:dyDescent="0.25"/>
    <row r="6" spans="1:9" s="131" customFormat="1" ht="13.5" thickBot="1" x14ac:dyDescent="0.25">
      <c r="A6" s="204"/>
      <c r="B6" s="205" t="s">
        <v>80</v>
      </c>
      <c r="C6" s="205"/>
      <c r="D6" s="206"/>
      <c r="E6" s="207" t="s">
        <v>26</v>
      </c>
      <c r="F6" s="208" t="s">
        <v>27</v>
      </c>
      <c r="G6" s="208" t="s">
        <v>28</v>
      </c>
      <c r="H6" s="208" t="s">
        <v>29</v>
      </c>
      <c r="I6" s="209" t="s">
        <v>30</v>
      </c>
    </row>
    <row r="7" spans="1:9" s="131" customFormat="1" x14ac:dyDescent="0.2">
      <c r="A7" s="301" t="str">
        <f>'SO01 SO01 Pol'!B7</f>
        <v>1</v>
      </c>
      <c r="B7" s="63" t="str">
        <f>'SO01 SO01 Pol'!C7</f>
        <v>Zemní práce</v>
      </c>
      <c r="D7" s="210"/>
      <c r="E7" s="302">
        <f>'SO01 SO01 Pol'!BA15</f>
        <v>0</v>
      </c>
      <c r="F7" s="303">
        <f>'SO01 SO01 Pol'!BB15</f>
        <v>0</v>
      </c>
      <c r="G7" s="303">
        <f>'SO01 SO01 Pol'!BC15</f>
        <v>0</v>
      </c>
      <c r="H7" s="303">
        <f>'SO01 SO01 Pol'!BD15</f>
        <v>0</v>
      </c>
      <c r="I7" s="304">
        <f>'SO01 SO01 Pol'!BE15</f>
        <v>0</v>
      </c>
    </row>
    <row r="8" spans="1:9" s="131" customFormat="1" x14ac:dyDescent="0.2">
      <c r="A8" s="301" t="str">
        <f>'SO01 SO01 Pol'!B16</f>
        <v>2</v>
      </c>
      <c r="B8" s="63" t="str">
        <f>'SO01 SO01 Pol'!C16</f>
        <v>Základy,zvláštní zakládání</v>
      </c>
      <c r="D8" s="210"/>
      <c r="E8" s="302">
        <f>'SO01 SO01 Pol'!BA30</f>
        <v>0</v>
      </c>
      <c r="F8" s="303">
        <f>'SO01 SO01 Pol'!BB30</f>
        <v>0</v>
      </c>
      <c r="G8" s="303">
        <f>'SO01 SO01 Pol'!BC30</f>
        <v>0</v>
      </c>
      <c r="H8" s="303">
        <f>'SO01 SO01 Pol'!BD30</f>
        <v>0</v>
      </c>
      <c r="I8" s="304">
        <f>'SO01 SO01 Pol'!BE30</f>
        <v>0</v>
      </c>
    </row>
    <row r="9" spans="1:9" s="131" customFormat="1" x14ac:dyDescent="0.2">
      <c r="A9" s="301" t="str">
        <f>'SO01 SO01 Pol'!B31</f>
        <v>3</v>
      </c>
      <c r="B9" s="63" t="str">
        <f>'SO01 SO01 Pol'!C31</f>
        <v>Svislé a kompletní konstrukce</v>
      </c>
      <c r="D9" s="210"/>
      <c r="E9" s="302">
        <f>'SO01 SO01 Pol'!BA40</f>
        <v>0</v>
      </c>
      <c r="F9" s="303">
        <f>'SO01 SO01 Pol'!BB40</f>
        <v>0</v>
      </c>
      <c r="G9" s="303">
        <f>'SO01 SO01 Pol'!BC40</f>
        <v>0</v>
      </c>
      <c r="H9" s="303">
        <f>'SO01 SO01 Pol'!BD40</f>
        <v>0</v>
      </c>
      <c r="I9" s="304">
        <f>'SO01 SO01 Pol'!BE40</f>
        <v>0</v>
      </c>
    </row>
    <row r="10" spans="1:9" s="131" customFormat="1" x14ac:dyDescent="0.2">
      <c r="A10" s="301" t="str">
        <f>'SO01 SO01 Pol'!B41</f>
        <v>4</v>
      </c>
      <c r="B10" s="63" t="str">
        <f>'SO01 SO01 Pol'!C41</f>
        <v>Vodorovné konstrukce</v>
      </c>
      <c r="D10" s="210"/>
      <c r="E10" s="302">
        <f>'SO01 SO01 Pol'!BA46</f>
        <v>0</v>
      </c>
      <c r="F10" s="303">
        <f>'SO01 SO01 Pol'!BB46</f>
        <v>0</v>
      </c>
      <c r="G10" s="303">
        <f>'SO01 SO01 Pol'!BC46</f>
        <v>0</v>
      </c>
      <c r="H10" s="303">
        <f>'SO01 SO01 Pol'!BD46</f>
        <v>0</v>
      </c>
      <c r="I10" s="304">
        <f>'SO01 SO01 Pol'!BE46</f>
        <v>0</v>
      </c>
    </row>
    <row r="11" spans="1:9" s="131" customFormat="1" x14ac:dyDescent="0.2">
      <c r="A11" s="301" t="str">
        <f>'SO01 SO01 Pol'!B47</f>
        <v>45</v>
      </c>
      <c r="B11" s="63" t="str">
        <f>'SO01 SO01 Pol'!C47</f>
        <v>Podkladní a vedlejší konstrukc</v>
      </c>
      <c r="D11" s="210"/>
      <c r="E11" s="302">
        <f>'SO01 SO01 Pol'!BA56</f>
        <v>0</v>
      </c>
      <c r="F11" s="303">
        <f>'SO01 SO01 Pol'!BB56</f>
        <v>0</v>
      </c>
      <c r="G11" s="303">
        <f>'SO01 SO01 Pol'!BC56</f>
        <v>0</v>
      </c>
      <c r="H11" s="303">
        <f>'SO01 SO01 Pol'!BD56</f>
        <v>0</v>
      </c>
      <c r="I11" s="304">
        <f>'SO01 SO01 Pol'!BE56</f>
        <v>0</v>
      </c>
    </row>
    <row r="12" spans="1:9" s="131" customFormat="1" x14ac:dyDescent="0.2">
      <c r="A12" s="301" t="str">
        <f>'SO01 SO01 Pol'!B57</f>
        <v>61</v>
      </c>
      <c r="B12" s="63" t="str">
        <f>'SO01 SO01 Pol'!C57</f>
        <v>Upravy povrchů vnitřní</v>
      </c>
      <c r="D12" s="210"/>
      <c r="E12" s="302">
        <f>'SO01 SO01 Pol'!BA64</f>
        <v>0</v>
      </c>
      <c r="F12" s="303">
        <f>'SO01 SO01 Pol'!BB64</f>
        <v>0</v>
      </c>
      <c r="G12" s="303">
        <f>'SO01 SO01 Pol'!BC64</f>
        <v>0</v>
      </c>
      <c r="H12" s="303">
        <f>'SO01 SO01 Pol'!BD64</f>
        <v>0</v>
      </c>
      <c r="I12" s="304">
        <f>'SO01 SO01 Pol'!BE64</f>
        <v>0</v>
      </c>
    </row>
    <row r="13" spans="1:9" s="131" customFormat="1" x14ac:dyDescent="0.2">
      <c r="A13" s="301" t="str">
        <f>'SO01 SO01 Pol'!B65</f>
        <v>62</v>
      </c>
      <c r="B13" s="63" t="str">
        <f>'SO01 SO01 Pol'!C65</f>
        <v>Upravy povrchů vnější</v>
      </c>
      <c r="D13" s="210"/>
      <c r="E13" s="302">
        <f>'SO01 SO01 Pol'!BA84</f>
        <v>0</v>
      </c>
      <c r="F13" s="303">
        <f>'SO01 SO01 Pol'!BB84</f>
        <v>0</v>
      </c>
      <c r="G13" s="303">
        <f>'SO01 SO01 Pol'!BC84</f>
        <v>0</v>
      </c>
      <c r="H13" s="303">
        <f>'SO01 SO01 Pol'!BD84</f>
        <v>0</v>
      </c>
      <c r="I13" s="304">
        <f>'SO01 SO01 Pol'!BE84</f>
        <v>0</v>
      </c>
    </row>
    <row r="14" spans="1:9" s="131" customFormat="1" x14ac:dyDescent="0.2">
      <c r="A14" s="301" t="str">
        <f>'SO01 SO01 Pol'!B85</f>
        <v>63</v>
      </c>
      <c r="B14" s="63" t="str">
        <f>'SO01 SO01 Pol'!C85</f>
        <v>Podlahy a podlahové konstrukce</v>
      </c>
      <c r="D14" s="210"/>
      <c r="E14" s="302">
        <f>'SO01 SO01 Pol'!BA98</f>
        <v>0</v>
      </c>
      <c r="F14" s="303">
        <f>'SO01 SO01 Pol'!BB98</f>
        <v>0</v>
      </c>
      <c r="G14" s="303">
        <f>'SO01 SO01 Pol'!BC98</f>
        <v>0</v>
      </c>
      <c r="H14" s="303">
        <f>'SO01 SO01 Pol'!BD98</f>
        <v>0</v>
      </c>
      <c r="I14" s="304">
        <f>'SO01 SO01 Pol'!BE98</f>
        <v>0</v>
      </c>
    </row>
    <row r="15" spans="1:9" s="131" customFormat="1" x14ac:dyDescent="0.2">
      <c r="A15" s="301" t="str">
        <f>'SO01 SO01 Pol'!B99</f>
        <v>64</v>
      </c>
      <c r="B15" s="63" t="str">
        <f>'SO01 SO01 Pol'!C99</f>
        <v>Výplně otvorů</v>
      </c>
      <c r="D15" s="210"/>
      <c r="E15" s="302">
        <f>'SO01 SO01 Pol'!BA104</f>
        <v>0</v>
      </c>
      <c r="F15" s="303">
        <f>'SO01 SO01 Pol'!BB104</f>
        <v>0</v>
      </c>
      <c r="G15" s="303">
        <f>'SO01 SO01 Pol'!BC104</f>
        <v>0</v>
      </c>
      <c r="H15" s="303">
        <f>'SO01 SO01 Pol'!BD104</f>
        <v>0</v>
      </c>
      <c r="I15" s="304">
        <f>'SO01 SO01 Pol'!BE104</f>
        <v>0</v>
      </c>
    </row>
    <row r="16" spans="1:9" s="131" customFormat="1" x14ac:dyDescent="0.2">
      <c r="A16" s="301" t="str">
        <f>'SO01 SO01 Pol'!B105</f>
        <v>8</v>
      </c>
      <c r="B16" s="63" t="str">
        <f>'SO01 SO01 Pol'!C105</f>
        <v>Trubní vedení</v>
      </c>
      <c r="D16" s="210"/>
      <c r="E16" s="302">
        <f>'SO01 SO01 Pol'!BA108</f>
        <v>0</v>
      </c>
      <c r="F16" s="303">
        <f>'SO01 SO01 Pol'!BB108</f>
        <v>0</v>
      </c>
      <c r="G16" s="303">
        <f>'SO01 SO01 Pol'!BC108</f>
        <v>0</v>
      </c>
      <c r="H16" s="303">
        <f>'SO01 SO01 Pol'!BD108</f>
        <v>0</v>
      </c>
      <c r="I16" s="304">
        <f>'SO01 SO01 Pol'!BE108</f>
        <v>0</v>
      </c>
    </row>
    <row r="17" spans="1:9" s="131" customFormat="1" x14ac:dyDescent="0.2">
      <c r="A17" s="301" t="str">
        <f>'SO01 SO01 Pol'!B109</f>
        <v>91</v>
      </c>
      <c r="B17" s="63" t="str">
        <f>'SO01 SO01 Pol'!C109</f>
        <v>Doplňující práce na komunikaci</v>
      </c>
      <c r="D17" s="210"/>
      <c r="E17" s="302">
        <f>'SO01 SO01 Pol'!BA114</f>
        <v>0</v>
      </c>
      <c r="F17" s="303">
        <f>'SO01 SO01 Pol'!BB114</f>
        <v>0</v>
      </c>
      <c r="G17" s="303">
        <f>'SO01 SO01 Pol'!BC114</f>
        <v>0</v>
      </c>
      <c r="H17" s="303">
        <f>'SO01 SO01 Pol'!BD114</f>
        <v>0</v>
      </c>
      <c r="I17" s="304">
        <f>'SO01 SO01 Pol'!BE114</f>
        <v>0</v>
      </c>
    </row>
    <row r="18" spans="1:9" s="131" customFormat="1" x14ac:dyDescent="0.2">
      <c r="A18" s="301" t="str">
        <f>'SO01 SO01 Pol'!B115</f>
        <v>94</v>
      </c>
      <c r="B18" s="63" t="str">
        <f>'SO01 SO01 Pol'!C115</f>
        <v>Lešení a stavební výtahy</v>
      </c>
      <c r="D18" s="210"/>
      <c r="E18" s="302">
        <f>'SO01 SO01 Pol'!BA120</f>
        <v>0</v>
      </c>
      <c r="F18" s="303">
        <f>'SO01 SO01 Pol'!BB120</f>
        <v>0</v>
      </c>
      <c r="G18" s="303">
        <f>'SO01 SO01 Pol'!BC120</f>
        <v>0</v>
      </c>
      <c r="H18" s="303">
        <f>'SO01 SO01 Pol'!BD120</f>
        <v>0</v>
      </c>
      <c r="I18" s="304">
        <f>'SO01 SO01 Pol'!BE120</f>
        <v>0</v>
      </c>
    </row>
    <row r="19" spans="1:9" s="131" customFormat="1" x14ac:dyDescent="0.2">
      <c r="A19" s="301" t="str">
        <f>'SO01 SO01 Pol'!B121</f>
        <v>95</v>
      </c>
      <c r="B19" s="63" t="str">
        <f>'SO01 SO01 Pol'!C121</f>
        <v>Dokončovací kce na pozem.stav.</v>
      </c>
      <c r="D19" s="210"/>
      <c r="E19" s="302">
        <f>'SO01 SO01 Pol'!BA128</f>
        <v>0</v>
      </c>
      <c r="F19" s="303">
        <f>'SO01 SO01 Pol'!BB128</f>
        <v>0</v>
      </c>
      <c r="G19" s="303">
        <f>'SO01 SO01 Pol'!BC128</f>
        <v>0</v>
      </c>
      <c r="H19" s="303">
        <f>'SO01 SO01 Pol'!BD128</f>
        <v>0</v>
      </c>
      <c r="I19" s="304">
        <f>'SO01 SO01 Pol'!BE128</f>
        <v>0</v>
      </c>
    </row>
    <row r="20" spans="1:9" s="131" customFormat="1" x14ac:dyDescent="0.2">
      <c r="A20" s="301" t="str">
        <f>'SO01 SO01 Pol'!B129</f>
        <v>96</v>
      </c>
      <c r="B20" s="63" t="str">
        <f>'SO01 SO01 Pol'!C129</f>
        <v>Bourání konstrukcí</v>
      </c>
      <c r="D20" s="210"/>
      <c r="E20" s="302">
        <f>'SO01 SO01 Pol'!BA133</f>
        <v>0</v>
      </c>
      <c r="F20" s="303">
        <f>'SO01 SO01 Pol'!BB133</f>
        <v>0</v>
      </c>
      <c r="G20" s="303">
        <f>'SO01 SO01 Pol'!BC133</f>
        <v>0</v>
      </c>
      <c r="H20" s="303">
        <f>'SO01 SO01 Pol'!BD133</f>
        <v>0</v>
      </c>
      <c r="I20" s="304">
        <f>'SO01 SO01 Pol'!BE133</f>
        <v>0</v>
      </c>
    </row>
    <row r="21" spans="1:9" s="131" customFormat="1" x14ac:dyDescent="0.2">
      <c r="A21" s="301" t="str">
        <f>'SO01 SO01 Pol'!B134</f>
        <v>97</v>
      </c>
      <c r="B21" s="63" t="str">
        <f>'SO01 SO01 Pol'!C134</f>
        <v>Prorážení otvorů</v>
      </c>
      <c r="D21" s="210"/>
      <c r="E21" s="302">
        <f>'SO01 SO01 Pol'!BA139</f>
        <v>0</v>
      </c>
      <c r="F21" s="303">
        <f>'SO01 SO01 Pol'!BB139</f>
        <v>0</v>
      </c>
      <c r="G21" s="303">
        <f>'SO01 SO01 Pol'!BC139</f>
        <v>0</v>
      </c>
      <c r="H21" s="303">
        <f>'SO01 SO01 Pol'!BD139</f>
        <v>0</v>
      </c>
      <c r="I21" s="304">
        <f>'SO01 SO01 Pol'!BE139</f>
        <v>0</v>
      </c>
    </row>
    <row r="22" spans="1:9" s="131" customFormat="1" x14ac:dyDescent="0.2">
      <c r="A22" s="301" t="str">
        <f>'SO01 SO01 Pol'!B140</f>
        <v>99</v>
      </c>
      <c r="B22" s="63" t="str">
        <f>'SO01 SO01 Pol'!C140</f>
        <v>Přesun hmot</v>
      </c>
      <c r="D22" s="210"/>
      <c r="E22" s="302">
        <f>'SO01 SO01 Pol'!BA142</f>
        <v>0</v>
      </c>
      <c r="F22" s="303">
        <f>'SO01 SO01 Pol'!BB142</f>
        <v>0</v>
      </c>
      <c r="G22" s="303">
        <f>'SO01 SO01 Pol'!BC142</f>
        <v>0</v>
      </c>
      <c r="H22" s="303">
        <f>'SO01 SO01 Pol'!BD142</f>
        <v>0</v>
      </c>
      <c r="I22" s="304">
        <f>'SO01 SO01 Pol'!BE142</f>
        <v>0</v>
      </c>
    </row>
    <row r="23" spans="1:9" s="131" customFormat="1" x14ac:dyDescent="0.2">
      <c r="A23" s="301" t="str">
        <f>'SO01 SO01 Pol'!B143</f>
        <v>711</v>
      </c>
      <c r="B23" s="63" t="str">
        <f>'SO01 SO01 Pol'!C143</f>
        <v>Izolace proti vodě</v>
      </c>
      <c r="D23" s="210"/>
      <c r="E23" s="302">
        <f>'SO01 SO01 Pol'!BA146</f>
        <v>0</v>
      </c>
      <c r="F23" s="303">
        <f>'SO01 SO01 Pol'!BB146</f>
        <v>0</v>
      </c>
      <c r="G23" s="303">
        <f>'SO01 SO01 Pol'!BC146</f>
        <v>0</v>
      </c>
      <c r="H23" s="303">
        <f>'SO01 SO01 Pol'!BD146</f>
        <v>0</v>
      </c>
      <c r="I23" s="304">
        <f>'SO01 SO01 Pol'!BE146</f>
        <v>0</v>
      </c>
    </row>
    <row r="24" spans="1:9" s="131" customFormat="1" x14ac:dyDescent="0.2">
      <c r="A24" s="301" t="str">
        <f>'SO01 SO01 Pol'!B147</f>
        <v>713</v>
      </c>
      <c r="B24" s="63" t="str">
        <f>'SO01 SO01 Pol'!C147</f>
        <v>Izolace tepelné</v>
      </c>
      <c r="D24" s="210"/>
      <c r="E24" s="302">
        <f>'SO01 SO01 Pol'!BA151</f>
        <v>0</v>
      </c>
      <c r="F24" s="303">
        <f>'SO01 SO01 Pol'!BB151</f>
        <v>0</v>
      </c>
      <c r="G24" s="303">
        <f>'SO01 SO01 Pol'!BC151</f>
        <v>0</v>
      </c>
      <c r="H24" s="303">
        <f>'SO01 SO01 Pol'!BD151</f>
        <v>0</v>
      </c>
      <c r="I24" s="304">
        <f>'SO01 SO01 Pol'!BE151</f>
        <v>0</v>
      </c>
    </row>
    <row r="25" spans="1:9" s="131" customFormat="1" x14ac:dyDescent="0.2">
      <c r="A25" s="301" t="str">
        <f>'SO01 SO01 Pol'!B152</f>
        <v>722</v>
      </c>
      <c r="B25" s="63" t="str">
        <f>'SO01 SO01 Pol'!C152</f>
        <v>Vnitřní vodovod</v>
      </c>
      <c r="D25" s="210"/>
      <c r="E25" s="302">
        <f>'SO01 SO01 Pol'!BA156</f>
        <v>0</v>
      </c>
      <c r="F25" s="303">
        <f>'SO01 SO01 Pol'!BB156</f>
        <v>0</v>
      </c>
      <c r="G25" s="303">
        <f>'SO01 SO01 Pol'!BC156</f>
        <v>0</v>
      </c>
      <c r="H25" s="303">
        <f>'SO01 SO01 Pol'!BD156</f>
        <v>0</v>
      </c>
      <c r="I25" s="304">
        <f>'SO01 SO01 Pol'!BE156</f>
        <v>0</v>
      </c>
    </row>
    <row r="26" spans="1:9" s="131" customFormat="1" x14ac:dyDescent="0.2">
      <c r="A26" s="301" t="str">
        <f>'SO01 SO01 Pol'!B157</f>
        <v>725</v>
      </c>
      <c r="B26" s="63" t="str">
        <f>'SO01 SO01 Pol'!C157</f>
        <v>Zařizovací předměty</v>
      </c>
      <c r="D26" s="210"/>
      <c r="E26" s="302">
        <f>'SO01 SO01 Pol'!BA159</f>
        <v>0</v>
      </c>
      <c r="F26" s="303">
        <f>'SO01 SO01 Pol'!BB159</f>
        <v>0</v>
      </c>
      <c r="G26" s="303">
        <f>'SO01 SO01 Pol'!BC159</f>
        <v>0</v>
      </c>
      <c r="H26" s="303">
        <f>'SO01 SO01 Pol'!BD159</f>
        <v>0</v>
      </c>
      <c r="I26" s="304">
        <f>'SO01 SO01 Pol'!BE159</f>
        <v>0</v>
      </c>
    </row>
    <row r="27" spans="1:9" s="131" customFormat="1" x14ac:dyDescent="0.2">
      <c r="A27" s="301" t="str">
        <f>'SO01 SO01 Pol'!B160</f>
        <v>766</v>
      </c>
      <c r="B27" s="63" t="str">
        <f>'SO01 SO01 Pol'!C160</f>
        <v>Konstrukce truhlářské</v>
      </c>
      <c r="D27" s="210"/>
      <c r="E27" s="302">
        <f>'SO01 SO01 Pol'!BA165</f>
        <v>0</v>
      </c>
      <c r="F27" s="303">
        <f>'SO01 SO01 Pol'!BB165</f>
        <v>0</v>
      </c>
      <c r="G27" s="303">
        <f>'SO01 SO01 Pol'!BC165</f>
        <v>0</v>
      </c>
      <c r="H27" s="303">
        <f>'SO01 SO01 Pol'!BD165</f>
        <v>0</v>
      </c>
      <c r="I27" s="304">
        <f>'SO01 SO01 Pol'!BE165</f>
        <v>0</v>
      </c>
    </row>
    <row r="28" spans="1:9" s="131" customFormat="1" x14ac:dyDescent="0.2">
      <c r="A28" s="301" t="str">
        <f>'SO01 SO01 Pol'!B166</f>
        <v>767</v>
      </c>
      <c r="B28" s="63" t="str">
        <f>'SO01 SO01 Pol'!C166</f>
        <v>Konstrukce zámečnické</v>
      </c>
      <c r="D28" s="210"/>
      <c r="E28" s="302">
        <f>'SO01 SO01 Pol'!BA172</f>
        <v>0</v>
      </c>
      <c r="F28" s="303">
        <f>'SO01 SO01 Pol'!BB172</f>
        <v>0</v>
      </c>
      <c r="G28" s="303">
        <f>'SO01 SO01 Pol'!BC172</f>
        <v>0</v>
      </c>
      <c r="H28" s="303">
        <f>'SO01 SO01 Pol'!BD172</f>
        <v>0</v>
      </c>
      <c r="I28" s="304">
        <f>'SO01 SO01 Pol'!BE172</f>
        <v>0</v>
      </c>
    </row>
    <row r="29" spans="1:9" s="131" customFormat="1" x14ac:dyDescent="0.2">
      <c r="A29" s="301" t="str">
        <f>'SO01 SO01 Pol'!B173</f>
        <v>784</v>
      </c>
      <c r="B29" s="63" t="str">
        <f>'SO01 SO01 Pol'!C173</f>
        <v>Malby</v>
      </c>
      <c r="D29" s="210"/>
      <c r="E29" s="302">
        <f>'SO01 SO01 Pol'!BA177</f>
        <v>0</v>
      </c>
      <c r="F29" s="303">
        <f>'SO01 SO01 Pol'!BB177</f>
        <v>0</v>
      </c>
      <c r="G29" s="303">
        <f>'SO01 SO01 Pol'!BC177</f>
        <v>0</v>
      </c>
      <c r="H29" s="303">
        <f>'SO01 SO01 Pol'!BD177</f>
        <v>0</v>
      </c>
      <c r="I29" s="304">
        <f>'SO01 SO01 Pol'!BE177</f>
        <v>0</v>
      </c>
    </row>
    <row r="30" spans="1:9" s="131" customFormat="1" x14ac:dyDescent="0.2">
      <c r="A30" s="301" t="str">
        <f>'SO01 SO01 Pol'!B178</f>
        <v>M21</v>
      </c>
      <c r="B30" s="63" t="str">
        <f>'SO01 SO01 Pol'!C178</f>
        <v>Elektromontáže</v>
      </c>
      <c r="D30" s="210"/>
      <c r="E30" s="302">
        <f>'SO01 SO01 Pol'!BA214</f>
        <v>0</v>
      </c>
      <c r="F30" s="303">
        <f>'SO01 SO01 Pol'!BB214</f>
        <v>0</v>
      </c>
      <c r="G30" s="303">
        <f>'SO01 SO01 Pol'!BC214</f>
        <v>0</v>
      </c>
      <c r="H30" s="303">
        <f>'SO01 SO01 Pol'!BD214</f>
        <v>0</v>
      </c>
      <c r="I30" s="304">
        <f>'SO01 SO01 Pol'!BE214</f>
        <v>0</v>
      </c>
    </row>
    <row r="31" spans="1:9" s="131" customFormat="1" ht="13.5" thickBot="1" x14ac:dyDescent="0.25">
      <c r="A31" s="301" t="str">
        <f>'SO01 SO01 Pol'!B215</f>
        <v>M46</v>
      </c>
      <c r="B31" s="63" t="str">
        <f>'SO01 SO01 Pol'!C215</f>
        <v>Zemní práce při montážích</v>
      </c>
      <c r="D31" s="210"/>
      <c r="E31" s="302">
        <f>'SO01 SO01 Pol'!BA219</f>
        <v>0</v>
      </c>
      <c r="F31" s="303">
        <f>'SO01 SO01 Pol'!BB219</f>
        <v>0</v>
      </c>
      <c r="G31" s="303">
        <f>'SO01 SO01 Pol'!BC219</f>
        <v>0</v>
      </c>
      <c r="H31" s="303">
        <f>'SO01 SO01 Pol'!BD219</f>
        <v>0</v>
      </c>
      <c r="I31" s="304">
        <f>'SO01 SO01 Pol'!BE219</f>
        <v>0</v>
      </c>
    </row>
    <row r="32" spans="1:9" s="13" customFormat="1" ht="13.5" thickBot="1" x14ac:dyDescent="0.25">
      <c r="A32" s="211"/>
      <c r="B32" s="212" t="s">
        <v>81</v>
      </c>
      <c r="C32" s="212"/>
      <c r="D32" s="213"/>
      <c r="E32" s="214">
        <f>SUM(E7:E31)</f>
        <v>0</v>
      </c>
      <c r="F32" s="215">
        <f>SUM(F7:F31)</f>
        <v>0</v>
      </c>
      <c r="G32" s="215">
        <f>SUM(G7:G31)</f>
        <v>0</v>
      </c>
      <c r="H32" s="215">
        <f>SUM(H7:H31)</f>
        <v>0</v>
      </c>
      <c r="I32" s="216">
        <f>SUM(I7:I31)</f>
        <v>0</v>
      </c>
    </row>
    <row r="33" spans="1:57" x14ac:dyDescent="0.2">
      <c r="A33" s="131"/>
      <c r="B33" s="131"/>
      <c r="C33" s="131"/>
      <c r="D33" s="131"/>
      <c r="E33" s="131"/>
      <c r="F33" s="131"/>
      <c r="G33" s="131"/>
      <c r="H33" s="131"/>
      <c r="I33" s="131"/>
    </row>
    <row r="34" spans="1:57" ht="19.5" customHeight="1" x14ac:dyDescent="0.25">
      <c r="A34" s="202" t="s">
        <v>82</v>
      </c>
      <c r="B34" s="202"/>
      <c r="C34" s="202"/>
      <c r="D34" s="202"/>
      <c r="E34" s="202"/>
      <c r="F34" s="202"/>
      <c r="G34" s="217"/>
      <c r="H34" s="202"/>
      <c r="I34" s="202"/>
      <c r="BA34" s="137"/>
      <c r="BB34" s="137"/>
      <c r="BC34" s="137"/>
      <c r="BD34" s="137"/>
      <c r="BE34" s="137"/>
    </row>
    <row r="35" spans="1:57" ht="13.5" thickBot="1" x14ac:dyDescent="0.25"/>
    <row r="36" spans="1:57" x14ac:dyDescent="0.2">
      <c r="A36" s="168" t="s">
        <v>83</v>
      </c>
      <c r="B36" s="169"/>
      <c r="C36" s="169"/>
      <c r="D36" s="218"/>
      <c r="E36" s="219" t="s">
        <v>84</v>
      </c>
      <c r="F36" s="220" t="s">
        <v>13</v>
      </c>
      <c r="G36" s="221" t="s">
        <v>85</v>
      </c>
      <c r="H36" s="222"/>
      <c r="I36" s="223" t="s">
        <v>84</v>
      </c>
    </row>
    <row r="37" spans="1:57" x14ac:dyDescent="0.2">
      <c r="A37" s="224" t="s">
        <v>432</v>
      </c>
      <c r="B37" s="225"/>
      <c r="C37" s="225"/>
      <c r="D37" s="226"/>
      <c r="E37" s="227"/>
      <c r="F37" s="228"/>
      <c r="G37" s="229">
        <v>0</v>
      </c>
      <c r="H37" s="230"/>
      <c r="I37" s="231">
        <f t="shared" ref="I37:I44" si="0">E37+F37*G37/100</f>
        <v>0</v>
      </c>
      <c r="BA37">
        <v>0</v>
      </c>
    </row>
    <row r="38" spans="1:57" x14ac:dyDescent="0.2">
      <c r="A38" s="224" t="s">
        <v>1038</v>
      </c>
      <c r="B38" s="225"/>
      <c r="C38" s="225"/>
      <c r="D38" s="226"/>
      <c r="E38" s="227"/>
      <c r="F38" s="228"/>
      <c r="G38" s="229">
        <v>0</v>
      </c>
      <c r="H38" s="230"/>
      <c r="I38" s="231">
        <f t="shared" si="0"/>
        <v>0</v>
      </c>
      <c r="BA38">
        <v>0</v>
      </c>
    </row>
    <row r="39" spans="1:57" x14ac:dyDescent="0.2">
      <c r="A39" s="224" t="s">
        <v>433</v>
      </c>
      <c r="B39" s="225"/>
      <c r="C39" s="225"/>
      <c r="D39" s="226"/>
      <c r="E39" s="227"/>
      <c r="F39" s="228"/>
      <c r="G39" s="229">
        <v>0</v>
      </c>
      <c r="H39" s="230"/>
      <c r="I39" s="231">
        <f t="shared" si="0"/>
        <v>0</v>
      </c>
      <c r="BA39">
        <v>0</v>
      </c>
    </row>
    <row r="40" spans="1:57" x14ac:dyDescent="0.2">
      <c r="A40" s="224" t="s">
        <v>434</v>
      </c>
      <c r="B40" s="225"/>
      <c r="C40" s="225"/>
      <c r="D40" s="226"/>
      <c r="E40" s="227"/>
      <c r="F40" s="228"/>
      <c r="G40" s="229">
        <v>0</v>
      </c>
      <c r="H40" s="230"/>
      <c r="I40" s="231">
        <f t="shared" si="0"/>
        <v>0</v>
      </c>
      <c r="BA40">
        <v>0</v>
      </c>
    </row>
    <row r="41" spans="1:57" x14ac:dyDescent="0.2">
      <c r="A41" s="224" t="s">
        <v>435</v>
      </c>
      <c r="B41" s="225"/>
      <c r="C41" s="225"/>
      <c r="D41" s="226"/>
      <c r="E41" s="227"/>
      <c r="F41" s="228"/>
      <c r="G41" s="229">
        <v>0</v>
      </c>
      <c r="H41" s="230"/>
      <c r="I41" s="231">
        <f t="shared" si="0"/>
        <v>0</v>
      </c>
      <c r="BA41">
        <v>1</v>
      </c>
    </row>
    <row r="42" spans="1:57" x14ac:dyDescent="0.2">
      <c r="A42" s="224" t="s">
        <v>436</v>
      </c>
      <c r="B42" s="225"/>
      <c r="C42" s="225"/>
      <c r="D42" s="226"/>
      <c r="E42" s="227"/>
      <c r="F42" s="228"/>
      <c r="G42" s="229">
        <v>0</v>
      </c>
      <c r="H42" s="230"/>
      <c r="I42" s="231">
        <f t="shared" si="0"/>
        <v>0</v>
      </c>
      <c r="BA42">
        <v>1</v>
      </c>
    </row>
    <row r="43" spans="1:57" x14ac:dyDescent="0.2">
      <c r="A43" s="224" t="s">
        <v>437</v>
      </c>
      <c r="B43" s="225"/>
      <c r="C43" s="225"/>
      <c r="D43" s="226"/>
      <c r="E43" s="227"/>
      <c r="F43" s="228"/>
      <c r="G43" s="229">
        <v>0</v>
      </c>
      <c r="H43" s="230"/>
      <c r="I43" s="231">
        <f t="shared" si="0"/>
        <v>0</v>
      </c>
      <c r="BA43">
        <v>2</v>
      </c>
    </row>
    <row r="44" spans="1:57" x14ac:dyDescent="0.2">
      <c r="A44" s="224" t="s">
        <v>438</v>
      </c>
      <c r="B44" s="225"/>
      <c r="C44" s="225"/>
      <c r="D44" s="226"/>
      <c r="E44" s="227"/>
      <c r="F44" s="228"/>
      <c r="G44" s="229">
        <v>0</v>
      </c>
      <c r="H44" s="230"/>
      <c r="I44" s="231">
        <f t="shared" si="0"/>
        <v>0</v>
      </c>
      <c r="BA44">
        <v>2</v>
      </c>
    </row>
    <row r="45" spans="1:57" ht="13.5" thickBot="1" x14ac:dyDescent="0.25">
      <c r="A45" s="232"/>
      <c r="B45" s="233" t="s">
        <v>86</v>
      </c>
      <c r="C45" s="234"/>
      <c r="D45" s="235"/>
      <c r="E45" s="236"/>
      <c r="F45" s="237"/>
      <c r="G45" s="237"/>
      <c r="H45" s="331">
        <f>SUM(I37:I44)</f>
        <v>0</v>
      </c>
      <c r="I45" s="332"/>
    </row>
    <row r="47" spans="1:57" x14ac:dyDescent="0.2">
      <c r="B47" s="13"/>
      <c r="F47" s="238"/>
      <c r="G47" s="239"/>
      <c r="H47" s="239"/>
      <c r="I47" s="46"/>
    </row>
    <row r="48" spans="1:57" x14ac:dyDescent="0.2">
      <c r="F48" s="238"/>
      <c r="G48" s="239"/>
      <c r="H48" s="239"/>
      <c r="I48" s="46"/>
    </row>
    <row r="49" spans="6:9" x14ac:dyDescent="0.2">
      <c r="F49" s="238"/>
      <c r="G49" s="239"/>
      <c r="H49" s="239"/>
      <c r="I49" s="46"/>
    </row>
    <row r="50" spans="6:9" x14ac:dyDescent="0.2">
      <c r="F50" s="238"/>
      <c r="G50" s="239"/>
      <c r="H50" s="239"/>
      <c r="I50" s="46"/>
    </row>
    <row r="51" spans="6:9" x14ac:dyDescent="0.2">
      <c r="F51" s="238"/>
      <c r="G51" s="239"/>
      <c r="H51" s="239"/>
      <c r="I51" s="46"/>
    </row>
    <row r="52" spans="6:9" x14ac:dyDescent="0.2">
      <c r="F52" s="238"/>
      <c r="G52" s="239"/>
      <c r="H52" s="239"/>
      <c r="I52" s="46"/>
    </row>
    <row r="53" spans="6:9" x14ac:dyDescent="0.2">
      <c r="F53" s="238"/>
      <c r="G53" s="239"/>
      <c r="H53" s="239"/>
      <c r="I53" s="46"/>
    </row>
    <row r="54" spans="6:9" x14ac:dyDescent="0.2">
      <c r="F54" s="238"/>
      <c r="G54" s="239"/>
      <c r="H54" s="239"/>
      <c r="I54" s="46"/>
    </row>
    <row r="55" spans="6:9" x14ac:dyDescent="0.2">
      <c r="F55" s="238"/>
      <c r="G55" s="239"/>
      <c r="H55" s="239"/>
      <c r="I55" s="46"/>
    </row>
    <row r="56" spans="6:9" x14ac:dyDescent="0.2">
      <c r="F56" s="238"/>
      <c r="G56" s="239"/>
      <c r="H56" s="239"/>
      <c r="I56" s="46"/>
    </row>
    <row r="57" spans="6:9" x14ac:dyDescent="0.2">
      <c r="F57" s="238"/>
      <c r="G57" s="239"/>
      <c r="H57" s="239"/>
      <c r="I57" s="46"/>
    </row>
    <row r="58" spans="6:9" x14ac:dyDescent="0.2">
      <c r="F58" s="238"/>
      <c r="G58" s="239"/>
      <c r="H58" s="239"/>
      <c r="I58" s="46"/>
    </row>
    <row r="59" spans="6:9" x14ac:dyDescent="0.2">
      <c r="F59" s="238"/>
      <c r="G59" s="239"/>
      <c r="H59" s="239"/>
      <c r="I59" s="46"/>
    </row>
    <row r="60" spans="6:9" x14ac:dyDescent="0.2">
      <c r="F60" s="238"/>
      <c r="G60" s="239"/>
      <c r="H60" s="239"/>
      <c r="I60" s="46"/>
    </row>
    <row r="61" spans="6:9" x14ac:dyDescent="0.2">
      <c r="F61" s="238"/>
      <c r="G61" s="239"/>
      <c r="H61" s="239"/>
      <c r="I61" s="46"/>
    </row>
    <row r="62" spans="6:9" x14ac:dyDescent="0.2">
      <c r="F62" s="238"/>
      <c r="G62" s="239"/>
      <c r="H62" s="239"/>
      <c r="I62" s="46"/>
    </row>
    <row r="63" spans="6:9" x14ac:dyDescent="0.2">
      <c r="F63" s="238"/>
      <c r="G63" s="239"/>
      <c r="H63" s="239"/>
      <c r="I63" s="46"/>
    </row>
    <row r="64" spans="6:9" x14ac:dyDescent="0.2">
      <c r="F64" s="238"/>
      <c r="G64" s="239"/>
      <c r="H64" s="239"/>
      <c r="I64" s="46"/>
    </row>
    <row r="65" spans="6:9" x14ac:dyDescent="0.2">
      <c r="F65" s="238"/>
      <c r="G65" s="239"/>
      <c r="H65" s="239"/>
      <c r="I65" s="46"/>
    </row>
    <row r="66" spans="6:9" x14ac:dyDescent="0.2">
      <c r="F66" s="238"/>
      <c r="G66" s="239"/>
      <c r="H66" s="239"/>
      <c r="I66" s="46"/>
    </row>
    <row r="67" spans="6:9" x14ac:dyDescent="0.2">
      <c r="F67" s="238"/>
      <c r="G67" s="239"/>
      <c r="H67" s="239"/>
      <c r="I67" s="46"/>
    </row>
    <row r="68" spans="6:9" x14ac:dyDescent="0.2">
      <c r="F68" s="238"/>
      <c r="G68" s="239"/>
      <c r="H68" s="239"/>
      <c r="I68" s="46"/>
    </row>
    <row r="69" spans="6:9" x14ac:dyDescent="0.2">
      <c r="F69" s="238"/>
      <c r="G69" s="239"/>
      <c r="H69" s="239"/>
      <c r="I69" s="46"/>
    </row>
    <row r="70" spans="6:9" x14ac:dyDescent="0.2">
      <c r="F70" s="238"/>
      <c r="G70" s="239"/>
      <c r="H70" s="239"/>
      <c r="I70" s="46"/>
    </row>
    <row r="71" spans="6:9" x14ac:dyDescent="0.2">
      <c r="F71" s="238"/>
      <c r="G71" s="239"/>
      <c r="H71" s="239"/>
      <c r="I71" s="46"/>
    </row>
    <row r="72" spans="6:9" x14ac:dyDescent="0.2">
      <c r="F72" s="238"/>
      <c r="G72" s="239"/>
      <c r="H72" s="239"/>
      <c r="I72" s="46"/>
    </row>
    <row r="73" spans="6:9" x14ac:dyDescent="0.2">
      <c r="F73" s="238"/>
      <c r="G73" s="239"/>
      <c r="H73" s="239"/>
      <c r="I73" s="46"/>
    </row>
    <row r="74" spans="6:9" x14ac:dyDescent="0.2">
      <c r="F74" s="238"/>
      <c r="G74" s="239"/>
      <c r="H74" s="239"/>
      <c r="I74" s="46"/>
    </row>
    <row r="75" spans="6:9" x14ac:dyDescent="0.2">
      <c r="F75" s="238"/>
      <c r="G75" s="239"/>
      <c r="H75" s="239"/>
      <c r="I75" s="46"/>
    </row>
    <row r="76" spans="6:9" x14ac:dyDescent="0.2">
      <c r="F76" s="238"/>
      <c r="G76" s="239"/>
      <c r="H76" s="239"/>
      <c r="I76" s="46"/>
    </row>
    <row r="77" spans="6:9" x14ac:dyDescent="0.2">
      <c r="F77" s="238"/>
      <c r="G77" s="239"/>
      <c r="H77" s="239"/>
      <c r="I77" s="46"/>
    </row>
    <row r="78" spans="6:9" x14ac:dyDescent="0.2">
      <c r="F78" s="238"/>
      <c r="G78" s="239"/>
      <c r="H78" s="239"/>
      <c r="I78" s="46"/>
    </row>
    <row r="79" spans="6:9" x14ac:dyDescent="0.2">
      <c r="F79" s="238"/>
      <c r="G79" s="239"/>
      <c r="H79" s="239"/>
      <c r="I79" s="46"/>
    </row>
    <row r="80" spans="6:9" x14ac:dyDescent="0.2">
      <c r="F80" s="238"/>
      <c r="G80" s="239"/>
      <c r="H80" s="239"/>
      <c r="I80" s="46"/>
    </row>
    <row r="81" spans="6:9" x14ac:dyDescent="0.2">
      <c r="F81" s="238"/>
      <c r="G81" s="239"/>
      <c r="H81" s="239"/>
      <c r="I81" s="46"/>
    </row>
    <row r="82" spans="6:9" x14ac:dyDescent="0.2">
      <c r="F82" s="238"/>
      <c r="G82" s="239"/>
      <c r="H82" s="239"/>
      <c r="I82" s="46"/>
    </row>
    <row r="83" spans="6:9" x14ac:dyDescent="0.2">
      <c r="F83" s="238"/>
      <c r="G83" s="239"/>
      <c r="H83" s="239"/>
      <c r="I83" s="46"/>
    </row>
    <row r="84" spans="6:9" x14ac:dyDescent="0.2">
      <c r="F84" s="238"/>
      <c r="G84" s="239"/>
      <c r="H84" s="239"/>
      <c r="I84" s="46"/>
    </row>
    <row r="85" spans="6:9" x14ac:dyDescent="0.2">
      <c r="F85" s="238"/>
      <c r="G85" s="239"/>
      <c r="H85" s="239"/>
      <c r="I85" s="46"/>
    </row>
    <row r="86" spans="6:9" x14ac:dyDescent="0.2">
      <c r="F86" s="238"/>
      <c r="G86" s="239"/>
      <c r="H86" s="239"/>
      <c r="I86" s="46"/>
    </row>
    <row r="87" spans="6:9" x14ac:dyDescent="0.2">
      <c r="F87" s="238"/>
      <c r="G87" s="239"/>
      <c r="H87" s="239"/>
      <c r="I87" s="46"/>
    </row>
    <row r="88" spans="6:9" x14ac:dyDescent="0.2">
      <c r="F88" s="238"/>
      <c r="G88" s="239"/>
      <c r="H88" s="239"/>
      <c r="I88" s="46"/>
    </row>
    <row r="89" spans="6:9" x14ac:dyDescent="0.2">
      <c r="F89" s="238"/>
      <c r="G89" s="239"/>
      <c r="H89" s="239"/>
      <c r="I89" s="46"/>
    </row>
    <row r="90" spans="6:9" x14ac:dyDescent="0.2">
      <c r="F90" s="238"/>
      <c r="G90" s="239"/>
      <c r="H90" s="239"/>
      <c r="I90" s="46"/>
    </row>
    <row r="91" spans="6:9" x14ac:dyDescent="0.2">
      <c r="F91" s="238"/>
      <c r="G91" s="239"/>
      <c r="H91" s="239"/>
      <c r="I91" s="46"/>
    </row>
    <row r="92" spans="6:9" x14ac:dyDescent="0.2">
      <c r="F92" s="238"/>
      <c r="G92" s="239"/>
      <c r="H92" s="239"/>
      <c r="I92" s="46"/>
    </row>
    <row r="93" spans="6:9" x14ac:dyDescent="0.2">
      <c r="F93" s="238"/>
      <c r="G93" s="239"/>
      <c r="H93" s="239"/>
      <c r="I93" s="46"/>
    </row>
    <row r="94" spans="6:9" x14ac:dyDescent="0.2">
      <c r="F94" s="238"/>
      <c r="G94" s="239"/>
      <c r="H94" s="239"/>
      <c r="I94" s="46"/>
    </row>
    <row r="95" spans="6:9" x14ac:dyDescent="0.2">
      <c r="F95" s="238"/>
      <c r="G95" s="239"/>
      <c r="H95" s="239"/>
      <c r="I95" s="46"/>
    </row>
    <row r="96" spans="6:9" x14ac:dyDescent="0.2">
      <c r="F96" s="238"/>
      <c r="G96" s="239"/>
      <c r="H96" s="239"/>
      <c r="I96" s="46"/>
    </row>
  </sheetData>
  <mergeCells count="4">
    <mergeCell ref="A1:B1"/>
    <mergeCell ref="A2:B2"/>
    <mergeCell ref="G2:I2"/>
    <mergeCell ref="H45:I45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B292"/>
  <sheetViews>
    <sheetView showGridLines="0" showZeros="0" zoomScaleNormal="100" zoomScaleSheetLayoutView="100" workbookViewId="0">
      <selection activeCell="F8" sqref="F8:F219"/>
    </sheetView>
  </sheetViews>
  <sheetFormatPr defaultRowHeight="12.75" x14ac:dyDescent="0.2"/>
  <cols>
    <col min="1" max="1" width="4.42578125" style="240" customWidth="1"/>
    <col min="2" max="2" width="11.5703125" style="240" customWidth="1"/>
    <col min="3" max="3" width="40.42578125" style="240" customWidth="1"/>
    <col min="4" max="4" width="5.5703125" style="240" customWidth="1"/>
    <col min="5" max="5" width="8.5703125" style="249" customWidth="1"/>
    <col min="6" max="6" width="9.85546875" style="240" customWidth="1"/>
    <col min="7" max="7" width="13.85546875" style="240" customWidth="1"/>
    <col min="8" max="8" width="11.7109375" style="240" hidden="1" customWidth="1"/>
    <col min="9" max="9" width="11.5703125" style="240" hidden="1" customWidth="1"/>
    <col min="10" max="10" width="11" style="240" hidden="1" customWidth="1"/>
    <col min="11" max="11" width="10.42578125" style="240" hidden="1" customWidth="1"/>
    <col min="12" max="12" width="75.42578125" style="240" customWidth="1"/>
    <col min="13" max="13" width="45.28515625" style="240" customWidth="1"/>
    <col min="14" max="16384" width="9.140625" style="240"/>
  </cols>
  <sheetData>
    <row r="1" spans="1:80" ht="15.75" x14ac:dyDescent="0.25">
      <c r="A1" s="333" t="s">
        <v>87</v>
      </c>
      <c r="B1" s="333"/>
      <c r="C1" s="333"/>
      <c r="D1" s="333"/>
      <c r="E1" s="333"/>
      <c r="F1" s="333"/>
      <c r="G1" s="333"/>
    </row>
    <row r="2" spans="1:80" ht="14.25" customHeight="1" thickBot="1" x14ac:dyDescent="0.25">
      <c r="B2" s="241"/>
      <c r="C2" s="242"/>
      <c r="D2" s="242"/>
      <c r="E2" s="243"/>
      <c r="F2" s="242"/>
      <c r="G2" s="242"/>
    </row>
    <row r="3" spans="1:80" ht="13.5" thickTop="1" x14ac:dyDescent="0.2">
      <c r="A3" s="324" t="s">
        <v>3</v>
      </c>
      <c r="B3" s="325"/>
      <c r="C3" s="192" t="s">
        <v>107</v>
      </c>
      <c r="D3" s="193"/>
      <c r="E3" s="244" t="s">
        <v>88</v>
      </c>
      <c r="F3" s="245" t="str">
        <f>'SO01 SO01 Rek'!H1</f>
        <v>SO01</v>
      </c>
      <c r="G3" s="246"/>
    </row>
    <row r="4" spans="1:80" ht="13.5" thickBot="1" x14ac:dyDescent="0.25">
      <c r="A4" s="334" t="s">
        <v>78</v>
      </c>
      <c r="B4" s="327"/>
      <c r="C4" s="198" t="s">
        <v>110</v>
      </c>
      <c r="D4" s="199"/>
      <c r="E4" s="335" t="str">
        <f>'SO01 SO01 Rek'!G2</f>
        <v>Souhrnná část</v>
      </c>
      <c r="F4" s="336"/>
      <c r="G4" s="337"/>
    </row>
    <row r="5" spans="1:80" ht="13.5" thickTop="1" x14ac:dyDescent="0.2">
      <c r="A5" s="247"/>
      <c r="B5" s="248"/>
      <c r="C5" s="248"/>
      <c r="G5" s="250"/>
    </row>
    <row r="6" spans="1:80" ht="27" customHeight="1" x14ac:dyDescent="0.2">
      <c r="A6" s="251" t="s">
        <v>89</v>
      </c>
      <c r="B6" s="252" t="s">
        <v>90</v>
      </c>
      <c r="C6" s="252" t="s">
        <v>91</v>
      </c>
      <c r="D6" s="252" t="s">
        <v>92</v>
      </c>
      <c r="E6" s="253" t="s">
        <v>93</v>
      </c>
      <c r="F6" s="252" t="s">
        <v>94</v>
      </c>
      <c r="G6" s="254" t="s">
        <v>95</v>
      </c>
      <c r="H6" s="255" t="s">
        <v>96</v>
      </c>
      <c r="I6" s="255" t="s">
        <v>97</v>
      </c>
      <c r="J6" s="255" t="s">
        <v>98</v>
      </c>
      <c r="K6" s="255" t="s">
        <v>99</v>
      </c>
    </row>
    <row r="7" spans="1:80" x14ac:dyDescent="0.2">
      <c r="A7" s="256" t="s">
        <v>100</v>
      </c>
      <c r="B7" s="257" t="s">
        <v>101</v>
      </c>
      <c r="C7" s="258" t="s">
        <v>102</v>
      </c>
      <c r="D7" s="259"/>
      <c r="E7" s="260"/>
      <c r="F7" s="260"/>
      <c r="G7" s="261"/>
      <c r="H7" s="262"/>
      <c r="I7" s="263"/>
      <c r="J7" s="264"/>
      <c r="K7" s="265"/>
      <c r="O7" s="266">
        <v>1</v>
      </c>
    </row>
    <row r="8" spans="1:80" x14ac:dyDescent="0.2">
      <c r="A8" s="267">
        <v>1</v>
      </c>
      <c r="B8" s="268" t="s">
        <v>112</v>
      </c>
      <c r="C8" s="269" t="s">
        <v>113</v>
      </c>
      <c r="D8" s="270" t="s">
        <v>114</v>
      </c>
      <c r="E8" s="271">
        <v>180</v>
      </c>
      <c r="F8" s="271"/>
      <c r="G8" s="272">
        <f>E8*F8</f>
        <v>0</v>
      </c>
      <c r="H8" s="273">
        <v>0</v>
      </c>
      <c r="I8" s="274">
        <f>E8*H8</f>
        <v>0</v>
      </c>
      <c r="J8" s="273">
        <v>0</v>
      </c>
      <c r="K8" s="274">
        <f>E8*J8</f>
        <v>0</v>
      </c>
      <c r="O8" s="266">
        <v>2</v>
      </c>
      <c r="AA8" s="240">
        <v>1</v>
      </c>
      <c r="AB8" s="240">
        <v>1</v>
      </c>
      <c r="AC8" s="240">
        <v>1</v>
      </c>
      <c r="AZ8" s="240">
        <v>1</v>
      </c>
      <c r="BA8" s="240">
        <f>IF(AZ8=1,G8,0)</f>
        <v>0</v>
      </c>
      <c r="BB8" s="240">
        <f>IF(AZ8=2,G8,0)</f>
        <v>0</v>
      </c>
      <c r="BC8" s="240">
        <f>IF(AZ8=3,G8,0)</f>
        <v>0</v>
      </c>
      <c r="BD8" s="240">
        <f>IF(AZ8=4,G8,0)</f>
        <v>0</v>
      </c>
      <c r="BE8" s="240">
        <f>IF(AZ8=5,G8,0)</f>
        <v>0</v>
      </c>
      <c r="CA8" s="275">
        <v>1</v>
      </c>
      <c r="CB8" s="275">
        <v>1</v>
      </c>
    </row>
    <row r="9" spans="1:80" x14ac:dyDescent="0.2">
      <c r="A9" s="276"/>
      <c r="B9" s="279"/>
      <c r="C9" s="338" t="s">
        <v>115</v>
      </c>
      <c r="D9" s="339"/>
      <c r="E9" s="280">
        <v>180</v>
      </c>
      <c r="F9" s="281"/>
      <c r="G9" s="282"/>
      <c r="H9" s="283"/>
      <c r="I9" s="277"/>
      <c r="J9" s="284"/>
      <c r="K9" s="277"/>
      <c r="M9" s="278">
        <v>180</v>
      </c>
      <c r="O9" s="266"/>
    </row>
    <row r="10" spans="1:80" x14ac:dyDescent="0.2">
      <c r="A10" s="267">
        <v>2</v>
      </c>
      <c r="B10" s="268" t="s">
        <v>116</v>
      </c>
      <c r="C10" s="269" t="s">
        <v>117</v>
      </c>
      <c r="D10" s="270" t="s">
        <v>114</v>
      </c>
      <c r="E10" s="271">
        <v>180</v>
      </c>
      <c r="F10" s="271"/>
      <c r="G10" s="272">
        <f>E10*F10</f>
        <v>0</v>
      </c>
      <c r="H10" s="273">
        <v>0</v>
      </c>
      <c r="I10" s="274">
        <f>E10*H10</f>
        <v>0</v>
      </c>
      <c r="J10" s="273">
        <v>0</v>
      </c>
      <c r="K10" s="274">
        <f>E10*J10</f>
        <v>0</v>
      </c>
      <c r="O10" s="266">
        <v>2</v>
      </c>
      <c r="AA10" s="240">
        <v>1</v>
      </c>
      <c r="AB10" s="240">
        <v>1</v>
      </c>
      <c r="AC10" s="240">
        <v>1</v>
      </c>
      <c r="AZ10" s="240">
        <v>1</v>
      </c>
      <c r="BA10" s="240">
        <f>IF(AZ10=1,G10,0)</f>
        <v>0</v>
      </c>
      <c r="BB10" s="240">
        <f>IF(AZ10=2,G10,0)</f>
        <v>0</v>
      </c>
      <c r="BC10" s="240">
        <f>IF(AZ10=3,G10,0)</f>
        <v>0</v>
      </c>
      <c r="BD10" s="240">
        <f>IF(AZ10=4,G10,0)</f>
        <v>0</v>
      </c>
      <c r="BE10" s="240">
        <f>IF(AZ10=5,G10,0)</f>
        <v>0</v>
      </c>
      <c r="CA10" s="275">
        <v>1</v>
      </c>
      <c r="CB10" s="275">
        <v>1</v>
      </c>
    </row>
    <row r="11" spans="1:80" x14ac:dyDescent="0.2">
      <c r="A11" s="267">
        <v>3</v>
      </c>
      <c r="B11" s="268" t="s">
        <v>118</v>
      </c>
      <c r="C11" s="269" t="s">
        <v>119</v>
      </c>
      <c r="D11" s="270" t="s">
        <v>114</v>
      </c>
      <c r="E11" s="271">
        <v>180</v>
      </c>
      <c r="F11" s="271"/>
      <c r="G11" s="272">
        <f>E11*F11</f>
        <v>0</v>
      </c>
      <c r="H11" s="273">
        <v>0</v>
      </c>
      <c r="I11" s="274">
        <f>E11*H11</f>
        <v>0</v>
      </c>
      <c r="J11" s="273">
        <v>0</v>
      </c>
      <c r="K11" s="274">
        <f>E11*J11</f>
        <v>0</v>
      </c>
      <c r="O11" s="266">
        <v>2</v>
      </c>
      <c r="AA11" s="240">
        <v>1</v>
      </c>
      <c r="AB11" s="240">
        <v>1</v>
      </c>
      <c r="AC11" s="240">
        <v>1</v>
      </c>
      <c r="AZ11" s="240">
        <v>1</v>
      </c>
      <c r="BA11" s="240">
        <f>IF(AZ11=1,G11,0)</f>
        <v>0</v>
      </c>
      <c r="BB11" s="240">
        <f>IF(AZ11=2,G11,0)</f>
        <v>0</v>
      </c>
      <c r="BC11" s="240">
        <f>IF(AZ11=3,G11,0)</f>
        <v>0</v>
      </c>
      <c r="BD11" s="240">
        <f>IF(AZ11=4,G11,0)</f>
        <v>0</v>
      </c>
      <c r="BE11" s="240">
        <f>IF(AZ11=5,G11,0)</f>
        <v>0</v>
      </c>
      <c r="CA11" s="275">
        <v>1</v>
      </c>
      <c r="CB11" s="275">
        <v>1</v>
      </c>
    </row>
    <row r="12" spans="1:80" x14ac:dyDescent="0.2">
      <c r="A12" s="267">
        <v>4</v>
      </c>
      <c r="B12" s="268" t="s">
        <v>120</v>
      </c>
      <c r="C12" s="269" t="s">
        <v>121</v>
      </c>
      <c r="D12" s="270" t="s">
        <v>114</v>
      </c>
      <c r="E12" s="271">
        <v>180</v>
      </c>
      <c r="F12" s="271"/>
      <c r="G12" s="272">
        <f>E12*F12</f>
        <v>0</v>
      </c>
      <c r="H12" s="273">
        <v>0</v>
      </c>
      <c r="I12" s="274">
        <f>E12*H12</f>
        <v>0</v>
      </c>
      <c r="J12" s="273">
        <v>0</v>
      </c>
      <c r="K12" s="274">
        <f>E12*J12</f>
        <v>0</v>
      </c>
      <c r="O12" s="266">
        <v>2</v>
      </c>
      <c r="AA12" s="240">
        <v>1</v>
      </c>
      <c r="AB12" s="240">
        <v>1</v>
      </c>
      <c r="AC12" s="240">
        <v>1</v>
      </c>
      <c r="AZ12" s="240">
        <v>1</v>
      </c>
      <c r="BA12" s="240">
        <f>IF(AZ12=1,G12,0)</f>
        <v>0</v>
      </c>
      <c r="BB12" s="240">
        <f>IF(AZ12=2,G12,0)</f>
        <v>0</v>
      </c>
      <c r="BC12" s="240">
        <f>IF(AZ12=3,G12,0)</f>
        <v>0</v>
      </c>
      <c r="BD12" s="240">
        <f>IF(AZ12=4,G12,0)</f>
        <v>0</v>
      </c>
      <c r="BE12" s="240">
        <f>IF(AZ12=5,G12,0)</f>
        <v>0</v>
      </c>
      <c r="CA12" s="275">
        <v>1</v>
      </c>
      <c r="CB12" s="275">
        <v>1</v>
      </c>
    </row>
    <row r="13" spans="1:80" x14ac:dyDescent="0.2">
      <c r="A13" s="267">
        <v>5</v>
      </c>
      <c r="B13" s="268" t="s">
        <v>122</v>
      </c>
      <c r="C13" s="269" t="s">
        <v>123</v>
      </c>
      <c r="D13" s="270" t="s">
        <v>114</v>
      </c>
      <c r="E13" s="271">
        <v>180</v>
      </c>
      <c r="F13" s="271"/>
      <c r="G13" s="272">
        <f>E13*F13</f>
        <v>0</v>
      </c>
      <c r="H13" s="273">
        <v>0</v>
      </c>
      <c r="I13" s="274">
        <f>E13*H13</f>
        <v>0</v>
      </c>
      <c r="J13" s="273">
        <v>0</v>
      </c>
      <c r="K13" s="274">
        <f>E13*J13</f>
        <v>0</v>
      </c>
      <c r="O13" s="266">
        <v>2</v>
      </c>
      <c r="AA13" s="240">
        <v>1</v>
      </c>
      <c r="AB13" s="240">
        <v>1</v>
      </c>
      <c r="AC13" s="240">
        <v>1</v>
      </c>
      <c r="AZ13" s="240">
        <v>1</v>
      </c>
      <c r="BA13" s="240">
        <f>IF(AZ13=1,G13,0)</f>
        <v>0</v>
      </c>
      <c r="BB13" s="240">
        <f>IF(AZ13=2,G13,0)</f>
        <v>0</v>
      </c>
      <c r="BC13" s="240">
        <f>IF(AZ13=3,G13,0)</f>
        <v>0</v>
      </c>
      <c r="BD13" s="240">
        <f>IF(AZ13=4,G13,0)</f>
        <v>0</v>
      </c>
      <c r="BE13" s="240">
        <f>IF(AZ13=5,G13,0)</f>
        <v>0</v>
      </c>
      <c r="CA13" s="275">
        <v>1</v>
      </c>
      <c r="CB13" s="275">
        <v>1</v>
      </c>
    </row>
    <row r="14" spans="1:80" x14ac:dyDescent="0.2">
      <c r="A14" s="267">
        <v>6</v>
      </c>
      <c r="B14" s="268" t="s">
        <v>124</v>
      </c>
      <c r="C14" s="269" t="s">
        <v>125</v>
      </c>
      <c r="D14" s="270" t="s">
        <v>114</v>
      </c>
      <c r="E14" s="271">
        <v>180</v>
      </c>
      <c r="F14" s="271"/>
      <c r="G14" s="272">
        <f>E14*F14</f>
        <v>0</v>
      </c>
      <c r="H14" s="273">
        <v>0</v>
      </c>
      <c r="I14" s="274">
        <f>E14*H14</f>
        <v>0</v>
      </c>
      <c r="J14" s="273">
        <v>0</v>
      </c>
      <c r="K14" s="274">
        <f>E14*J14</f>
        <v>0</v>
      </c>
      <c r="O14" s="266">
        <v>2</v>
      </c>
      <c r="AA14" s="240">
        <v>1</v>
      </c>
      <c r="AB14" s="240">
        <v>1</v>
      </c>
      <c r="AC14" s="240">
        <v>1</v>
      </c>
      <c r="AZ14" s="240">
        <v>1</v>
      </c>
      <c r="BA14" s="240">
        <f>IF(AZ14=1,G14,0)</f>
        <v>0</v>
      </c>
      <c r="BB14" s="240">
        <f>IF(AZ14=2,G14,0)</f>
        <v>0</v>
      </c>
      <c r="BC14" s="240">
        <f>IF(AZ14=3,G14,0)</f>
        <v>0</v>
      </c>
      <c r="BD14" s="240">
        <f>IF(AZ14=4,G14,0)</f>
        <v>0</v>
      </c>
      <c r="BE14" s="240">
        <f>IF(AZ14=5,G14,0)</f>
        <v>0</v>
      </c>
      <c r="CA14" s="275">
        <v>1</v>
      </c>
      <c r="CB14" s="275">
        <v>1</v>
      </c>
    </row>
    <row r="15" spans="1:80" x14ac:dyDescent="0.2">
      <c r="A15" s="285"/>
      <c r="B15" s="286" t="s">
        <v>104</v>
      </c>
      <c r="C15" s="287" t="s">
        <v>111</v>
      </c>
      <c r="D15" s="288"/>
      <c r="E15" s="289"/>
      <c r="F15" s="290"/>
      <c r="G15" s="291">
        <f>SUM(G7:G14)</f>
        <v>0</v>
      </c>
      <c r="H15" s="292"/>
      <c r="I15" s="293">
        <f>SUM(I7:I14)</f>
        <v>0</v>
      </c>
      <c r="J15" s="292"/>
      <c r="K15" s="293">
        <f>SUM(K7:K14)</f>
        <v>0</v>
      </c>
      <c r="O15" s="266">
        <v>4</v>
      </c>
      <c r="BA15" s="294">
        <f>SUM(BA7:BA14)</f>
        <v>0</v>
      </c>
      <c r="BB15" s="294">
        <f>SUM(BB7:BB14)</f>
        <v>0</v>
      </c>
      <c r="BC15" s="294">
        <f>SUM(BC7:BC14)</f>
        <v>0</v>
      </c>
      <c r="BD15" s="294">
        <f>SUM(BD7:BD14)</f>
        <v>0</v>
      </c>
      <c r="BE15" s="294">
        <f>SUM(BE7:BE14)</f>
        <v>0</v>
      </c>
    </row>
    <row r="16" spans="1:80" x14ac:dyDescent="0.2">
      <c r="A16" s="256" t="s">
        <v>100</v>
      </c>
      <c r="B16" s="257" t="s">
        <v>126</v>
      </c>
      <c r="C16" s="258" t="s">
        <v>127</v>
      </c>
      <c r="D16" s="259"/>
      <c r="E16" s="260"/>
      <c r="F16" s="260"/>
      <c r="G16" s="261"/>
      <c r="H16" s="262"/>
      <c r="I16" s="263"/>
      <c r="J16" s="264"/>
      <c r="K16" s="265"/>
      <c r="O16" s="266">
        <v>1</v>
      </c>
    </row>
    <row r="17" spans="1:80" x14ac:dyDescent="0.2">
      <c r="A17" s="267">
        <v>7</v>
      </c>
      <c r="B17" s="268" t="s">
        <v>129</v>
      </c>
      <c r="C17" s="269" t="s">
        <v>130</v>
      </c>
      <c r="D17" s="270" t="s">
        <v>114</v>
      </c>
      <c r="E17" s="271">
        <v>17.057400000000001</v>
      </c>
      <c r="F17" s="271"/>
      <c r="G17" s="272">
        <f>E17*F17</f>
        <v>0</v>
      </c>
      <c r="H17" s="273">
        <v>2.45329000000129</v>
      </c>
      <c r="I17" s="274">
        <f>E17*H17</f>
        <v>41.84674884602201</v>
      </c>
      <c r="J17" s="273">
        <v>0</v>
      </c>
      <c r="K17" s="274">
        <f>E17*J17</f>
        <v>0</v>
      </c>
      <c r="O17" s="266">
        <v>2</v>
      </c>
      <c r="AA17" s="240">
        <v>1</v>
      </c>
      <c r="AB17" s="240">
        <v>1</v>
      </c>
      <c r="AC17" s="240">
        <v>1</v>
      </c>
      <c r="AZ17" s="240">
        <v>1</v>
      </c>
      <c r="BA17" s="240">
        <f>IF(AZ17=1,G17,0)</f>
        <v>0</v>
      </c>
      <c r="BB17" s="240">
        <f>IF(AZ17=2,G17,0)</f>
        <v>0</v>
      </c>
      <c r="BC17" s="240">
        <f>IF(AZ17=3,G17,0)</f>
        <v>0</v>
      </c>
      <c r="BD17" s="240">
        <f>IF(AZ17=4,G17,0)</f>
        <v>0</v>
      </c>
      <c r="BE17" s="240">
        <f>IF(AZ17=5,G17,0)</f>
        <v>0</v>
      </c>
      <c r="CA17" s="275">
        <v>1</v>
      </c>
      <c r="CB17" s="275">
        <v>1</v>
      </c>
    </row>
    <row r="18" spans="1:80" ht="22.5" x14ac:dyDescent="0.2">
      <c r="A18" s="276"/>
      <c r="B18" s="279"/>
      <c r="C18" s="338" t="s">
        <v>131</v>
      </c>
      <c r="D18" s="339"/>
      <c r="E18" s="280">
        <v>13.4916</v>
      </c>
      <c r="F18" s="281"/>
      <c r="G18" s="282"/>
      <c r="H18" s="283"/>
      <c r="I18" s="277"/>
      <c r="J18" s="284"/>
      <c r="K18" s="277"/>
      <c r="M18" s="278" t="s">
        <v>131</v>
      </c>
      <c r="O18" s="266"/>
    </row>
    <row r="19" spans="1:80" x14ac:dyDescent="0.2">
      <c r="A19" s="276"/>
      <c r="B19" s="279"/>
      <c r="C19" s="338" t="s">
        <v>132</v>
      </c>
      <c r="D19" s="339"/>
      <c r="E19" s="280">
        <v>3.5657999999999999</v>
      </c>
      <c r="F19" s="281"/>
      <c r="G19" s="282"/>
      <c r="H19" s="283"/>
      <c r="I19" s="277"/>
      <c r="J19" s="284"/>
      <c r="K19" s="277"/>
      <c r="M19" s="278" t="s">
        <v>132</v>
      </c>
      <c r="O19" s="266"/>
    </row>
    <row r="20" spans="1:80" x14ac:dyDescent="0.2">
      <c r="A20" s="267">
        <v>8</v>
      </c>
      <c r="B20" s="268" t="s">
        <v>133</v>
      </c>
      <c r="C20" s="269" t="s">
        <v>134</v>
      </c>
      <c r="D20" s="270" t="s">
        <v>135</v>
      </c>
      <c r="E20" s="271">
        <v>113.71599999999999</v>
      </c>
      <c r="F20" s="271"/>
      <c r="G20" s="272">
        <f>E20*F20</f>
        <v>0</v>
      </c>
      <c r="H20" s="273">
        <v>3.9210000000025502E-2</v>
      </c>
      <c r="I20" s="274">
        <f>E20*H20</f>
        <v>4.4588043600029001</v>
      </c>
      <c r="J20" s="273">
        <v>0</v>
      </c>
      <c r="K20" s="274">
        <f>E20*J20</f>
        <v>0</v>
      </c>
      <c r="O20" s="266">
        <v>2</v>
      </c>
      <c r="AA20" s="240">
        <v>1</v>
      </c>
      <c r="AB20" s="240">
        <v>1</v>
      </c>
      <c r="AC20" s="240">
        <v>1</v>
      </c>
      <c r="AZ20" s="240">
        <v>1</v>
      </c>
      <c r="BA20" s="240">
        <f>IF(AZ20=1,G20,0)</f>
        <v>0</v>
      </c>
      <c r="BB20" s="240">
        <f>IF(AZ20=2,G20,0)</f>
        <v>0</v>
      </c>
      <c r="BC20" s="240">
        <f>IF(AZ20=3,G20,0)</f>
        <v>0</v>
      </c>
      <c r="BD20" s="240">
        <f>IF(AZ20=4,G20,0)</f>
        <v>0</v>
      </c>
      <c r="BE20" s="240">
        <f>IF(AZ20=5,G20,0)</f>
        <v>0</v>
      </c>
      <c r="CA20" s="275">
        <v>1</v>
      </c>
      <c r="CB20" s="275">
        <v>1</v>
      </c>
    </row>
    <row r="21" spans="1:80" ht="22.5" x14ac:dyDescent="0.2">
      <c r="A21" s="276"/>
      <c r="B21" s="279"/>
      <c r="C21" s="338" t="s">
        <v>136</v>
      </c>
      <c r="D21" s="339"/>
      <c r="E21" s="280">
        <v>89.944000000000003</v>
      </c>
      <c r="F21" s="281"/>
      <c r="G21" s="282"/>
      <c r="H21" s="283"/>
      <c r="I21" s="277"/>
      <c r="J21" s="284"/>
      <c r="K21" s="277"/>
      <c r="M21" s="278" t="s">
        <v>136</v>
      </c>
      <c r="O21" s="266"/>
    </row>
    <row r="22" spans="1:80" x14ac:dyDescent="0.2">
      <c r="A22" s="276"/>
      <c r="B22" s="279"/>
      <c r="C22" s="338" t="s">
        <v>137</v>
      </c>
      <c r="D22" s="339"/>
      <c r="E22" s="280">
        <v>23.771999999999998</v>
      </c>
      <c r="F22" s="281"/>
      <c r="G22" s="282"/>
      <c r="H22" s="283"/>
      <c r="I22" s="277"/>
      <c r="J22" s="284"/>
      <c r="K22" s="277"/>
      <c r="M22" s="278" t="s">
        <v>137</v>
      </c>
      <c r="O22" s="266"/>
    </row>
    <row r="23" spans="1:80" x14ac:dyDescent="0.2">
      <c r="A23" s="267">
        <v>9</v>
      </c>
      <c r="B23" s="268" t="s">
        <v>138</v>
      </c>
      <c r="C23" s="269" t="s">
        <v>139</v>
      </c>
      <c r="D23" s="270" t="s">
        <v>135</v>
      </c>
      <c r="E23" s="271">
        <v>113.71599999999999</v>
      </c>
      <c r="F23" s="271"/>
      <c r="G23" s="272">
        <f>E23*F23</f>
        <v>0</v>
      </c>
      <c r="H23" s="273">
        <v>0</v>
      </c>
      <c r="I23" s="274">
        <f>E23*H23</f>
        <v>0</v>
      </c>
      <c r="J23" s="273">
        <v>0</v>
      </c>
      <c r="K23" s="274">
        <f>E23*J23</f>
        <v>0</v>
      </c>
      <c r="O23" s="266">
        <v>2</v>
      </c>
      <c r="AA23" s="240">
        <v>1</v>
      </c>
      <c r="AB23" s="240">
        <v>1</v>
      </c>
      <c r="AC23" s="240">
        <v>1</v>
      </c>
      <c r="AZ23" s="240">
        <v>1</v>
      </c>
      <c r="BA23" s="240">
        <f>IF(AZ23=1,G23,0)</f>
        <v>0</v>
      </c>
      <c r="BB23" s="240">
        <f>IF(AZ23=2,G23,0)</f>
        <v>0</v>
      </c>
      <c r="BC23" s="240">
        <f>IF(AZ23=3,G23,0)</f>
        <v>0</v>
      </c>
      <c r="BD23" s="240">
        <f>IF(AZ23=4,G23,0)</f>
        <v>0</v>
      </c>
      <c r="BE23" s="240">
        <f>IF(AZ23=5,G23,0)</f>
        <v>0</v>
      </c>
      <c r="CA23" s="275">
        <v>1</v>
      </c>
      <c r="CB23" s="275">
        <v>1</v>
      </c>
    </row>
    <row r="24" spans="1:80" x14ac:dyDescent="0.2">
      <c r="A24" s="267">
        <v>10</v>
      </c>
      <c r="B24" s="268" t="s">
        <v>140</v>
      </c>
      <c r="C24" s="269" t="s">
        <v>141</v>
      </c>
      <c r="D24" s="270" t="s">
        <v>142</v>
      </c>
      <c r="E24" s="271">
        <v>0.50490000000000002</v>
      </c>
      <c r="F24" s="271"/>
      <c r="G24" s="272">
        <f>E24*F24</f>
        <v>0</v>
      </c>
      <c r="H24" s="273">
        <v>1.00348999999915</v>
      </c>
      <c r="I24" s="274">
        <f>E24*H24</f>
        <v>0.50666210099957087</v>
      </c>
      <c r="J24" s="273">
        <v>0</v>
      </c>
      <c r="K24" s="274">
        <f>E24*J24</f>
        <v>0</v>
      </c>
      <c r="O24" s="266">
        <v>2</v>
      </c>
      <c r="AA24" s="240">
        <v>1</v>
      </c>
      <c r="AB24" s="240">
        <v>1</v>
      </c>
      <c r="AC24" s="240">
        <v>1</v>
      </c>
      <c r="AZ24" s="240">
        <v>1</v>
      </c>
      <c r="BA24" s="240">
        <f>IF(AZ24=1,G24,0)</f>
        <v>0</v>
      </c>
      <c r="BB24" s="240">
        <f>IF(AZ24=2,G24,0)</f>
        <v>0</v>
      </c>
      <c r="BC24" s="240">
        <f>IF(AZ24=3,G24,0)</f>
        <v>0</v>
      </c>
      <c r="BD24" s="240">
        <f>IF(AZ24=4,G24,0)</f>
        <v>0</v>
      </c>
      <c r="BE24" s="240">
        <f>IF(AZ24=5,G24,0)</f>
        <v>0</v>
      </c>
      <c r="CA24" s="275">
        <v>1</v>
      </c>
      <c r="CB24" s="275">
        <v>1</v>
      </c>
    </row>
    <row r="25" spans="1:80" ht="22.5" x14ac:dyDescent="0.2">
      <c r="A25" s="276"/>
      <c r="B25" s="279"/>
      <c r="C25" s="338" t="s">
        <v>143</v>
      </c>
      <c r="D25" s="339"/>
      <c r="E25" s="280">
        <v>0.39939999999999998</v>
      </c>
      <c r="F25" s="281"/>
      <c r="G25" s="282"/>
      <c r="H25" s="283"/>
      <c r="I25" s="277"/>
      <c r="J25" s="284"/>
      <c r="K25" s="277"/>
      <c r="M25" s="278" t="s">
        <v>143</v>
      </c>
      <c r="O25" s="266"/>
    </row>
    <row r="26" spans="1:80" x14ac:dyDescent="0.2">
      <c r="A26" s="276"/>
      <c r="B26" s="279"/>
      <c r="C26" s="338" t="s">
        <v>144</v>
      </c>
      <c r="D26" s="339"/>
      <c r="E26" s="280">
        <v>0.1055</v>
      </c>
      <c r="F26" s="281"/>
      <c r="G26" s="282"/>
      <c r="H26" s="283"/>
      <c r="I26" s="277"/>
      <c r="J26" s="284"/>
      <c r="K26" s="277"/>
      <c r="M26" s="278" t="s">
        <v>144</v>
      </c>
      <c r="O26" s="266"/>
    </row>
    <row r="27" spans="1:80" ht="22.5" x14ac:dyDescent="0.2">
      <c r="A27" s="267">
        <v>11</v>
      </c>
      <c r="B27" s="268" t="s">
        <v>145</v>
      </c>
      <c r="C27" s="269" t="s">
        <v>146</v>
      </c>
      <c r="D27" s="270" t="s">
        <v>142</v>
      </c>
      <c r="E27" s="271">
        <v>0.17849999999999999</v>
      </c>
      <c r="F27" s="271"/>
      <c r="G27" s="272">
        <f>E27*F27</f>
        <v>0</v>
      </c>
      <c r="H27" s="273">
        <v>1.0569300000006501</v>
      </c>
      <c r="I27" s="274">
        <f>E27*H27</f>
        <v>0.18866200500011604</v>
      </c>
      <c r="J27" s="273">
        <v>0</v>
      </c>
      <c r="K27" s="274">
        <f>E27*J27</f>
        <v>0</v>
      </c>
      <c r="O27" s="266">
        <v>2</v>
      </c>
      <c r="AA27" s="240">
        <v>1</v>
      </c>
      <c r="AB27" s="240">
        <v>1</v>
      </c>
      <c r="AC27" s="240">
        <v>1</v>
      </c>
      <c r="AZ27" s="240">
        <v>1</v>
      </c>
      <c r="BA27" s="240">
        <f>IF(AZ27=1,G27,0)</f>
        <v>0</v>
      </c>
      <c r="BB27" s="240">
        <f>IF(AZ27=2,G27,0)</f>
        <v>0</v>
      </c>
      <c r="BC27" s="240">
        <f>IF(AZ27=3,G27,0)</f>
        <v>0</v>
      </c>
      <c r="BD27" s="240">
        <f>IF(AZ27=4,G27,0)</f>
        <v>0</v>
      </c>
      <c r="BE27" s="240">
        <f>IF(AZ27=5,G27,0)</f>
        <v>0</v>
      </c>
      <c r="CA27" s="275">
        <v>1</v>
      </c>
      <c r="CB27" s="275">
        <v>1</v>
      </c>
    </row>
    <row r="28" spans="1:80" ht="22.5" x14ac:dyDescent="0.2">
      <c r="A28" s="276"/>
      <c r="B28" s="279"/>
      <c r="C28" s="338" t="s">
        <v>147</v>
      </c>
      <c r="D28" s="339"/>
      <c r="E28" s="280">
        <v>0.14119999999999999</v>
      </c>
      <c r="F28" s="281"/>
      <c r="G28" s="282"/>
      <c r="H28" s="283"/>
      <c r="I28" s="277"/>
      <c r="J28" s="284"/>
      <c r="K28" s="277"/>
      <c r="M28" s="278" t="s">
        <v>147</v>
      </c>
      <c r="O28" s="266"/>
    </row>
    <row r="29" spans="1:80" x14ac:dyDescent="0.2">
      <c r="A29" s="276"/>
      <c r="B29" s="279"/>
      <c r="C29" s="338" t="s">
        <v>148</v>
      </c>
      <c r="D29" s="339"/>
      <c r="E29" s="280">
        <v>3.73E-2</v>
      </c>
      <c r="F29" s="281"/>
      <c r="G29" s="282"/>
      <c r="H29" s="283"/>
      <c r="I29" s="277"/>
      <c r="J29" s="284"/>
      <c r="K29" s="277"/>
      <c r="M29" s="278" t="s">
        <v>148</v>
      </c>
      <c r="O29" s="266"/>
    </row>
    <row r="30" spans="1:80" x14ac:dyDescent="0.2">
      <c r="A30" s="285"/>
      <c r="B30" s="286" t="s">
        <v>104</v>
      </c>
      <c r="C30" s="287" t="s">
        <v>128</v>
      </c>
      <c r="D30" s="288"/>
      <c r="E30" s="289"/>
      <c r="F30" s="290"/>
      <c r="G30" s="291">
        <f>SUM(G16:G29)</f>
        <v>0</v>
      </c>
      <c r="H30" s="292"/>
      <c r="I30" s="293">
        <f>SUM(I16:I29)</f>
        <v>47.000877312024599</v>
      </c>
      <c r="J30" s="292"/>
      <c r="K30" s="293">
        <f>SUM(K16:K29)</f>
        <v>0</v>
      </c>
      <c r="O30" s="266">
        <v>4</v>
      </c>
      <c r="BA30" s="294">
        <f>SUM(BA16:BA29)</f>
        <v>0</v>
      </c>
      <c r="BB30" s="294">
        <f>SUM(BB16:BB29)</f>
        <v>0</v>
      </c>
      <c r="BC30" s="294">
        <f>SUM(BC16:BC29)</f>
        <v>0</v>
      </c>
      <c r="BD30" s="294">
        <f>SUM(BD16:BD29)</f>
        <v>0</v>
      </c>
      <c r="BE30" s="294">
        <f>SUM(BE16:BE29)</f>
        <v>0</v>
      </c>
    </row>
    <row r="31" spans="1:80" x14ac:dyDescent="0.2">
      <c r="A31" s="256" t="s">
        <v>100</v>
      </c>
      <c r="B31" s="257" t="s">
        <v>149</v>
      </c>
      <c r="C31" s="258" t="s">
        <v>150</v>
      </c>
      <c r="D31" s="259"/>
      <c r="E31" s="260"/>
      <c r="F31" s="260"/>
      <c r="G31" s="261"/>
      <c r="H31" s="262"/>
      <c r="I31" s="263"/>
      <c r="J31" s="264"/>
      <c r="K31" s="265"/>
      <c r="O31" s="266">
        <v>1</v>
      </c>
    </row>
    <row r="32" spans="1:80" ht="22.5" x14ac:dyDescent="0.2">
      <c r="A32" s="267">
        <v>12</v>
      </c>
      <c r="B32" s="268" t="s">
        <v>152</v>
      </c>
      <c r="C32" s="269" t="s">
        <v>153</v>
      </c>
      <c r="D32" s="270" t="s">
        <v>135</v>
      </c>
      <c r="E32" s="271">
        <v>83.262</v>
      </c>
      <c r="F32" s="271"/>
      <c r="G32" s="272">
        <f>E32*F32</f>
        <v>0</v>
      </c>
      <c r="H32" s="273">
        <v>0.59209999999984597</v>
      </c>
      <c r="I32" s="274">
        <f>E32*H32</f>
        <v>49.299430199987178</v>
      </c>
      <c r="J32" s="273">
        <v>0</v>
      </c>
      <c r="K32" s="274">
        <f>E32*J32</f>
        <v>0</v>
      </c>
      <c r="O32" s="266">
        <v>2</v>
      </c>
      <c r="AA32" s="240">
        <v>1</v>
      </c>
      <c r="AB32" s="240">
        <v>1</v>
      </c>
      <c r="AC32" s="240">
        <v>1</v>
      </c>
      <c r="AZ32" s="240">
        <v>1</v>
      </c>
      <c r="BA32" s="240">
        <f>IF(AZ32=1,G32,0)</f>
        <v>0</v>
      </c>
      <c r="BB32" s="240">
        <f>IF(AZ32=2,G32,0)</f>
        <v>0</v>
      </c>
      <c r="BC32" s="240">
        <f>IF(AZ32=3,G32,0)</f>
        <v>0</v>
      </c>
      <c r="BD32" s="240">
        <f>IF(AZ32=4,G32,0)</f>
        <v>0</v>
      </c>
      <c r="BE32" s="240">
        <f>IF(AZ32=5,G32,0)</f>
        <v>0</v>
      </c>
      <c r="CA32" s="275">
        <v>1</v>
      </c>
      <c r="CB32" s="275">
        <v>1</v>
      </c>
    </row>
    <row r="33" spans="1:80" ht="22.5" x14ac:dyDescent="0.2">
      <c r="A33" s="276"/>
      <c r="B33" s="279"/>
      <c r="C33" s="338" t="s">
        <v>154</v>
      </c>
      <c r="D33" s="339"/>
      <c r="E33" s="280">
        <v>67.463999999999999</v>
      </c>
      <c r="F33" s="281"/>
      <c r="G33" s="282"/>
      <c r="H33" s="283"/>
      <c r="I33" s="277"/>
      <c r="J33" s="284"/>
      <c r="K33" s="277"/>
      <c r="M33" s="278" t="s">
        <v>154</v>
      </c>
      <c r="O33" s="266"/>
    </row>
    <row r="34" spans="1:80" x14ac:dyDescent="0.2">
      <c r="A34" s="276"/>
      <c r="B34" s="279"/>
      <c r="C34" s="338" t="s">
        <v>155</v>
      </c>
      <c r="D34" s="339"/>
      <c r="E34" s="280">
        <v>15.798</v>
      </c>
      <c r="F34" s="281"/>
      <c r="G34" s="282"/>
      <c r="H34" s="283"/>
      <c r="I34" s="277"/>
      <c r="J34" s="284"/>
      <c r="K34" s="277"/>
      <c r="M34" s="278" t="s">
        <v>155</v>
      </c>
      <c r="O34" s="266"/>
    </row>
    <row r="35" spans="1:80" x14ac:dyDescent="0.2">
      <c r="A35" s="267">
        <v>13</v>
      </c>
      <c r="B35" s="268" t="s">
        <v>156</v>
      </c>
      <c r="C35" s="269" t="s">
        <v>157</v>
      </c>
      <c r="D35" s="270" t="s">
        <v>158</v>
      </c>
      <c r="E35" s="271">
        <v>4</v>
      </c>
      <c r="F35" s="271"/>
      <c r="G35" s="272">
        <f>E35*F35</f>
        <v>0</v>
      </c>
      <c r="H35" s="273">
        <v>2.6960000000002499E-2</v>
      </c>
      <c r="I35" s="274">
        <f>E35*H35</f>
        <v>0.10784000000001</v>
      </c>
      <c r="J35" s="273">
        <v>0</v>
      </c>
      <c r="K35" s="274">
        <f>E35*J35</f>
        <v>0</v>
      </c>
      <c r="O35" s="266">
        <v>2</v>
      </c>
      <c r="AA35" s="240">
        <v>1</v>
      </c>
      <c r="AB35" s="240">
        <v>1</v>
      </c>
      <c r="AC35" s="240">
        <v>1</v>
      </c>
      <c r="AZ35" s="240">
        <v>1</v>
      </c>
      <c r="BA35" s="240">
        <f>IF(AZ35=1,G35,0)</f>
        <v>0</v>
      </c>
      <c r="BB35" s="240">
        <f>IF(AZ35=2,G35,0)</f>
        <v>0</v>
      </c>
      <c r="BC35" s="240">
        <f>IF(AZ35=3,G35,0)</f>
        <v>0</v>
      </c>
      <c r="BD35" s="240">
        <f>IF(AZ35=4,G35,0)</f>
        <v>0</v>
      </c>
      <c r="BE35" s="240">
        <f>IF(AZ35=5,G35,0)</f>
        <v>0</v>
      </c>
      <c r="CA35" s="275">
        <v>1</v>
      </c>
      <c r="CB35" s="275">
        <v>1</v>
      </c>
    </row>
    <row r="36" spans="1:80" ht="22.5" x14ac:dyDescent="0.2">
      <c r="A36" s="267">
        <v>14</v>
      </c>
      <c r="B36" s="268" t="s">
        <v>159</v>
      </c>
      <c r="C36" s="269" t="s">
        <v>160</v>
      </c>
      <c r="D36" s="270" t="s">
        <v>135</v>
      </c>
      <c r="E36" s="271">
        <v>25.2</v>
      </c>
      <c r="F36" s="271"/>
      <c r="G36" s="272">
        <f>E36*F36</f>
        <v>0</v>
      </c>
      <c r="H36" s="273">
        <v>0.101040000000012</v>
      </c>
      <c r="I36" s="274">
        <f>E36*H36</f>
        <v>2.546208000000302</v>
      </c>
      <c r="J36" s="273">
        <v>0</v>
      </c>
      <c r="K36" s="274">
        <f>E36*J36</f>
        <v>0</v>
      </c>
      <c r="O36" s="266">
        <v>2</v>
      </c>
      <c r="AA36" s="240">
        <v>1</v>
      </c>
      <c r="AB36" s="240">
        <v>1</v>
      </c>
      <c r="AC36" s="240">
        <v>1</v>
      </c>
      <c r="AZ36" s="240">
        <v>1</v>
      </c>
      <c r="BA36" s="240">
        <f>IF(AZ36=1,G36,0)</f>
        <v>0</v>
      </c>
      <c r="BB36" s="240">
        <f>IF(AZ36=2,G36,0)</f>
        <v>0</v>
      </c>
      <c r="BC36" s="240">
        <f>IF(AZ36=3,G36,0)</f>
        <v>0</v>
      </c>
      <c r="BD36" s="240">
        <f>IF(AZ36=4,G36,0)</f>
        <v>0</v>
      </c>
      <c r="BE36" s="240">
        <f>IF(AZ36=5,G36,0)</f>
        <v>0</v>
      </c>
      <c r="CA36" s="275">
        <v>1</v>
      </c>
      <c r="CB36" s="275">
        <v>1</v>
      </c>
    </row>
    <row r="37" spans="1:80" x14ac:dyDescent="0.2">
      <c r="A37" s="276"/>
      <c r="B37" s="279"/>
      <c r="C37" s="338" t="s">
        <v>161</v>
      </c>
      <c r="D37" s="339"/>
      <c r="E37" s="280">
        <v>25.2</v>
      </c>
      <c r="F37" s="281"/>
      <c r="G37" s="282"/>
      <c r="H37" s="283"/>
      <c r="I37" s="277"/>
      <c r="J37" s="284"/>
      <c r="K37" s="277"/>
      <c r="M37" s="278" t="s">
        <v>161</v>
      </c>
      <c r="O37" s="266"/>
    </row>
    <row r="38" spans="1:80" ht="22.5" x14ac:dyDescent="0.2">
      <c r="A38" s="267">
        <v>15</v>
      </c>
      <c r="B38" s="268" t="s">
        <v>162</v>
      </c>
      <c r="C38" s="269" t="s">
        <v>163</v>
      </c>
      <c r="D38" s="270" t="s">
        <v>135</v>
      </c>
      <c r="E38" s="271">
        <v>25.2</v>
      </c>
      <c r="F38" s="271"/>
      <c r="G38" s="272">
        <f>E38*F38</f>
        <v>0</v>
      </c>
      <c r="H38" s="273">
        <v>1.93999999999903E-2</v>
      </c>
      <c r="I38" s="274">
        <f>E38*H38</f>
        <v>0.48887999999975557</v>
      </c>
      <c r="J38" s="273">
        <v>0</v>
      </c>
      <c r="K38" s="274">
        <f>E38*J38</f>
        <v>0</v>
      </c>
      <c r="O38" s="266">
        <v>2</v>
      </c>
      <c r="AA38" s="240">
        <v>1</v>
      </c>
      <c r="AB38" s="240">
        <v>1</v>
      </c>
      <c r="AC38" s="240">
        <v>1</v>
      </c>
      <c r="AZ38" s="240">
        <v>1</v>
      </c>
      <c r="BA38" s="240">
        <f>IF(AZ38=1,G38,0)</f>
        <v>0</v>
      </c>
      <c r="BB38" s="240">
        <f>IF(AZ38=2,G38,0)</f>
        <v>0</v>
      </c>
      <c r="BC38" s="240">
        <f>IF(AZ38=3,G38,0)</f>
        <v>0</v>
      </c>
      <c r="BD38" s="240">
        <f>IF(AZ38=4,G38,0)</f>
        <v>0</v>
      </c>
      <c r="BE38" s="240">
        <f>IF(AZ38=5,G38,0)</f>
        <v>0</v>
      </c>
      <c r="CA38" s="275">
        <v>1</v>
      </c>
      <c r="CB38" s="275">
        <v>1</v>
      </c>
    </row>
    <row r="39" spans="1:80" x14ac:dyDescent="0.2">
      <c r="A39" s="276"/>
      <c r="B39" s="279"/>
      <c r="C39" s="338" t="s">
        <v>161</v>
      </c>
      <c r="D39" s="339"/>
      <c r="E39" s="280">
        <v>25.2</v>
      </c>
      <c r="F39" s="281"/>
      <c r="G39" s="282"/>
      <c r="H39" s="283"/>
      <c r="I39" s="277"/>
      <c r="J39" s="284"/>
      <c r="K39" s="277"/>
      <c r="M39" s="278" t="s">
        <v>161</v>
      </c>
      <c r="O39" s="266"/>
    </row>
    <row r="40" spans="1:80" x14ac:dyDescent="0.2">
      <c r="A40" s="285"/>
      <c r="B40" s="286" t="s">
        <v>104</v>
      </c>
      <c r="C40" s="287" t="s">
        <v>151</v>
      </c>
      <c r="D40" s="288"/>
      <c r="E40" s="289"/>
      <c r="F40" s="290"/>
      <c r="G40" s="291">
        <f>SUM(G31:G39)</f>
        <v>0</v>
      </c>
      <c r="H40" s="292"/>
      <c r="I40" s="293">
        <f>SUM(I31:I39)</f>
        <v>52.44235819998724</v>
      </c>
      <c r="J40" s="292"/>
      <c r="K40" s="293">
        <f>SUM(K31:K39)</f>
        <v>0</v>
      </c>
      <c r="O40" s="266">
        <v>4</v>
      </c>
      <c r="BA40" s="294">
        <f>SUM(BA31:BA39)</f>
        <v>0</v>
      </c>
      <c r="BB40" s="294">
        <f>SUM(BB31:BB39)</f>
        <v>0</v>
      </c>
      <c r="BC40" s="294">
        <f>SUM(BC31:BC39)</f>
        <v>0</v>
      </c>
      <c r="BD40" s="294">
        <f>SUM(BD31:BD39)</f>
        <v>0</v>
      </c>
      <c r="BE40" s="294">
        <f>SUM(BE31:BE39)</f>
        <v>0</v>
      </c>
    </row>
    <row r="41" spans="1:80" x14ac:dyDescent="0.2">
      <c r="A41" s="256" t="s">
        <v>100</v>
      </c>
      <c r="B41" s="257" t="s">
        <v>164</v>
      </c>
      <c r="C41" s="258" t="s">
        <v>165</v>
      </c>
      <c r="D41" s="259"/>
      <c r="E41" s="260"/>
      <c r="F41" s="260"/>
      <c r="G41" s="261"/>
      <c r="H41" s="262"/>
      <c r="I41" s="263"/>
      <c r="J41" s="264"/>
      <c r="K41" s="265"/>
      <c r="O41" s="266">
        <v>1</v>
      </c>
    </row>
    <row r="42" spans="1:80" x14ac:dyDescent="0.2">
      <c r="A42" s="267">
        <v>16</v>
      </c>
      <c r="B42" s="268" t="s">
        <v>167</v>
      </c>
      <c r="C42" s="269" t="s">
        <v>168</v>
      </c>
      <c r="D42" s="270" t="s">
        <v>135</v>
      </c>
      <c r="E42" s="271">
        <v>21.3078</v>
      </c>
      <c r="F42" s="271"/>
      <c r="G42" s="272">
        <f>E42*F42</f>
        <v>0</v>
      </c>
      <c r="H42" s="273">
        <v>2.8000000000005798E-4</v>
      </c>
      <c r="I42" s="274">
        <f>E42*H42</f>
        <v>5.9661840000012354E-3</v>
      </c>
      <c r="J42" s="273">
        <v>0</v>
      </c>
      <c r="K42" s="274">
        <f>E42*J42</f>
        <v>0</v>
      </c>
      <c r="O42" s="266">
        <v>2</v>
      </c>
      <c r="AA42" s="240">
        <v>1</v>
      </c>
      <c r="AB42" s="240">
        <v>1</v>
      </c>
      <c r="AC42" s="240">
        <v>1</v>
      </c>
      <c r="AZ42" s="240">
        <v>1</v>
      </c>
      <c r="BA42" s="240">
        <f>IF(AZ42=1,G42,0)</f>
        <v>0</v>
      </c>
      <c r="BB42" s="240">
        <f>IF(AZ42=2,G42,0)</f>
        <v>0</v>
      </c>
      <c r="BC42" s="240">
        <f>IF(AZ42=3,G42,0)</f>
        <v>0</v>
      </c>
      <c r="BD42" s="240">
        <f>IF(AZ42=4,G42,0)</f>
        <v>0</v>
      </c>
      <c r="BE42" s="240">
        <f>IF(AZ42=5,G42,0)</f>
        <v>0</v>
      </c>
      <c r="CA42" s="275">
        <v>1</v>
      </c>
      <c r="CB42" s="275">
        <v>1</v>
      </c>
    </row>
    <row r="43" spans="1:80" x14ac:dyDescent="0.2">
      <c r="A43" s="276"/>
      <c r="B43" s="279"/>
      <c r="C43" s="338" t="s">
        <v>169</v>
      </c>
      <c r="D43" s="339"/>
      <c r="E43" s="280">
        <v>21.3078</v>
      </c>
      <c r="F43" s="281"/>
      <c r="G43" s="282"/>
      <c r="H43" s="283"/>
      <c r="I43" s="277"/>
      <c r="J43" s="284"/>
      <c r="K43" s="277"/>
      <c r="M43" s="278" t="s">
        <v>169</v>
      </c>
      <c r="O43" s="266"/>
    </row>
    <row r="44" spans="1:80" x14ac:dyDescent="0.2">
      <c r="A44" s="267">
        <v>17</v>
      </c>
      <c r="B44" s="268" t="s">
        <v>170</v>
      </c>
      <c r="C44" s="269" t="s">
        <v>171</v>
      </c>
      <c r="D44" s="270" t="s">
        <v>135</v>
      </c>
      <c r="E44" s="271">
        <v>23.438600000000001</v>
      </c>
      <c r="F44" s="271"/>
      <c r="G44" s="272">
        <f>E44*F44</f>
        <v>0</v>
      </c>
      <c r="H44" s="273">
        <v>6.1999999999962096E-4</v>
      </c>
      <c r="I44" s="274">
        <f>E44*H44</f>
        <v>1.4531931999991117E-2</v>
      </c>
      <c r="J44" s="273"/>
      <c r="K44" s="274">
        <f>E44*J44</f>
        <v>0</v>
      </c>
      <c r="O44" s="266">
        <v>2</v>
      </c>
      <c r="AA44" s="240">
        <v>3</v>
      </c>
      <c r="AB44" s="240">
        <v>1</v>
      </c>
      <c r="AC44" s="240">
        <v>67352174</v>
      </c>
      <c r="AZ44" s="240">
        <v>1</v>
      </c>
      <c r="BA44" s="240">
        <f>IF(AZ44=1,G44,0)</f>
        <v>0</v>
      </c>
      <c r="BB44" s="240">
        <f>IF(AZ44=2,G44,0)</f>
        <v>0</v>
      </c>
      <c r="BC44" s="240">
        <f>IF(AZ44=3,G44,0)</f>
        <v>0</v>
      </c>
      <c r="BD44" s="240">
        <f>IF(AZ44=4,G44,0)</f>
        <v>0</v>
      </c>
      <c r="BE44" s="240">
        <f>IF(AZ44=5,G44,0)</f>
        <v>0</v>
      </c>
      <c r="CA44" s="275">
        <v>3</v>
      </c>
      <c r="CB44" s="275">
        <v>1</v>
      </c>
    </row>
    <row r="45" spans="1:80" x14ac:dyDescent="0.2">
      <c r="A45" s="276"/>
      <c r="B45" s="279"/>
      <c r="C45" s="338" t="s">
        <v>172</v>
      </c>
      <c r="D45" s="339"/>
      <c r="E45" s="280">
        <v>23.438600000000001</v>
      </c>
      <c r="F45" s="281"/>
      <c r="G45" s="282"/>
      <c r="H45" s="283"/>
      <c r="I45" s="277"/>
      <c r="J45" s="284"/>
      <c r="K45" s="277"/>
      <c r="M45" s="278" t="s">
        <v>172</v>
      </c>
      <c r="O45" s="266"/>
    </row>
    <row r="46" spans="1:80" x14ac:dyDescent="0.2">
      <c r="A46" s="285"/>
      <c r="B46" s="286" t="s">
        <v>104</v>
      </c>
      <c r="C46" s="287" t="s">
        <v>166</v>
      </c>
      <c r="D46" s="288"/>
      <c r="E46" s="289"/>
      <c r="F46" s="290"/>
      <c r="G46" s="291">
        <f>SUM(G41:G45)</f>
        <v>0</v>
      </c>
      <c r="H46" s="292"/>
      <c r="I46" s="293">
        <f>SUM(I41:I45)</f>
        <v>2.0498115999992354E-2</v>
      </c>
      <c r="J46" s="292"/>
      <c r="K46" s="293">
        <f>SUM(K41:K45)</f>
        <v>0</v>
      </c>
      <c r="O46" s="266">
        <v>4</v>
      </c>
      <c r="BA46" s="294">
        <f>SUM(BA41:BA45)</f>
        <v>0</v>
      </c>
      <c r="BB46" s="294">
        <f>SUM(BB41:BB45)</f>
        <v>0</v>
      </c>
      <c r="BC46" s="294">
        <f>SUM(BC41:BC45)</f>
        <v>0</v>
      </c>
      <c r="BD46" s="294">
        <f>SUM(BD41:BD45)</f>
        <v>0</v>
      </c>
      <c r="BE46" s="294">
        <f>SUM(BE41:BE45)</f>
        <v>0</v>
      </c>
    </row>
    <row r="47" spans="1:80" x14ac:dyDescent="0.2">
      <c r="A47" s="256" t="s">
        <v>100</v>
      </c>
      <c r="B47" s="257" t="s">
        <v>173</v>
      </c>
      <c r="C47" s="258" t="s">
        <v>174</v>
      </c>
      <c r="D47" s="259"/>
      <c r="E47" s="260"/>
      <c r="F47" s="260"/>
      <c r="G47" s="261"/>
      <c r="H47" s="262"/>
      <c r="I47" s="263"/>
      <c r="J47" s="264"/>
      <c r="K47" s="265"/>
      <c r="O47" s="266">
        <v>1</v>
      </c>
    </row>
    <row r="48" spans="1:80" ht="22.5" x14ac:dyDescent="0.2">
      <c r="A48" s="267">
        <v>18</v>
      </c>
      <c r="B48" s="268" t="s">
        <v>176</v>
      </c>
      <c r="C48" s="269" t="s">
        <v>177</v>
      </c>
      <c r="D48" s="270" t="s">
        <v>135</v>
      </c>
      <c r="E48" s="271">
        <v>506.7</v>
      </c>
      <c r="F48" s="271"/>
      <c r="G48" s="272">
        <f>E48*F48</f>
        <v>0</v>
      </c>
      <c r="H48" s="273">
        <v>0.101199999999949</v>
      </c>
      <c r="I48" s="274">
        <f>E48*H48</f>
        <v>51.278039999974155</v>
      </c>
      <c r="J48" s="273">
        <v>0</v>
      </c>
      <c r="K48" s="274">
        <f>E48*J48</f>
        <v>0</v>
      </c>
      <c r="O48" s="266">
        <v>2</v>
      </c>
      <c r="AA48" s="240">
        <v>1</v>
      </c>
      <c r="AB48" s="240">
        <v>1</v>
      </c>
      <c r="AC48" s="240">
        <v>1</v>
      </c>
      <c r="AZ48" s="240">
        <v>1</v>
      </c>
      <c r="BA48" s="240">
        <f>IF(AZ48=1,G48,0)</f>
        <v>0</v>
      </c>
      <c r="BB48" s="240">
        <f>IF(AZ48=2,G48,0)</f>
        <v>0</v>
      </c>
      <c r="BC48" s="240">
        <f>IF(AZ48=3,G48,0)</f>
        <v>0</v>
      </c>
      <c r="BD48" s="240">
        <f>IF(AZ48=4,G48,0)</f>
        <v>0</v>
      </c>
      <c r="BE48" s="240">
        <f>IF(AZ48=5,G48,0)</f>
        <v>0</v>
      </c>
      <c r="CA48" s="275">
        <v>1</v>
      </c>
      <c r="CB48" s="275">
        <v>1</v>
      </c>
    </row>
    <row r="49" spans="1:80" ht="22.5" x14ac:dyDescent="0.2">
      <c r="A49" s="276"/>
      <c r="B49" s="279"/>
      <c r="C49" s="338" t="s">
        <v>178</v>
      </c>
      <c r="D49" s="339"/>
      <c r="E49" s="280">
        <v>701.7</v>
      </c>
      <c r="F49" s="281"/>
      <c r="G49" s="282"/>
      <c r="H49" s="283"/>
      <c r="I49" s="277"/>
      <c r="J49" s="284"/>
      <c r="K49" s="277"/>
      <c r="M49" s="278" t="s">
        <v>178</v>
      </c>
      <c r="O49" s="266"/>
    </row>
    <row r="50" spans="1:80" x14ac:dyDescent="0.2">
      <c r="A50" s="276"/>
      <c r="B50" s="279"/>
      <c r="C50" s="338" t="s">
        <v>179</v>
      </c>
      <c r="D50" s="339"/>
      <c r="E50" s="280">
        <v>-195</v>
      </c>
      <c r="F50" s="281"/>
      <c r="G50" s="282"/>
      <c r="H50" s="283"/>
      <c r="I50" s="277"/>
      <c r="J50" s="284"/>
      <c r="K50" s="277"/>
      <c r="M50" s="278" t="s">
        <v>179</v>
      </c>
      <c r="O50" s="266"/>
    </row>
    <row r="51" spans="1:80" x14ac:dyDescent="0.2">
      <c r="A51" s="267">
        <v>19</v>
      </c>
      <c r="B51" s="268" t="s">
        <v>180</v>
      </c>
      <c r="C51" s="269" t="s">
        <v>181</v>
      </c>
      <c r="D51" s="270" t="s">
        <v>135</v>
      </c>
      <c r="E51" s="271">
        <v>506.7</v>
      </c>
      <c r="F51" s="271"/>
      <c r="G51" s="272">
        <f>E51*F51</f>
        <v>0</v>
      </c>
      <c r="H51" s="273">
        <v>0</v>
      </c>
      <c r="I51" s="274">
        <f>E51*H51</f>
        <v>0</v>
      </c>
      <c r="J51" s="273">
        <v>0</v>
      </c>
      <c r="K51" s="274">
        <f>E51*J51</f>
        <v>0</v>
      </c>
      <c r="O51" s="266">
        <v>2</v>
      </c>
      <c r="AA51" s="240">
        <v>1</v>
      </c>
      <c r="AB51" s="240">
        <v>1</v>
      </c>
      <c r="AC51" s="240">
        <v>1</v>
      </c>
      <c r="AZ51" s="240">
        <v>1</v>
      </c>
      <c r="BA51" s="240">
        <f>IF(AZ51=1,G51,0)</f>
        <v>0</v>
      </c>
      <c r="BB51" s="240">
        <f>IF(AZ51=2,G51,0)</f>
        <v>0</v>
      </c>
      <c r="BC51" s="240">
        <f>IF(AZ51=3,G51,0)</f>
        <v>0</v>
      </c>
      <c r="BD51" s="240">
        <f>IF(AZ51=4,G51,0)</f>
        <v>0</v>
      </c>
      <c r="BE51" s="240">
        <f>IF(AZ51=5,G51,0)</f>
        <v>0</v>
      </c>
      <c r="CA51" s="275">
        <v>1</v>
      </c>
      <c r="CB51" s="275">
        <v>1</v>
      </c>
    </row>
    <row r="52" spans="1:80" x14ac:dyDescent="0.2">
      <c r="A52" s="267">
        <v>20</v>
      </c>
      <c r="B52" s="268" t="s">
        <v>182</v>
      </c>
      <c r="C52" s="269" t="s">
        <v>183</v>
      </c>
      <c r="D52" s="270" t="s">
        <v>135</v>
      </c>
      <c r="E52" s="271">
        <v>506.7</v>
      </c>
      <c r="F52" s="271"/>
      <c r="G52" s="272">
        <f>E52*F52</f>
        <v>0</v>
      </c>
      <c r="H52" s="273">
        <v>0.29160000000001701</v>
      </c>
      <c r="I52" s="274">
        <f>E52*H52</f>
        <v>147.75372000000863</v>
      </c>
      <c r="J52" s="273">
        <v>0</v>
      </c>
      <c r="K52" s="274">
        <f>E52*J52</f>
        <v>0</v>
      </c>
      <c r="O52" s="266">
        <v>2</v>
      </c>
      <c r="AA52" s="240">
        <v>1</v>
      </c>
      <c r="AB52" s="240">
        <v>1</v>
      </c>
      <c r="AC52" s="240">
        <v>1</v>
      </c>
      <c r="AZ52" s="240">
        <v>1</v>
      </c>
      <c r="BA52" s="240">
        <f>IF(AZ52=1,G52,0)</f>
        <v>0</v>
      </c>
      <c r="BB52" s="240">
        <f>IF(AZ52=2,G52,0)</f>
        <v>0</v>
      </c>
      <c r="BC52" s="240">
        <f>IF(AZ52=3,G52,0)</f>
        <v>0</v>
      </c>
      <c r="BD52" s="240">
        <f>IF(AZ52=4,G52,0)</f>
        <v>0</v>
      </c>
      <c r="BE52" s="240">
        <f>IF(AZ52=5,G52,0)</f>
        <v>0</v>
      </c>
      <c r="CA52" s="275">
        <v>1</v>
      </c>
      <c r="CB52" s="275">
        <v>1</v>
      </c>
    </row>
    <row r="53" spans="1:80" x14ac:dyDescent="0.2">
      <c r="A53" s="267">
        <v>21</v>
      </c>
      <c r="B53" s="268" t="s">
        <v>184</v>
      </c>
      <c r="C53" s="269" t="s">
        <v>185</v>
      </c>
      <c r="D53" s="270" t="s">
        <v>135</v>
      </c>
      <c r="E53" s="271">
        <v>153</v>
      </c>
      <c r="F53" s="271"/>
      <c r="G53" s="272">
        <f>E53*F53</f>
        <v>0</v>
      </c>
      <c r="H53" s="273">
        <v>0.38625000000001802</v>
      </c>
      <c r="I53" s="274">
        <f>E53*H53</f>
        <v>59.096250000002755</v>
      </c>
      <c r="J53" s="273">
        <v>0</v>
      </c>
      <c r="K53" s="274">
        <f>E53*J53</f>
        <v>0</v>
      </c>
      <c r="O53" s="266">
        <v>2</v>
      </c>
      <c r="AA53" s="240">
        <v>1</v>
      </c>
      <c r="AB53" s="240">
        <v>1</v>
      </c>
      <c r="AC53" s="240">
        <v>1</v>
      </c>
      <c r="AZ53" s="240">
        <v>1</v>
      </c>
      <c r="BA53" s="240">
        <f>IF(AZ53=1,G53,0)</f>
        <v>0</v>
      </c>
      <c r="BB53" s="240">
        <f>IF(AZ53=2,G53,0)</f>
        <v>0</v>
      </c>
      <c r="BC53" s="240">
        <f>IF(AZ53=3,G53,0)</f>
        <v>0</v>
      </c>
      <c r="BD53" s="240">
        <f>IF(AZ53=4,G53,0)</f>
        <v>0</v>
      </c>
      <c r="BE53" s="240">
        <f>IF(AZ53=5,G53,0)</f>
        <v>0</v>
      </c>
      <c r="CA53" s="275">
        <v>1</v>
      </c>
      <c r="CB53" s="275">
        <v>1</v>
      </c>
    </row>
    <row r="54" spans="1:80" x14ac:dyDescent="0.2">
      <c r="A54" s="276"/>
      <c r="B54" s="279"/>
      <c r="C54" s="338" t="s">
        <v>186</v>
      </c>
      <c r="D54" s="339"/>
      <c r="E54" s="280">
        <v>153</v>
      </c>
      <c r="F54" s="281"/>
      <c r="G54" s="282"/>
      <c r="H54" s="283"/>
      <c r="I54" s="277"/>
      <c r="J54" s="284"/>
      <c r="K54" s="277"/>
      <c r="M54" s="278" t="s">
        <v>186</v>
      </c>
      <c r="O54" s="266"/>
    </row>
    <row r="55" spans="1:80" x14ac:dyDescent="0.2">
      <c r="A55" s="267">
        <v>22</v>
      </c>
      <c r="B55" s="268" t="s">
        <v>187</v>
      </c>
      <c r="C55" s="269" t="s">
        <v>188</v>
      </c>
      <c r="D55" s="270" t="s">
        <v>135</v>
      </c>
      <c r="E55" s="271">
        <v>506.7</v>
      </c>
      <c r="F55" s="271"/>
      <c r="G55" s="272">
        <f>E55*F55</f>
        <v>0</v>
      </c>
      <c r="H55" s="273">
        <v>0.27993999999989699</v>
      </c>
      <c r="I55" s="274">
        <f>E55*H55</f>
        <v>141.84559799994781</v>
      </c>
      <c r="J55" s="273">
        <v>0</v>
      </c>
      <c r="K55" s="274">
        <f>E55*J55</f>
        <v>0</v>
      </c>
      <c r="O55" s="266">
        <v>2</v>
      </c>
      <c r="AA55" s="240">
        <v>1</v>
      </c>
      <c r="AB55" s="240">
        <v>1</v>
      </c>
      <c r="AC55" s="240">
        <v>1</v>
      </c>
      <c r="AZ55" s="240">
        <v>1</v>
      </c>
      <c r="BA55" s="240">
        <f>IF(AZ55=1,G55,0)</f>
        <v>0</v>
      </c>
      <c r="BB55" s="240">
        <f>IF(AZ55=2,G55,0)</f>
        <v>0</v>
      </c>
      <c r="BC55" s="240">
        <f>IF(AZ55=3,G55,0)</f>
        <v>0</v>
      </c>
      <c r="BD55" s="240">
        <f>IF(AZ55=4,G55,0)</f>
        <v>0</v>
      </c>
      <c r="BE55" s="240">
        <f>IF(AZ55=5,G55,0)</f>
        <v>0</v>
      </c>
      <c r="CA55" s="275">
        <v>1</v>
      </c>
      <c r="CB55" s="275">
        <v>1</v>
      </c>
    </row>
    <row r="56" spans="1:80" x14ac:dyDescent="0.2">
      <c r="A56" s="285"/>
      <c r="B56" s="286" t="s">
        <v>104</v>
      </c>
      <c r="C56" s="287" t="s">
        <v>175</v>
      </c>
      <c r="D56" s="288"/>
      <c r="E56" s="289"/>
      <c r="F56" s="290"/>
      <c r="G56" s="291">
        <f>SUM(G47:G55)</f>
        <v>0</v>
      </c>
      <c r="H56" s="292"/>
      <c r="I56" s="293">
        <f>SUM(I47:I55)</f>
        <v>399.97360799993339</v>
      </c>
      <c r="J56" s="292"/>
      <c r="K56" s="293">
        <f>SUM(K47:K55)</f>
        <v>0</v>
      </c>
      <c r="O56" s="266">
        <v>4</v>
      </c>
      <c r="BA56" s="294">
        <f>SUM(BA47:BA55)</f>
        <v>0</v>
      </c>
      <c r="BB56" s="294">
        <f>SUM(BB47:BB55)</f>
        <v>0</v>
      </c>
      <c r="BC56" s="294">
        <f>SUM(BC47:BC55)</f>
        <v>0</v>
      </c>
      <c r="BD56" s="294">
        <f>SUM(BD47:BD55)</f>
        <v>0</v>
      </c>
      <c r="BE56" s="294">
        <f>SUM(BE47:BE55)</f>
        <v>0</v>
      </c>
    </row>
    <row r="57" spans="1:80" x14ac:dyDescent="0.2">
      <c r="A57" s="256" t="s">
        <v>100</v>
      </c>
      <c r="B57" s="257" t="s">
        <v>189</v>
      </c>
      <c r="C57" s="258" t="s">
        <v>190</v>
      </c>
      <c r="D57" s="259"/>
      <c r="E57" s="260"/>
      <c r="F57" s="260"/>
      <c r="G57" s="261"/>
      <c r="H57" s="262"/>
      <c r="I57" s="263"/>
      <c r="J57" s="264"/>
      <c r="K57" s="265"/>
      <c r="O57" s="266">
        <v>1</v>
      </c>
    </row>
    <row r="58" spans="1:80" ht="22.5" x14ac:dyDescent="0.2">
      <c r="A58" s="267">
        <v>23</v>
      </c>
      <c r="B58" s="268" t="s">
        <v>192</v>
      </c>
      <c r="C58" s="269" t="s">
        <v>193</v>
      </c>
      <c r="D58" s="270" t="s">
        <v>194</v>
      </c>
      <c r="E58" s="271">
        <v>17.399999999999999</v>
      </c>
      <c r="F58" s="271"/>
      <c r="G58" s="272">
        <f>E58*F58</f>
        <v>0</v>
      </c>
      <c r="H58" s="273">
        <v>2.3799999999987199E-3</v>
      </c>
      <c r="I58" s="274">
        <f>E58*H58</f>
        <v>4.1411999999977724E-2</v>
      </c>
      <c r="J58" s="273">
        <v>0</v>
      </c>
      <c r="K58" s="274">
        <f>E58*J58</f>
        <v>0</v>
      </c>
      <c r="O58" s="266">
        <v>2</v>
      </c>
      <c r="AA58" s="240">
        <v>1</v>
      </c>
      <c r="AB58" s="240">
        <v>1</v>
      </c>
      <c r="AC58" s="240">
        <v>1</v>
      </c>
      <c r="AZ58" s="240">
        <v>1</v>
      </c>
      <c r="BA58" s="240">
        <f>IF(AZ58=1,G58,0)</f>
        <v>0</v>
      </c>
      <c r="BB58" s="240">
        <f>IF(AZ58=2,G58,0)</f>
        <v>0</v>
      </c>
      <c r="BC58" s="240">
        <f>IF(AZ58=3,G58,0)</f>
        <v>0</v>
      </c>
      <c r="BD58" s="240">
        <f>IF(AZ58=4,G58,0)</f>
        <v>0</v>
      </c>
      <c r="BE58" s="240">
        <f>IF(AZ58=5,G58,0)</f>
        <v>0</v>
      </c>
      <c r="CA58" s="275">
        <v>1</v>
      </c>
      <c r="CB58" s="275">
        <v>1</v>
      </c>
    </row>
    <row r="59" spans="1:80" x14ac:dyDescent="0.2">
      <c r="A59" s="276"/>
      <c r="B59" s="279"/>
      <c r="C59" s="338" t="s">
        <v>195</v>
      </c>
      <c r="D59" s="339"/>
      <c r="E59" s="280">
        <v>17.399999999999999</v>
      </c>
      <c r="F59" s="281"/>
      <c r="G59" s="282"/>
      <c r="H59" s="283"/>
      <c r="I59" s="277"/>
      <c r="J59" s="284"/>
      <c r="K59" s="277"/>
      <c r="M59" s="278" t="s">
        <v>195</v>
      </c>
      <c r="O59" s="266"/>
    </row>
    <row r="60" spans="1:80" x14ac:dyDescent="0.2">
      <c r="A60" s="267">
        <v>24</v>
      </c>
      <c r="B60" s="268" t="s">
        <v>196</v>
      </c>
      <c r="C60" s="269" t="s">
        <v>197</v>
      </c>
      <c r="D60" s="270" t="s">
        <v>135</v>
      </c>
      <c r="E60" s="271">
        <v>25.2</v>
      </c>
      <c r="F60" s="271"/>
      <c r="G60" s="272">
        <f>E60*F60</f>
        <v>0</v>
      </c>
      <c r="H60" s="273">
        <v>4.7660000000007599E-2</v>
      </c>
      <c r="I60" s="274">
        <f>E60*H60</f>
        <v>1.2010320000001915</v>
      </c>
      <c r="J60" s="273">
        <v>0</v>
      </c>
      <c r="K60" s="274">
        <f>E60*J60</f>
        <v>0</v>
      </c>
      <c r="O60" s="266">
        <v>2</v>
      </c>
      <c r="AA60" s="240">
        <v>1</v>
      </c>
      <c r="AB60" s="240">
        <v>1</v>
      </c>
      <c r="AC60" s="240">
        <v>1</v>
      </c>
      <c r="AZ60" s="240">
        <v>1</v>
      </c>
      <c r="BA60" s="240">
        <f>IF(AZ60=1,G60,0)</f>
        <v>0</v>
      </c>
      <c r="BB60" s="240">
        <f>IF(AZ60=2,G60,0)</f>
        <v>0</v>
      </c>
      <c r="BC60" s="240">
        <f>IF(AZ60=3,G60,0)</f>
        <v>0</v>
      </c>
      <c r="BD60" s="240">
        <f>IF(AZ60=4,G60,0)</f>
        <v>0</v>
      </c>
      <c r="BE60" s="240">
        <f>IF(AZ60=5,G60,0)</f>
        <v>0</v>
      </c>
      <c r="CA60" s="275">
        <v>1</v>
      </c>
      <c r="CB60" s="275">
        <v>1</v>
      </c>
    </row>
    <row r="61" spans="1:80" x14ac:dyDescent="0.2">
      <c r="A61" s="276"/>
      <c r="B61" s="279"/>
      <c r="C61" s="338" t="s">
        <v>198</v>
      </c>
      <c r="D61" s="339"/>
      <c r="E61" s="280">
        <v>25.2</v>
      </c>
      <c r="F61" s="281"/>
      <c r="G61" s="282"/>
      <c r="H61" s="283"/>
      <c r="I61" s="277"/>
      <c r="J61" s="284"/>
      <c r="K61" s="277"/>
      <c r="M61" s="278" t="s">
        <v>198</v>
      </c>
      <c r="O61" s="266"/>
    </row>
    <row r="62" spans="1:80" ht="22.5" x14ac:dyDescent="0.2">
      <c r="A62" s="267">
        <v>25</v>
      </c>
      <c r="B62" s="268" t="s">
        <v>199</v>
      </c>
      <c r="C62" s="269" t="s">
        <v>200</v>
      </c>
      <c r="D62" s="270" t="s">
        <v>135</v>
      </c>
      <c r="E62" s="271">
        <v>50.4</v>
      </c>
      <c r="F62" s="271"/>
      <c r="G62" s="272">
        <f>E62*F62</f>
        <v>0</v>
      </c>
      <c r="H62" s="273">
        <v>3.9999999999977796E-3</v>
      </c>
      <c r="I62" s="274">
        <f>E62*H62</f>
        <v>0.20159999999988809</v>
      </c>
      <c r="J62" s="273">
        <v>0</v>
      </c>
      <c r="K62" s="274">
        <f>E62*J62</f>
        <v>0</v>
      </c>
      <c r="O62" s="266">
        <v>2</v>
      </c>
      <c r="AA62" s="240">
        <v>1</v>
      </c>
      <c r="AB62" s="240">
        <v>1</v>
      </c>
      <c r="AC62" s="240">
        <v>1</v>
      </c>
      <c r="AZ62" s="240">
        <v>1</v>
      </c>
      <c r="BA62" s="240">
        <f>IF(AZ62=1,G62,0)</f>
        <v>0</v>
      </c>
      <c r="BB62" s="240">
        <f>IF(AZ62=2,G62,0)</f>
        <v>0</v>
      </c>
      <c r="BC62" s="240">
        <f>IF(AZ62=3,G62,0)</f>
        <v>0</v>
      </c>
      <c r="BD62" s="240">
        <f>IF(AZ62=4,G62,0)</f>
        <v>0</v>
      </c>
      <c r="BE62" s="240">
        <f>IF(AZ62=5,G62,0)</f>
        <v>0</v>
      </c>
      <c r="CA62" s="275">
        <v>1</v>
      </c>
      <c r="CB62" s="275">
        <v>1</v>
      </c>
    </row>
    <row r="63" spans="1:80" x14ac:dyDescent="0.2">
      <c r="A63" s="276"/>
      <c r="B63" s="279"/>
      <c r="C63" s="338" t="s">
        <v>201</v>
      </c>
      <c r="D63" s="339"/>
      <c r="E63" s="280">
        <v>50.4</v>
      </c>
      <c r="F63" s="281"/>
      <c r="G63" s="282"/>
      <c r="H63" s="283"/>
      <c r="I63" s="277"/>
      <c r="J63" s="284"/>
      <c r="K63" s="277"/>
      <c r="M63" s="278" t="s">
        <v>201</v>
      </c>
      <c r="O63" s="266"/>
    </row>
    <row r="64" spans="1:80" x14ac:dyDescent="0.2">
      <c r="A64" s="285"/>
      <c r="B64" s="286" t="s">
        <v>104</v>
      </c>
      <c r="C64" s="287" t="s">
        <v>191</v>
      </c>
      <c r="D64" s="288"/>
      <c r="E64" s="289"/>
      <c r="F64" s="290"/>
      <c r="G64" s="291">
        <f>SUM(G57:G63)</f>
        <v>0</v>
      </c>
      <c r="H64" s="292"/>
      <c r="I64" s="293">
        <f>SUM(I57:I63)</f>
        <v>1.4440440000000574</v>
      </c>
      <c r="J64" s="292"/>
      <c r="K64" s="293">
        <f>SUM(K57:K63)</f>
        <v>0</v>
      </c>
      <c r="O64" s="266">
        <v>4</v>
      </c>
      <c r="BA64" s="294">
        <f>SUM(BA57:BA63)</f>
        <v>0</v>
      </c>
      <c r="BB64" s="294">
        <f>SUM(BB57:BB63)</f>
        <v>0</v>
      </c>
      <c r="BC64" s="294">
        <f>SUM(BC57:BC63)</f>
        <v>0</v>
      </c>
      <c r="BD64" s="294">
        <f>SUM(BD57:BD63)</f>
        <v>0</v>
      </c>
      <c r="BE64" s="294">
        <f>SUM(BE57:BE63)</f>
        <v>0</v>
      </c>
    </row>
    <row r="65" spans="1:80" x14ac:dyDescent="0.2">
      <c r="A65" s="256" t="s">
        <v>100</v>
      </c>
      <c r="B65" s="257" t="s">
        <v>202</v>
      </c>
      <c r="C65" s="258" t="s">
        <v>203</v>
      </c>
      <c r="D65" s="259"/>
      <c r="E65" s="260"/>
      <c r="F65" s="260"/>
      <c r="G65" s="261"/>
      <c r="H65" s="262"/>
      <c r="I65" s="263"/>
      <c r="J65" s="264"/>
      <c r="K65" s="265"/>
      <c r="O65" s="266">
        <v>1</v>
      </c>
    </row>
    <row r="66" spans="1:80" x14ac:dyDescent="0.2">
      <c r="A66" s="267">
        <v>26</v>
      </c>
      <c r="B66" s="268" t="s">
        <v>205</v>
      </c>
      <c r="C66" s="269" t="s">
        <v>206</v>
      </c>
      <c r="D66" s="270" t="s">
        <v>135</v>
      </c>
      <c r="E66" s="271">
        <v>175.65299999999999</v>
      </c>
      <c r="F66" s="271"/>
      <c r="G66" s="272">
        <f>E66*F66</f>
        <v>0</v>
      </c>
      <c r="H66" s="273">
        <v>2.2050000000007199E-2</v>
      </c>
      <c r="I66" s="274">
        <f>E66*H66</f>
        <v>3.8731486500012644</v>
      </c>
      <c r="J66" s="273">
        <v>0</v>
      </c>
      <c r="K66" s="274">
        <f>E66*J66</f>
        <v>0</v>
      </c>
      <c r="O66" s="266">
        <v>2</v>
      </c>
      <c r="AA66" s="240">
        <v>1</v>
      </c>
      <c r="AB66" s="240">
        <v>1</v>
      </c>
      <c r="AC66" s="240">
        <v>1</v>
      </c>
      <c r="AZ66" s="240">
        <v>1</v>
      </c>
      <c r="BA66" s="240">
        <f>IF(AZ66=1,G66,0)</f>
        <v>0</v>
      </c>
      <c r="BB66" s="240">
        <f>IF(AZ66=2,G66,0)</f>
        <v>0</v>
      </c>
      <c r="BC66" s="240">
        <f>IF(AZ66=3,G66,0)</f>
        <v>0</v>
      </c>
      <c r="BD66" s="240">
        <f>IF(AZ66=4,G66,0)</f>
        <v>0</v>
      </c>
      <c r="BE66" s="240">
        <f>IF(AZ66=5,G66,0)</f>
        <v>0</v>
      </c>
      <c r="CA66" s="275">
        <v>1</v>
      </c>
      <c r="CB66" s="275">
        <v>1</v>
      </c>
    </row>
    <row r="67" spans="1:80" x14ac:dyDescent="0.2">
      <c r="A67" s="276"/>
      <c r="B67" s="279"/>
      <c r="C67" s="338" t="s">
        <v>207</v>
      </c>
      <c r="D67" s="339"/>
      <c r="E67" s="280">
        <v>40.725000000000001</v>
      </c>
      <c r="F67" s="281"/>
      <c r="G67" s="282"/>
      <c r="H67" s="283"/>
      <c r="I67" s="277"/>
      <c r="J67" s="284"/>
      <c r="K67" s="277"/>
      <c r="M67" s="278" t="s">
        <v>207</v>
      </c>
      <c r="O67" s="266"/>
    </row>
    <row r="68" spans="1:80" ht="22.5" x14ac:dyDescent="0.2">
      <c r="A68" s="276"/>
      <c r="B68" s="279"/>
      <c r="C68" s="338" t="s">
        <v>208</v>
      </c>
      <c r="D68" s="339"/>
      <c r="E68" s="280">
        <v>134.928</v>
      </c>
      <c r="F68" s="281"/>
      <c r="G68" s="282"/>
      <c r="H68" s="283"/>
      <c r="I68" s="277"/>
      <c r="J68" s="284"/>
      <c r="K68" s="277"/>
      <c r="M68" s="278" t="s">
        <v>208</v>
      </c>
      <c r="O68" s="266"/>
    </row>
    <row r="69" spans="1:80" x14ac:dyDescent="0.2">
      <c r="A69" s="267">
        <v>27</v>
      </c>
      <c r="B69" s="268" t="s">
        <v>209</v>
      </c>
      <c r="C69" s="269" t="s">
        <v>210</v>
      </c>
      <c r="D69" s="270" t="s">
        <v>135</v>
      </c>
      <c r="E69" s="271">
        <v>78.87</v>
      </c>
      <c r="F69" s="271"/>
      <c r="G69" s="272">
        <f>E69*F69</f>
        <v>0</v>
      </c>
      <c r="H69" s="273">
        <v>4.6800000000004598E-3</v>
      </c>
      <c r="I69" s="274">
        <f>E69*H69</f>
        <v>0.36911160000003629</v>
      </c>
      <c r="J69" s="273">
        <v>0</v>
      </c>
      <c r="K69" s="274">
        <f>E69*J69</f>
        <v>0</v>
      </c>
      <c r="O69" s="266">
        <v>2</v>
      </c>
      <c r="AA69" s="240">
        <v>1</v>
      </c>
      <c r="AB69" s="240">
        <v>1</v>
      </c>
      <c r="AC69" s="240">
        <v>1</v>
      </c>
      <c r="AZ69" s="240">
        <v>1</v>
      </c>
      <c r="BA69" s="240">
        <f>IF(AZ69=1,G69,0)</f>
        <v>0</v>
      </c>
      <c r="BB69" s="240">
        <f>IF(AZ69=2,G69,0)</f>
        <v>0</v>
      </c>
      <c r="BC69" s="240">
        <f>IF(AZ69=3,G69,0)</f>
        <v>0</v>
      </c>
      <c r="BD69" s="240">
        <f>IF(AZ69=4,G69,0)</f>
        <v>0</v>
      </c>
      <c r="BE69" s="240">
        <f>IF(AZ69=5,G69,0)</f>
        <v>0</v>
      </c>
      <c r="CA69" s="275">
        <v>1</v>
      </c>
      <c r="CB69" s="275">
        <v>1</v>
      </c>
    </row>
    <row r="70" spans="1:80" x14ac:dyDescent="0.2">
      <c r="A70" s="276"/>
      <c r="B70" s="279"/>
      <c r="C70" s="338" t="s">
        <v>211</v>
      </c>
      <c r="D70" s="339"/>
      <c r="E70" s="280">
        <v>78.87</v>
      </c>
      <c r="F70" s="281"/>
      <c r="G70" s="282"/>
      <c r="H70" s="283"/>
      <c r="I70" s="277"/>
      <c r="J70" s="284"/>
      <c r="K70" s="277"/>
      <c r="M70" s="278" t="s">
        <v>211</v>
      </c>
      <c r="O70" s="266"/>
    </row>
    <row r="71" spans="1:80" x14ac:dyDescent="0.2">
      <c r="A71" s="267">
        <v>28</v>
      </c>
      <c r="B71" s="268" t="s">
        <v>212</v>
      </c>
      <c r="C71" s="269" t="s">
        <v>213</v>
      </c>
      <c r="D71" s="270" t="s">
        <v>135</v>
      </c>
      <c r="E71" s="271">
        <v>59.75</v>
      </c>
      <c r="F71" s="271"/>
      <c r="G71" s="272">
        <f>E71*F71</f>
        <v>0</v>
      </c>
      <c r="H71" s="273">
        <v>5.17199999999889E-2</v>
      </c>
      <c r="I71" s="274">
        <f>E71*H71</f>
        <v>3.0902699999993368</v>
      </c>
      <c r="J71" s="273">
        <v>0</v>
      </c>
      <c r="K71" s="274">
        <f>E71*J71</f>
        <v>0</v>
      </c>
      <c r="O71" s="266">
        <v>2</v>
      </c>
      <c r="AA71" s="240">
        <v>1</v>
      </c>
      <c r="AB71" s="240">
        <v>1</v>
      </c>
      <c r="AC71" s="240">
        <v>1</v>
      </c>
      <c r="AZ71" s="240">
        <v>1</v>
      </c>
      <c r="BA71" s="240">
        <f>IF(AZ71=1,G71,0)</f>
        <v>0</v>
      </c>
      <c r="BB71" s="240">
        <f>IF(AZ71=2,G71,0)</f>
        <v>0</v>
      </c>
      <c r="BC71" s="240">
        <f>IF(AZ71=3,G71,0)</f>
        <v>0</v>
      </c>
      <c r="BD71" s="240">
        <f>IF(AZ71=4,G71,0)</f>
        <v>0</v>
      </c>
      <c r="BE71" s="240">
        <f>IF(AZ71=5,G71,0)</f>
        <v>0</v>
      </c>
      <c r="CA71" s="275">
        <v>1</v>
      </c>
      <c r="CB71" s="275">
        <v>1</v>
      </c>
    </row>
    <row r="72" spans="1:80" x14ac:dyDescent="0.2">
      <c r="A72" s="276"/>
      <c r="B72" s="279"/>
      <c r="C72" s="338" t="s">
        <v>214</v>
      </c>
      <c r="D72" s="339"/>
      <c r="E72" s="280">
        <v>59.75</v>
      </c>
      <c r="F72" s="281"/>
      <c r="G72" s="282"/>
      <c r="H72" s="283"/>
      <c r="I72" s="277"/>
      <c r="J72" s="284"/>
      <c r="K72" s="277"/>
      <c r="M72" s="278" t="s">
        <v>214</v>
      </c>
      <c r="O72" s="266"/>
    </row>
    <row r="73" spans="1:80" x14ac:dyDescent="0.2">
      <c r="A73" s="267">
        <v>29</v>
      </c>
      <c r="B73" s="268" t="s">
        <v>215</v>
      </c>
      <c r="C73" s="269" t="s">
        <v>216</v>
      </c>
      <c r="D73" s="270" t="s">
        <v>135</v>
      </c>
      <c r="E73" s="271">
        <v>59.75</v>
      </c>
      <c r="F73" s="271"/>
      <c r="G73" s="272">
        <f>E73*F73</f>
        <v>0</v>
      </c>
      <c r="H73" s="273">
        <v>2.94499999999971E-2</v>
      </c>
      <c r="I73" s="274">
        <f>E73*H73</f>
        <v>1.7596374999998268</v>
      </c>
      <c r="J73" s="273">
        <v>0</v>
      </c>
      <c r="K73" s="274">
        <f>E73*J73</f>
        <v>0</v>
      </c>
      <c r="O73" s="266">
        <v>2</v>
      </c>
      <c r="AA73" s="240">
        <v>1</v>
      </c>
      <c r="AB73" s="240">
        <v>1</v>
      </c>
      <c r="AC73" s="240">
        <v>1</v>
      </c>
      <c r="AZ73" s="240">
        <v>1</v>
      </c>
      <c r="BA73" s="240">
        <f>IF(AZ73=1,G73,0)</f>
        <v>0</v>
      </c>
      <c r="BB73" s="240">
        <f>IF(AZ73=2,G73,0)</f>
        <v>0</v>
      </c>
      <c r="BC73" s="240">
        <f>IF(AZ73=3,G73,0)</f>
        <v>0</v>
      </c>
      <c r="BD73" s="240">
        <f>IF(AZ73=4,G73,0)</f>
        <v>0</v>
      </c>
      <c r="BE73" s="240">
        <f>IF(AZ73=5,G73,0)</f>
        <v>0</v>
      </c>
      <c r="CA73" s="275">
        <v>1</v>
      </c>
      <c r="CB73" s="275">
        <v>1</v>
      </c>
    </row>
    <row r="74" spans="1:80" x14ac:dyDescent="0.2">
      <c r="A74" s="276"/>
      <c r="B74" s="279"/>
      <c r="C74" s="338" t="s">
        <v>214</v>
      </c>
      <c r="D74" s="339"/>
      <c r="E74" s="280">
        <v>59.75</v>
      </c>
      <c r="F74" s="281"/>
      <c r="G74" s="282"/>
      <c r="H74" s="283"/>
      <c r="I74" s="277"/>
      <c r="J74" s="284"/>
      <c r="K74" s="277"/>
      <c r="M74" s="278" t="s">
        <v>214</v>
      </c>
      <c r="O74" s="266"/>
    </row>
    <row r="75" spans="1:80" x14ac:dyDescent="0.2">
      <c r="A75" s="267">
        <v>30</v>
      </c>
      <c r="B75" s="268" t="s">
        <v>217</v>
      </c>
      <c r="C75" s="269" t="s">
        <v>218</v>
      </c>
      <c r="D75" s="270" t="s">
        <v>135</v>
      </c>
      <c r="E75" s="271">
        <v>175.65299999999999</v>
      </c>
      <c r="F75" s="271"/>
      <c r="G75" s="272">
        <f>E75*F75</f>
        <v>0</v>
      </c>
      <c r="H75" s="273">
        <v>6.70999999999822E-3</v>
      </c>
      <c r="I75" s="274">
        <f>E75*H75</f>
        <v>1.1786316299996873</v>
      </c>
      <c r="J75" s="273">
        <v>0</v>
      </c>
      <c r="K75" s="274">
        <f>E75*J75</f>
        <v>0</v>
      </c>
      <c r="O75" s="266">
        <v>2</v>
      </c>
      <c r="AA75" s="240">
        <v>1</v>
      </c>
      <c r="AB75" s="240">
        <v>1</v>
      </c>
      <c r="AC75" s="240">
        <v>1</v>
      </c>
      <c r="AZ75" s="240">
        <v>1</v>
      </c>
      <c r="BA75" s="240">
        <f>IF(AZ75=1,G75,0)</f>
        <v>0</v>
      </c>
      <c r="BB75" s="240">
        <f>IF(AZ75=2,G75,0)</f>
        <v>0</v>
      </c>
      <c r="BC75" s="240">
        <f>IF(AZ75=3,G75,0)</f>
        <v>0</v>
      </c>
      <c r="BD75" s="240">
        <f>IF(AZ75=4,G75,0)</f>
        <v>0</v>
      </c>
      <c r="BE75" s="240">
        <f>IF(AZ75=5,G75,0)</f>
        <v>0</v>
      </c>
      <c r="CA75" s="275">
        <v>1</v>
      </c>
      <c r="CB75" s="275">
        <v>1</v>
      </c>
    </row>
    <row r="76" spans="1:80" x14ac:dyDescent="0.2">
      <c r="A76" s="276"/>
      <c r="B76" s="279"/>
      <c r="C76" s="338" t="s">
        <v>207</v>
      </c>
      <c r="D76" s="339"/>
      <c r="E76" s="280">
        <v>40.725000000000001</v>
      </c>
      <c r="F76" s="281"/>
      <c r="G76" s="282"/>
      <c r="H76" s="283"/>
      <c r="I76" s="277"/>
      <c r="J76" s="284"/>
      <c r="K76" s="277"/>
      <c r="M76" s="278" t="s">
        <v>207</v>
      </c>
      <c r="O76" s="266"/>
    </row>
    <row r="77" spans="1:80" ht="22.5" x14ac:dyDescent="0.2">
      <c r="A77" s="276"/>
      <c r="B77" s="279"/>
      <c r="C77" s="338" t="s">
        <v>208</v>
      </c>
      <c r="D77" s="339"/>
      <c r="E77" s="280">
        <v>134.928</v>
      </c>
      <c r="F77" s="281"/>
      <c r="G77" s="282"/>
      <c r="H77" s="283"/>
      <c r="I77" s="277"/>
      <c r="J77" s="284"/>
      <c r="K77" s="277"/>
      <c r="M77" s="278" t="s">
        <v>208</v>
      </c>
      <c r="O77" s="266"/>
    </row>
    <row r="78" spans="1:80" x14ac:dyDescent="0.2">
      <c r="A78" s="267">
        <v>31</v>
      </c>
      <c r="B78" s="268" t="s">
        <v>219</v>
      </c>
      <c r="C78" s="269" t="s">
        <v>220</v>
      </c>
      <c r="D78" s="270" t="s">
        <v>135</v>
      </c>
      <c r="E78" s="271">
        <v>175.65299999999999</v>
      </c>
      <c r="F78" s="271"/>
      <c r="G78" s="272">
        <f>E78*F78</f>
        <v>0</v>
      </c>
      <c r="H78" s="273">
        <v>9.2400000000054695E-3</v>
      </c>
      <c r="I78" s="274">
        <f>E78*H78</f>
        <v>1.6230337200009606</v>
      </c>
      <c r="J78" s="273">
        <v>0</v>
      </c>
      <c r="K78" s="274">
        <f>E78*J78</f>
        <v>0</v>
      </c>
      <c r="O78" s="266">
        <v>2</v>
      </c>
      <c r="AA78" s="240">
        <v>1</v>
      </c>
      <c r="AB78" s="240">
        <v>1</v>
      </c>
      <c r="AC78" s="240">
        <v>1</v>
      </c>
      <c r="AZ78" s="240">
        <v>1</v>
      </c>
      <c r="BA78" s="240">
        <f>IF(AZ78=1,G78,0)</f>
        <v>0</v>
      </c>
      <c r="BB78" s="240">
        <f>IF(AZ78=2,G78,0)</f>
        <v>0</v>
      </c>
      <c r="BC78" s="240">
        <f>IF(AZ78=3,G78,0)</f>
        <v>0</v>
      </c>
      <c r="BD78" s="240">
        <f>IF(AZ78=4,G78,0)</f>
        <v>0</v>
      </c>
      <c r="BE78" s="240">
        <f>IF(AZ78=5,G78,0)</f>
        <v>0</v>
      </c>
      <c r="CA78" s="275">
        <v>1</v>
      </c>
      <c r="CB78" s="275">
        <v>1</v>
      </c>
    </row>
    <row r="79" spans="1:80" x14ac:dyDescent="0.2">
      <c r="A79" s="276"/>
      <c r="B79" s="279"/>
      <c r="C79" s="338" t="s">
        <v>207</v>
      </c>
      <c r="D79" s="339"/>
      <c r="E79" s="280">
        <v>40.725000000000001</v>
      </c>
      <c r="F79" s="281"/>
      <c r="G79" s="282"/>
      <c r="H79" s="283"/>
      <c r="I79" s="277"/>
      <c r="J79" s="284"/>
      <c r="K79" s="277"/>
      <c r="M79" s="278" t="s">
        <v>207</v>
      </c>
      <c r="O79" s="266"/>
    </row>
    <row r="80" spans="1:80" ht="22.5" x14ac:dyDescent="0.2">
      <c r="A80" s="276"/>
      <c r="B80" s="279"/>
      <c r="C80" s="338" t="s">
        <v>208</v>
      </c>
      <c r="D80" s="339"/>
      <c r="E80" s="280">
        <v>134.928</v>
      </c>
      <c r="F80" s="281"/>
      <c r="G80" s="282"/>
      <c r="H80" s="283"/>
      <c r="I80" s="277"/>
      <c r="J80" s="284"/>
      <c r="K80" s="277"/>
      <c r="M80" s="278" t="s">
        <v>208</v>
      </c>
      <c r="O80" s="266"/>
    </row>
    <row r="81" spans="1:80" ht="22.5" x14ac:dyDescent="0.2">
      <c r="A81" s="267">
        <v>32</v>
      </c>
      <c r="B81" s="268" t="s">
        <v>221</v>
      </c>
      <c r="C81" s="269" t="s">
        <v>222</v>
      </c>
      <c r="D81" s="270" t="s">
        <v>135</v>
      </c>
      <c r="E81" s="271">
        <v>175.65299999999999</v>
      </c>
      <c r="F81" s="271"/>
      <c r="G81" s="272">
        <f>E81*F81</f>
        <v>0</v>
      </c>
      <c r="H81" s="273">
        <v>3.6699999999996202E-3</v>
      </c>
      <c r="I81" s="274">
        <f>E81*H81</f>
        <v>0.64464650999993323</v>
      </c>
      <c r="J81" s="273">
        <v>0</v>
      </c>
      <c r="K81" s="274">
        <f>E81*J81</f>
        <v>0</v>
      </c>
      <c r="O81" s="266">
        <v>2</v>
      </c>
      <c r="AA81" s="240">
        <v>1</v>
      </c>
      <c r="AB81" s="240">
        <v>1</v>
      </c>
      <c r="AC81" s="240">
        <v>1</v>
      </c>
      <c r="AZ81" s="240">
        <v>1</v>
      </c>
      <c r="BA81" s="240">
        <f>IF(AZ81=1,G81,0)</f>
        <v>0</v>
      </c>
      <c r="BB81" s="240">
        <f>IF(AZ81=2,G81,0)</f>
        <v>0</v>
      </c>
      <c r="BC81" s="240">
        <f>IF(AZ81=3,G81,0)</f>
        <v>0</v>
      </c>
      <c r="BD81" s="240">
        <f>IF(AZ81=4,G81,0)</f>
        <v>0</v>
      </c>
      <c r="BE81" s="240">
        <f>IF(AZ81=5,G81,0)</f>
        <v>0</v>
      </c>
      <c r="CA81" s="275">
        <v>1</v>
      </c>
      <c r="CB81" s="275">
        <v>1</v>
      </c>
    </row>
    <row r="82" spans="1:80" x14ac:dyDescent="0.2">
      <c r="A82" s="276"/>
      <c r="B82" s="279"/>
      <c r="C82" s="338" t="s">
        <v>207</v>
      </c>
      <c r="D82" s="339"/>
      <c r="E82" s="280">
        <v>40.725000000000001</v>
      </c>
      <c r="F82" s="281"/>
      <c r="G82" s="282"/>
      <c r="H82" s="283"/>
      <c r="I82" s="277"/>
      <c r="J82" s="284"/>
      <c r="K82" s="277"/>
      <c r="M82" s="278" t="s">
        <v>207</v>
      </c>
      <c r="O82" s="266"/>
    </row>
    <row r="83" spans="1:80" ht="22.5" x14ac:dyDescent="0.2">
      <c r="A83" s="276"/>
      <c r="B83" s="279"/>
      <c r="C83" s="338" t="s">
        <v>208</v>
      </c>
      <c r="D83" s="339"/>
      <c r="E83" s="280">
        <v>134.928</v>
      </c>
      <c r="F83" s="281"/>
      <c r="G83" s="282"/>
      <c r="H83" s="283"/>
      <c r="I83" s="277"/>
      <c r="J83" s="284"/>
      <c r="K83" s="277"/>
      <c r="M83" s="278" t="s">
        <v>208</v>
      </c>
      <c r="O83" s="266"/>
    </row>
    <row r="84" spans="1:80" x14ac:dyDescent="0.2">
      <c r="A84" s="285"/>
      <c r="B84" s="286" t="s">
        <v>104</v>
      </c>
      <c r="C84" s="287" t="s">
        <v>204</v>
      </c>
      <c r="D84" s="288"/>
      <c r="E84" s="289"/>
      <c r="F84" s="290"/>
      <c r="G84" s="291">
        <f>SUM(G65:G83)</f>
        <v>0</v>
      </c>
      <c r="H84" s="292"/>
      <c r="I84" s="293">
        <f>SUM(I65:I83)</f>
        <v>12.538479610001044</v>
      </c>
      <c r="J84" s="292"/>
      <c r="K84" s="293">
        <f>SUM(K65:K83)</f>
        <v>0</v>
      </c>
      <c r="O84" s="266">
        <v>4</v>
      </c>
      <c r="BA84" s="294">
        <f>SUM(BA65:BA83)</f>
        <v>0</v>
      </c>
      <c r="BB84" s="294">
        <f>SUM(BB65:BB83)</f>
        <v>0</v>
      </c>
      <c r="BC84" s="294">
        <f>SUM(BC65:BC83)</f>
        <v>0</v>
      </c>
      <c r="BD84" s="294">
        <f>SUM(BD65:BD83)</f>
        <v>0</v>
      </c>
      <c r="BE84" s="294">
        <f>SUM(BE65:BE83)</f>
        <v>0</v>
      </c>
    </row>
    <row r="85" spans="1:80" x14ac:dyDescent="0.2">
      <c r="A85" s="256" t="s">
        <v>100</v>
      </c>
      <c r="B85" s="257" t="s">
        <v>223</v>
      </c>
      <c r="C85" s="258" t="s">
        <v>224</v>
      </c>
      <c r="D85" s="259"/>
      <c r="E85" s="260"/>
      <c r="F85" s="260"/>
      <c r="G85" s="261"/>
      <c r="H85" s="262"/>
      <c r="I85" s="263"/>
      <c r="J85" s="264"/>
      <c r="K85" s="265"/>
      <c r="O85" s="266">
        <v>1</v>
      </c>
    </row>
    <row r="86" spans="1:80" x14ac:dyDescent="0.2">
      <c r="A86" s="267">
        <v>33</v>
      </c>
      <c r="B86" s="268" t="s">
        <v>226</v>
      </c>
      <c r="C86" s="269" t="s">
        <v>227</v>
      </c>
      <c r="D86" s="270" t="s">
        <v>135</v>
      </c>
      <c r="E86" s="271">
        <v>34.4878</v>
      </c>
      <c r="F86" s="271"/>
      <c r="G86" s="272">
        <f>E86*F86</f>
        <v>0</v>
      </c>
      <c r="H86" s="273">
        <v>2.10000000000043E-4</v>
      </c>
      <c r="I86" s="274">
        <f>E86*H86</f>
        <v>7.2424380000014827E-3</v>
      </c>
      <c r="J86" s="273">
        <v>0</v>
      </c>
      <c r="K86" s="274">
        <f>E86*J86</f>
        <v>0</v>
      </c>
      <c r="O86" s="266">
        <v>2</v>
      </c>
      <c r="AA86" s="240">
        <v>1</v>
      </c>
      <c r="AB86" s="240">
        <v>1</v>
      </c>
      <c r="AC86" s="240">
        <v>1</v>
      </c>
      <c r="AZ86" s="240">
        <v>1</v>
      </c>
      <c r="BA86" s="240">
        <f>IF(AZ86=1,G86,0)</f>
        <v>0</v>
      </c>
      <c r="BB86" s="240">
        <f>IF(AZ86=2,G86,0)</f>
        <v>0</v>
      </c>
      <c r="BC86" s="240">
        <f>IF(AZ86=3,G86,0)</f>
        <v>0</v>
      </c>
      <c r="BD86" s="240">
        <f>IF(AZ86=4,G86,0)</f>
        <v>0</v>
      </c>
      <c r="BE86" s="240">
        <f>IF(AZ86=5,G86,0)</f>
        <v>0</v>
      </c>
      <c r="CA86" s="275">
        <v>1</v>
      </c>
      <c r="CB86" s="275">
        <v>1</v>
      </c>
    </row>
    <row r="87" spans="1:80" x14ac:dyDescent="0.2">
      <c r="A87" s="276"/>
      <c r="B87" s="279"/>
      <c r="C87" s="338" t="s">
        <v>169</v>
      </c>
      <c r="D87" s="339"/>
      <c r="E87" s="280">
        <v>21.3078</v>
      </c>
      <c r="F87" s="281"/>
      <c r="G87" s="282"/>
      <c r="H87" s="283"/>
      <c r="I87" s="277"/>
      <c r="J87" s="284"/>
      <c r="K87" s="277"/>
      <c r="M87" s="278" t="s">
        <v>169</v>
      </c>
      <c r="O87" s="266"/>
    </row>
    <row r="88" spans="1:80" x14ac:dyDescent="0.2">
      <c r="A88" s="276"/>
      <c r="B88" s="279"/>
      <c r="C88" s="338" t="s">
        <v>228</v>
      </c>
      <c r="D88" s="339"/>
      <c r="E88" s="280">
        <v>13.18</v>
      </c>
      <c r="F88" s="281"/>
      <c r="G88" s="282"/>
      <c r="H88" s="283"/>
      <c r="I88" s="277"/>
      <c r="J88" s="284"/>
      <c r="K88" s="277"/>
      <c r="M88" s="278" t="s">
        <v>228</v>
      </c>
      <c r="O88" s="266"/>
    </row>
    <row r="89" spans="1:80" ht="22.5" x14ac:dyDescent="0.2">
      <c r="A89" s="267">
        <v>34</v>
      </c>
      <c r="B89" s="268" t="s">
        <v>229</v>
      </c>
      <c r="C89" s="269" t="s">
        <v>230</v>
      </c>
      <c r="D89" s="270" t="s">
        <v>135</v>
      </c>
      <c r="E89" s="271">
        <v>34.4878</v>
      </c>
      <c r="F89" s="271"/>
      <c r="G89" s="272">
        <f>E89*F89</f>
        <v>0</v>
      </c>
      <c r="H89" s="273">
        <v>6.9999999999979003E-3</v>
      </c>
      <c r="I89" s="274">
        <f>E89*H89</f>
        <v>0.24141459999992759</v>
      </c>
      <c r="J89" s="273">
        <v>0</v>
      </c>
      <c r="K89" s="274">
        <f>E89*J89</f>
        <v>0</v>
      </c>
      <c r="O89" s="266">
        <v>2</v>
      </c>
      <c r="AA89" s="240">
        <v>1</v>
      </c>
      <c r="AB89" s="240">
        <v>1</v>
      </c>
      <c r="AC89" s="240">
        <v>1</v>
      </c>
      <c r="AZ89" s="240">
        <v>1</v>
      </c>
      <c r="BA89" s="240">
        <f>IF(AZ89=1,G89,0)</f>
        <v>0</v>
      </c>
      <c r="BB89" s="240">
        <f>IF(AZ89=2,G89,0)</f>
        <v>0</v>
      </c>
      <c r="BC89" s="240">
        <f>IF(AZ89=3,G89,0)</f>
        <v>0</v>
      </c>
      <c r="BD89" s="240">
        <f>IF(AZ89=4,G89,0)</f>
        <v>0</v>
      </c>
      <c r="BE89" s="240">
        <f>IF(AZ89=5,G89,0)</f>
        <v>0</v>
      </c>
      <c r="CA89" s="275">
        <v>1</v>
      </c>
      <c r="CB89" s="275">
        <v>1</v>
      </c>
    </row>
    <row r="90" spans="1:80" x14ac:dyDescent="0.2">
      <c r="A90" s="276"/>
      <c r="B90" s="279"/>
      <c r="C90" s="338" t="s">
        <v>169</v>
      </c>
      <c r="D90" s="339"/>
      <c r="E90" s="280">
        <v>21.3078</v>
      </c>
      <c r="F90" s="281"/>
      <c r="G90" s="282"/>
      <c r="H90" s="283"/>
      <c r="I90" s="277"/>
      <c r="J90" s="284"/>
      <c r="K90" s="277"/>
      <c r="M90" s="278" t="s">
        <v>169</v>
      </c>
      <c r="O90" s="266"/>
    </row>
    <row r="91" spans="1:80" x14ac:dyDescent="0.2">
      <c r="A91" s="276"/>
      <c r="B91" s="279"/>
      <c r="C91" s="338" t="s">
        <v>228</v>
      </c>
      <c r="D91" s="339"/>
      <c r="E91" s="280">
        <v>13.18</v>
      </c>
      <c r="F91" s="281"/>
      <c r="G91" s="282"/>
      <c r="H91" s="283"/>
      <c r="I91" s="277"/>
      <c r="J91" s="284"/>
      <c r="K91" s="277"/>
      <c r="M91" s="278" t="s">
        <v>228</v>
      </c>
      <c r="O91" s="266"/>
    </row>
    <row r="92" spans="1:80" x14ac:dyDescent="0.2">
      <c r="A92" s="267">
        <v>35</v>
      </c>
      <c r="B92" s="268" t="s">
        <v>231</v>
      </c>
      <c r="C92" s="269" t="s">
        <v>232</v>
      </c>
      <c r="D92" s="270" t="s">
        <v>135</v>
      </c>
      <c r="E92" s="271">
        <v>34.4878</v>
      </c>
      <c r="F92" s="271"/>
      <c r="G92" s="272">
        <f>E92*F92</f>
        <v>0</v>
      </c>
      <c r="H92" s="273">
        <v>0.18370000000004399</v>
      </c>
      <c r="I92" s="274">
        <f>E92*H92</f>
        <v>6.3354088600015173</v>
      </c>
      <c r="J92" s="273">
        <v>0</v>
      </c>
      <c r="K92" s="274">
        <f>E92*J92</f>
        <v>0</v>
      </c>
      <c r="O92" s="266">
        <v>2</v>
      </c>
      <c r="AA92" s="240">
        <v>1</v>
      </c>
      <c r="AB92" s="240">
        <v>1</v>
      </c>
      <c r="AC92" s="240">
        <v>1</v>
      </c>
      <c r="AZ92" s="240">
        <v>1</v>
      </c>
      <c r="BA92" s="240">
        <f>IF(AZ92=1,G92,0)</f>
        <v>0</v>
      </c>
      <c r="BB92" s="240">
        <f>IF(AZ92=2,G92,0)</f>
        <v>0</v>
      </c>
      <c r="BC92" s="240">
        <f>IF(AZ92=3,G92,0)</f>
        <v>0</v>
      </c>
      <c r="BD92" s="240">
        <f>IF(AZ92=4,G92,0)</f>
        <v>0</v>
      </c>
      <c r="BE92" s="240">
        <f>IF(AZ92=5,G92,0)</f>
        <v>0</v>
      </c>
      <c r="CA92" s="275">
        <v>1</v>
      </c>
      <c r="CB92" s="275">
        <v>1</v>
      </c>
    </row>
    <row r="93" spans="1:80" x14ac:dyDescent="0.2">
      <c r="A93" s="276"/>
      <c r="B93" s="279"/>
      <c r="C93" s="338" t="s">
        <v>169</v>
      </c>
      <c r="D93" s="339"/>
      <c r="E93" s="280">
        <v>21.3078</v>
      </c>
      <c r="F93" s="281"/>
      <c r="G93" s="282"/>
      <c r="H93" s="283"/>
      <c r="I93" s="277"/>
      <c r="J93" s="284"/>
      <c r="K93" s="277"/>
      <c r="M93" s="278" t="s">
        <v>169</v>
      </c>
      <c r="O93" s="266"/>
    </row>
    <row r="94" spans="1:80" x14ac:dyDescent="0.2">
      <c r="A94" s="276"/>
      <c r="B94" s="279"/>
      <c r="C94" s="338" t="s">
        <v>228</v>
      </c>
      <c r="D94" s="339"/>
      <c r="E94" s="280">
        <v>13.18</v>
      </c>
      <c r="F94" s="281"/>
      <c r="G94" s="282"/>
      <c r="H94" s="283"/>
      <c r="I94" s="277"/>
      <c r="J94" s="284"/>
      <c r="K94" s="277"/>
      <c r="M94" s="278" t="s">
        <v>228</v>
      </c>
      <c r="O94" s="266"/>
    </row>
    <row r="95" spans="1:80" x14ac:dyDescent="0.2">
      <c r="A95" s="267">
        <v>36</v>
      </c>
      <c r="B95" s="268" t="s">
        <v>233</v>
      </c>
      <c r="C95" s="269" t="s">
        <v>234</v>
      </c>
      <c r="D95" s="270" t="s">
        <v>135</v>
      </c>
      <c r="E95" s="271">
        <v>162.56</v>
      </c>
      <c r="F95" s="271"/>
      <c r="G95" s="272">
        <f>E95*F95</f>
        <v>0</v>
      </c>
      <c r="H95" s="273">
        <v>0.36740000000008899</v>
      </c>
      <c r="I95" s="274">
        <f>E95*H95</f>
        <v>59.724544000014468</v>
      </c>
      <c r="J95" s="273">
        <v>0</v>
      </c>
      <c r="K95" s="274">
        <f>E95*J95</f>
        <v>0</v>
      </c>
      <c r="O95" s="266">
        <v>2</v>
      </c>
      <c r="AA95" s="240">
        <v>1</v>
      </c>
      <c r="AB95" s="240">
        <v>1</v>
      </c>
      <c r="AC95" s="240">
        <v>1</v>
      </c>
      <c r="AZ95" s="240">
        <v>1</v>
      </c>
      <c r="BA95" s="240">
        <f>IF(AZ95=1,G95,0)</f>
        <v>0</v>
      </c>
      <c r="BB95" s="240">
        <f>IF(AZ95=2,G95,0)</f>
        <v>0</v>
      </c>
      <c r="BC95" s="240">
        <f>IF(AZ95=3,G95,0)</f>
        <v>0</v>
      </c>
      <c r="BD95" s="240">
        <f>IF(AZ95=4,G95,0)</f>
        <v>0</v>
      </c>
      <c r="BE95" s="240">
        <f>IF(AZ95=5,G95,0)</f>
        <v>0</v>
      </c>
      <c r="CA95" s="275">
        <v>1</v>
      </c>
      <c r="CB95" s="275">
        <v>1</v>
      </c>
    </row>
    <row r="96" spans="1:80" x14ac:dyDescent="0.2">
      <c r="A96" s="276"/>
      <c r="B96" s="279"/>
      <c r="C96" s="338" t="s">
        <v>186</v>
      </c>
      <c r="D96" s="339"/>
      <c r="E96" s="280">
        <v>153</v>
      </c>
      <c r="F96" s="281"/>
      <c r="G96" s="282"/>
      <c r="H96" s="283"/>
      <c r="I96" s="277"/>
      <c r="J96" s="284"/>
      <c r="K96" s="277"/>
      <c r="M96" s="278" t="s">
        <v>186</v>
      </c>
      <c r="O96" s="266"/>
    </row>
    <row r="97" spans="1:80" x14ac:dyDescent="0.2">
      <c r="A97" s="276"/>
      <c r="B97" s="279"/>
      <c r="C97" s="338" t="s">
        <v>235</v>
      </c>
      <c r="D97" s="339"/>
      <c r="E97" s="280">
        <v>9.56</v>
      </c>
      <c r="F97" s="281"/>
      <c r="G97" s="282"/>
      <c r="H97" s="283"/>
      <c r="I97" s="277"/>
      <c r="J97" s="284"/>
      <c r="K97" s="277"/>
      <c r="M97" s="278" t="s">
        <v>235</v>
      </c>
      <c r="O97" s="266"/>
    </row>
    <row r="98" spans="1:80" x14ac:dyDescent="0.2">
      <c r="A98" s="285"/>
      <c r="B98" s="286" t="s">
        <v>104</v>
      </c>
      <c r="C98" s="287" t="s">
        <v>225</v>
      </c>
      <c r="D98" s="288"/>
      <c r="E98" s="289"/>
      <c r="F98" s="290"/>
      <c r="G98" s="291">
        <f>SUM(G85:G97)</f>
        <v>0</v>
      </c>
      <c r="H98" s="292"/>
      <c r="I98" s="293">
        <f>SUM(I85:I97)</f>
        <v>66.308609898015916</v>
      </c>
      <c r="J98" s="292"/>
      <c r="K98" s="293">
        <f>SUM(K85:K97)</f>
        <v>0</v>
      </c>
      <c r="O98" s="266">
        <v>4</v>
      </c>
      <c r="BA98" s="294">
        <f>SUM(BA85:BA97)</f>
        <v>0</v>
      </c>
      <c r="BB98" s="294">
        <f>SUM(BB85:BB97)</f>
        <v>0</v>
      </c>
      <c r="BC98" s="294">
        <f>SUM(BC85:BC97)</f>
        <v>0</v>
      </c>
      <c r="BD98" s="294">
        <f>SUM(BD85:BD97)</f>
        <v>0</v>
      </c>
      <c r="BE98" s="294">
        <f>SUM(BE85:BE97)</f>
        <v>0</v>
      </c>
    </row>
    <row r="99" spans="1:80" x14ac:dyDescent="0.2">
      <c r="A99" s="256" t="s">
        <v>100</v>
      </c>
      <c r="B99" s="257" t="s">
        <v>236</v>
      </c>
      <c r="C99" s="258" t="s">
        <v>237</v>
      </c>
      <c r="D99" s="259"/>
      <c r="E99" s="260"/>
      <c r="F99" s="260"/>
      <c r="G99" s="261"/>
      <c r="H99" s="262"/>
      <c r="I99" s="263"/>
      <c r="J99" s="264"/>
      <c r="K99" s="265"/>
      <c r="O99" s="266">
        <v>1</v>
      </c>
    </row>
    <row r="100" spans="1:80" ht="22.5" x14ac:dyDescent="0.2">
      <c r="A100" s="267">
        <v>37</v>
      </c>
      <c r="B100" s="268" t="s">
        <v>239</v>
      </c>
      <c r="C100" s="269" t="s">
        <v>240</v>
      </c>
      <c r="D100" s="270" t="s">
        <v>158</v>
      </c>
      <c r="E100" s="271">
        <v>1</v>
      </c>
      <c r="F100" s="271"/>
      <c r="G100" s="272">
        <f>E100*F100</f>
        <v>0</v>
      </c>
      <c r="H100" s="273">
        <v>3.3250000000009501E-2</v>
      </c>
      <c r="I100" s="274">
        <f>E100*H100</f>
        <v>3.3250000000009501E-2</v>
      </c>
      <c r="J100" s="273">
        <v>0</v>
      </c>
      <c r="K100" s="274">
        <f>E100*J100</f>
        <v>0</v>
      </c>
      <c r="O100" s="266">
        <v>2</v>
      </c>
      <c r="AA100" s="240">
        <v>1</v>
      </c>
      <c r="AB100" s="240">
        <v>1</v>
      </c>
      <c r="AC100" s="240">
        <v>1</v>
      </c>
      <c r="AZ100" s="240">
        <v>1</v>
      </c>
      <c r="BA100" s="240">
        <f>IF(AZ100=1,G100,0)</f>
        <v>0</v>
      </c>
      <c r="BB100" s="240">
        <f>IF(AZ100=2,G100,0)</f>
        <v>0</v>
      </c>
      <c r="BC100" s="240">
        <f>IF(AZ100=3,G100,0)</f>
        <v>0</v>
      </c>
      <c r="BD100" s="240">
        <f>IF(AZ100=4,G100,0)</f>
        <v>0</v>
      </c>
      <c r="BE100" s="240">
        <f>IF(AZ100=5,G100,0)</f>
        <v>0</v>
      </c>
      <c r="CA100" s="275">
        <v>1</v>
      </c>
      <c r="CB100" s="275">
        <v>1</v>
      </c>
    </row>
    <row r="101" spans="1:80" ht="22.5" x14ac:dyDescent="0.2">
      <c r="A101" s="267">
        <v>38</v>
      </c>
      <c r="B101" s="268" t="s">
        <v>241</v>
      </c>
      <c r="C101" s="269" t="s">
        <v>242</v>
      </c>
      <c r="D101" s="270" t="s">
        <v>158</v>
      </c>
      <c r="E101" s="271">
        <v>1</v>
      </c>
      <c r="F101" s="271"/>
      <c r="G101" s="272">
        <f>E101*F101</f>
        <v>0</v>
      </c>
      <c r="H101" s="273">
        <v>3.4670000000005502E-2</v>
      </c>
      <c r="I101" s="274">
        <f>E101*H101</f>
        <v>3.4670000000005502E-2</v>
      </c>
      <c r="J101" s="273">
        <v>0</v>
      </c>
      <c r="K101" s="274">
        <f>E101*J101</f>
        <v>0</v>
      </c>
      <c r="O101" s="266">
        <v>2</v>
      </c>
      <c r="AA101" s="240">
        <v>1</v>
      </c>
      <c r="AB101" s="240">
        <v>1</v>
      </c>
      <c r="AC101" s="240">
        <v>1</v>
      </c>
      <c r="AZ101" s="240">
        <v>1</v>
      </c>
      <c r="BA101" s="240">
        <f>IF(AZ101=1,G101,0)</f>
        <v>0</v>
      </c>
      <c r="BB101" s="240">
        <f>IF(AZ101=2,G101,0)</f>
        <v>0</v>
      </c>
      <c r="BC101" s="240">
        <f>IF(AZ101=3,G101,0)</f>
        <v>0</v>
      </c>
      <c r="BD101" s="240">
        <f>IF(AZ101=4,G101,0)</f>
        <v>0</v>
      </c>
      <c r="BE101" s="240">
        <f>IF(AZ101=5,G101,0)</f>
        <v>0</v>
      </c>
      <c r="CA101" s="275">
        <v>1</v>
      </c>
      <c r="CB101" s="275">
        <v>1</v>
      </c>
    </row>
    <row r="102" spans="1:80" ht="22.5" x14ac:dyDescent="0.2">
      <c r="A102" s="267">
        <v>39</v>
      </c>
      <c r="B102" s="268" t="s">
        <v>243</v>
      </c>
      <c r="C102" s="269" t="s">
        <v>244</v>
      </c>
      <c r="D102" s="270" t="s">
        <v>194</v>
      </c>
      <c r="E102" s="271">
        <v>5.4</v>
      </c>
      <c r="F102" s="271"/>
      <c r="G102" s="272">
        <f>E102*F102</f>
        <v>0</v>
      </c>
      <c r="H102" s="273">
        <v>1.2529999999998201E-2</v>
      </c>
      <c r="I102" s="274">
        <f>E102*H102</f>
        <v>6.7661999999990285E-2</v>
      </c>
      <c r="J102" s="273">
        <v>0</v>
      </c>
      <c r="K102" s="274">
        <f>E102*J102</f>
        <v>0</v>
      </c>
      <c r="O102" s="266">
        <v>2</v>
      </c>
      <c r="AA102" s="240">
        <v>1</v>
      </c>
      <c r="AB102" s="240">
        <v>1</v>
      </c>
      <c r="AC102" s="240">
        <v>1</v>
      </c>
      <c r="AZ102" s="240">
        <v>1</v>
      </c>
      <c r="BA102" s="240">
        <f>IF(AZ102=1,G102,0)</f>
        <v>0</v>
      </c>
      <c r="BB102" s="240">
        <f>IF(AZ102=2,G102,0)</f>
        <v>0</v>
      </c>
      <c r="BC102" s="240">
        <f>IF(AZ102=3,G102,0)</f>
        <v>0</v>
      </c>
      <c r="BD102" s="240">
        <f>IF(AZ102=4,G102,0)</f>
        <v>0</v>
      </c>
      <c r="BE102" s="240">
        <f>IF(AZ102=5,G102,0)</f>
        <v>0</v>
      </c>
      <c r="CA102" s="275">
        <v>1</v>
      </c>
      <c r="CB102" s="275">
        <v>1</v>
      </c>
    </row>
    <row r="103" spans="1:80" x14ac:dyDescent="0.2">
      <c r="A103" s="276"/>
      <c r="B103" s="279"/>
      <c r="C103" s="338" t="s">
        <v>245</v>
      </c>
      <c r="D103" s="339"/>
      <c r="E103" s="280">
        <v>5.4</v>
      </c>
      <c r="F103" s="281"/>
      <c r="G103" s="282"/>
      <c r="H103" s="283"/>
      <c r="I103" s="277"/>
      <c r="J103" s="284"/>
      <c r="K103" s="277"/>
      <c r="M103" s="278" t="s">
        <v>245</v>
      </c>
      <c r="O103" s="266"/>
    </row>
    <row r="104" spans="1:80" x14ac:dyDescent="0.2">
      <c r="A104" s="285"/>
      <c r="B104" s="286" t="s">
        <v>104</v>
      </c>
      <c r="C104" s="287" t="s">
        <v>238</v>
      </c>
      <c r="D104" s="288"/>
      <c r="E104" s="289"/>
      <c r="F104" s="290"/>
      <c r="G104" s="291">
        <f>SUM(G99:G103)</f>
        <v>0</v>
      </c>
      <c r="H104" s="292"/>
      <c r="I104" s="293">
        <f>SUM(I99:I103)</f>
        <v>0.13558200000000528</v>
      </c>
      <c r="J104" s="292"/>
      <c r="K104" s="293">
        <f>SUM(K99:K103)</f>
        <v>0</v>
      </c>
      <c r="O104" s="266">
        <v>4</v>
      </c>
      <c r="BA104" s="294">
        <f>SUM(BA99:BA103)</f>
        <v>0</v>
      </c>
      <c r="BB104" s="294">
        <f>SUM(BB99:BB103)</f>
        <v>0</v>
      </c>
      <c r="BC104" s="294">
        <f>SUM(BC99:BC103)</f>
        <v>0</v>
      </c>
      <c r="BD104" s="294">
        <f>SUM(BD99:BD103)</f>
        <v>0</v>
      </c>
      <c r="BE104" s="294">
        <f>SUM(BE99:BE103)</f>
        <v>0</v>
      </c>
    </row>
    <row r="105" spans="1:80" x14ac:dyDescent="0.2">
      <c r="A105" s="256" t="s">
        <v>100</v>
      </c>
      <c r="B105" s="257" t="s">
        <v>246</v>
      </c>
      <c r="C105" s="258" t="s">
        <v>247</v>
      </c>
      <c r="D105" s="259"/>
      <c r="E105" s="260"/>
      <c r="F105" s="260"/>
      <c r="G105" s="261"/>
      <c r="H105" s="262"/>
      <c r="I105" s="263"/>
      <c r="J105" s="264"/>
      <c r="K105" s="265"/>
      <c r="O105" s="266">
        <v>1</v>
      </c>
    </row>
    <row r="106" spans="1:80" ht="22.5" x14ac:dyDescent="0.2">
      <c r="A106" s="267">
        <v>40</v>
      </c>
      <c r="B106" s="268" t="s">
        <v>249</v>
      </c>
      <c r="C106" s="269" t="s">
        <v>250</v>
      </c>
      <c r="D106" s="270" t="s">
        <v>194</v>
      </c>
      <c r="E106" s="271">
        <v>2</v>
      </c>
      <c r="F106" s="271"/>
      <c r="G106" s="272">
        <f>E106*F106</f>
        <v>0</v>
      </c>
      <c r="H106" s="273">
        <v>0.82993999999962398</v>
      </c>
      <c r="I106" s="274">
        <f>E106*H106</f>
        <v>1.659879999999248</v>
      </c>
      <c r="J106" s="273">
        <v>0</v>
      </c>
      <c r="K106" s="274">
        <f>E106*J106</f>
        <v>0</v>
      </c>
      <c r="O106" s="266">
        <v>2</v>
      </c>
      <c r="AA106" s="240">
        <v>2</v>
      </c>
      <c r="AB106" s="240">
        <v>1</v>
      </c>
      <c r="AC106" s="240">
        <v>1</v>
      </c>
      <c r="AZ106" s="240">
        <v>1</v>
      </c>
      <c r="BA106" s="240">
        <f>IF(AZ106=1,G106,0)</f>
        <v>0</v>
      </c>
      <c r="BB106" s="240">
        <f>IF(AZ106=2,G106,0)</f>
        <v>0</v>
      </c>
      <c r="BC106" s="240">
        <f>IF(AZ106=3,G106,0)</f>
        <v>0</v>
      </c>
      <c r="BD106" s="240">
        <f>IF(AZ106=4,G106,0)</f>
        <v>0</v>
      </c>
      <c r="BE106" s="240">
        <f>IF(AZ106=5,G106,0)</f>
        <v>0</v>
      </c>
      <c r="CA106" s="275">
        <v>2</v>
      </c>
      <c r="CB106" s="275">
        <v>1</v>
      </c>
    </row>
    <row r="107" spans="1:80" ht="22.5" x14ac:dyDescent="0.2">
      <c r="A107" s="267">
        <v>41</v>
      </c>
      <c r="B107" s="268" t="s">
        <v>251</v>
      </c>
      <c r="C107" s="269" t="s">
        <v>252</v>
      </c>
      <c r="D107" s="270" t="s">
        <v>194</v>
      </c>
      <c r="E107" s="271">
        <v>5</v>
      </c>
      <c r="F107" s="271"/>
      <c r="G107" s="272">
        <f>E107*F107</f>
        <v>0</v>
      </c>
      <c r="H107" s="273">
        <v>0.82895000000007701</v>
      </c>
      <c r="I107" s="274">
        <f>E107*H107</f>
        <v>4.1447500000003847</v>
      </c>
      <c r="J107" s="273">
        <v>0</v>
      </c>
      <c r="K107" s="274">
        <f>E107*J107</f>
        <v>0</v>
      </c>
      <c r="O107" s="266">
        <v>2</v>
      </c>
      <c r="AA107" s="240">
        <v>2</v>
      </c>
      <c r="AB107" s="240">
        <v>1</v>
      </c>
      <c r="AC107" s="240">
        <v>1</v>
      </c>
      <c r="AZ107" s="240">
        <v>1</v>
      </c>
      <c r="BA107" s="240">
        <f>IF(AZ107=1,G107,0)</f>
        <v>0</v>
      </c>
      <c r="BB107" s="240">
        <f>IF(AZ107=2,G107,0)</f>
        <v>0</v>
      </c>
      <c r="BC107" s="240">
        <f>IF(AZ107=3,G107,0)</f>
        <v>0</v>
      </c>
      <c r="BD107" s="240">
        <f>IF(AZ107=4,G107,0)</f>
        <v>0</v>
      </c>
      <c r="BE107" s="240">
        <f>IF(AZ107=5,G107,0)</f>
        <v>0</v>
      </c>
      <c r="CA107" s="275">
        <v>2</v>
      </c>
      <c r="CB107" s="275">
        <v>1</v>
      </c>
    </row>
    <row r="108" spans="1:80" x14ac:dyDescent="0.2">
      <c r="A108" s="285"/>
      <c r="B108" s="286" t="s">
        <v>104</v>
      </c>
      <c r="C108" s="287" t="s">
        <v>248</v>
      </c>
      <c r="D108" s="288"/>
      <c r="E108" s="289"/>
      <c r="F108" s="290"/>
      <c r="G108" s="291">
        <f>SUM(G105:G107)</f>
        <v>0</v>
      </c>
      <c r="H108" s="292"/>
      <c r="I108" s="293">
        <f>SUM(I105:I107)</f>
        <v>5.8046299999996327</v>
      </c>
      <c r="J108" s="292"/>
      <c r="K108" s="293">
        <f>SUM(K105:K107)</f>
        <v>0</v>
      </c>
      <c r="O108" s="266">
        <v>4</v>
      </c>
      <c r="BA108" s="294">
        <f>SUM(BA105:BA107)</f>
        <v>0</v>
      </c>
      <c r="BB108" s="294">
        <f>SUM(BB105:BB107)</f>
        <v>0</v>
      </c>
      <c r="BC108" s="294">
        <f>SUM(BC105:BC107)</f>
        <v>0</v>
      </c>
      <c r="BD108" s="294">
        <f>SUM(BD105:BD107)</f>
        <v>0</v>
      </c>
      <c r="BE108" s="294">
        <f>SUM(BE105:BE107)</f>
        <v>0</v>
      </c>
    </row>
    <row r="109" spans="1:80" x14ac:dyDescent="0.2">
      <c r="A109" s="256" t="s">
        <v>100</v>
      </c>
      <c r="B109" s="257" t="s">
        <v>253</v>
      </c>
      <c r="C109" s="258" t="s">
        <v>254</v>
      </c>
      <c r="D109" s="259"/>
      <c r="E109" s="260"/>
      <c r="F109" s="260"/>
      <c r="G109" s="261"/>
      <c r="H109" s="262"/>
      <c r="I109" s="263"/>
      <c r="J109" s="264"/>
      <c r="K109" s="265"/>
      <c r="O109" s="266">
        <v>1</v>
      </c>
    </row>
    <row r="110" spans="1:80" ht="22.5" x14ac:dyDescent="0.2">
      <c r="A110" s="267">
        <v>42</v>
      </c>
      <c r="B110" s="268" t="s">
        <v>256</v>
      </c>
      <c r="C110" s="269" t="s">
        <v>257</v>
      </c>
      <c r="D110" s="270" t="s">
        <v>194</v>
      </c>
      <c r="E110" s="271">
        <v>26.9</v>
      </c>
      <c r="F110" s="271"/>
      <c r="G110" s="272">
        <f>E110*F110</f>
        <v>0</v>
      </c>
      <c r="H110" s="273">
        <v>0.11776999999995</v>
      </c>
      <c r="I110" s="274">
        <f>E110*H110</f>
        <v>3.1680129999986546</v>
      </c>
      <c r="J110" s="273">
        <v>0</v>
      </c>
      <c r="K110" s="274">
        <f>E110*J110</f>
        <v>0</v>
      </c>
      <c r="O110" s="266">
        <v>2</v>
      </c>
      <c r="AA110" s="240">
        <v>1</v>
      </c>
      <c r="AB110" s="240">
        <v>1</v>
      </c>
      <c r="AC110" s="240">
        <v>1</v>
      </c>
      <c r="AZ110" s="240">
        <v>1</v>
      </c>
      <c r="BA110" s="240">
        <f>IF(AZ110=1,G110,0)</f>
        <v>0</v>
      </c>
      <c r="BB110" s="240">
        <f>IF(AZ110=2,G110,0)</f>
        <v>0</v>
      </c>
      <c r="BC110" s="240">
        <f>IF(AZ110=3,G110,0)</f>
        <v>0</v>
      </c>
      <c r="BD110" s="240">
        <f>IF(AZ110=4,G110,0)</f>
        <v>0</v>
      </c>
      <c r="BE110" s="240">
        <f>IF(AZ110=5,G110,0)</f>
        <v>0</v>
      </c>
      <c r="CA110" s="275">
        <v>1</v>
      </c>
      <c r="CB110" s="275">
        <v>1</v>
      </c>
    </row>
    <row r="111" spans="1:80" x14ac:dyDescent="0.2">
      <c r="A111" s="276"/>
      <c r="B111" s="279"/>
      <c r="C111" s="338" t="s">
        <v>258</v>
      </c>
      <c r="D111" s="339"/>
      <c r="E111" s="280">
        <v>26.9</v>
      </c>
      <c r="F111" s="281"/>
      <c r="G111" s="282"/>
      <c r="H111" s="283"/>
      <c r="I111" s="277"/>
      <c r="J111" s="284"/>
      <c r="K111" s="277"/>
      <c r="M111" s="278" t="s">
        <v>258</v>
      </c>
      <c r="O111" s="266"/>
    </row>
    <row r="112" spans="1:80" x14ac:dyDescent="0.2">
      <c r="A112" s="267">
        <v>43</v>
      </c>
      <c r="B112" s="268" t="s">
        <v>259</v>
      </c>
      <c r="C112" s="269" t="s">
        <v>260</v>
      </c>
      <c r="D112" s="270" t="s">
        <v>114</v>
      </c>
      <c r="E112" s="271">
        <v>1.0768</v>
      </c>
      <c r="F112" s="271"/>
      <c r="G112" s="272">
        <f>E112*F112</f>
        <v>0</v>
      </c>
      <c r="H112" s="273">
        <v>2.3785500000012698</v>
      </c>
      <c r="I112" s="274">
        <f>E112*H112</f>
        <v>2.5612226400013673</v>
      </c>
      <c r="J112" s="273">
        <v>0</v>
      </c>
      <c r="K112" s="274">
        <f>E112*J112</f>
        <v>0</v>
      </c>
      <c r="O112" s="266">
        <v>2</v>
      </c>
      <c r="AA112" s="240">
        <v>1</v>
      </c>
      <c r="AB112" s="240">
        <v>1</v>
      </c>
      <c r="AC112" s="240">
        <v>1</v>
      </c>
      <c r="AZ112" s="240">
        <v>1</v>
      </c>
      <c r="BA112" s="240">
        <f>IF(AZ112=1,G112,0)</f>
        <v>0</v>
      </c>
      <c r="BB112" s="240">
        <f>IF(AZ112=2,G112,0)</f>
        <v>0</v>
      </c>
      <c r="BC112" s="240">
        <f>IF(AZ112=3,G112,0)</f>
        <v>0</v>
      </c>
      <c r="BD112" s="240">
        <f>IF(AZ112=4,G112,0)</f>
        <v>0</v>
      </c>
      <c r="BE112" s="240">
        <f>IF(AZ112=5,G112,0)</f>
        <v>0</v>
      </c>
      <c r="CA112" s="275">
        <v>1</v>
      </c>
      <c r="CB112" s="275">
        <v>1</v>
      </c>
    </row>
    <row r="113" spans="1:80" x14ac:dyDescent="0.2">
      <c r="A113" s="276"/>
      <c r="B113" s="279"/>
      <c r="C113" s="338" t="s">
        <v>261</v>
      </c>
      <c r="D113" s="339"/>
      <c r="E113" s="280">
        <v>1.0768</v>
      </c>
      <c r="F113" s="281"/>
      <c r="G113" s="282"/>
      <c r="H113" s="283"/>
      <c r="I113" s="277"/>
      <c r="J113" s="284"/>
      <c r="K113" s="277"/>
      <c r="M113" s="278" t="s">
        <v>261</v>
      </c>
      <c r="O113" s="266"/>
    </row>
    <row r="114" spans="1:80" x14ac:dyDescent="0.2">
      <c r="A114" s="285"/>
      <c r="B114" s="286" t="s">
        <v>104</v>
      </c>
      <c r="C114" s="287" t="s">
        <v>255</v>
      </c>
      <c r="D114" s="288"/>
      <c r="E114" s="289"/>
      <c r="F114" s="290"/>
      <c r="G114" s="291">
        <f>SUM(G109:G113)</f>
        <v>0</v>
      </c>
      <c r="H114" s="292"/>
      <c r="I114" s="293">
        <f>SUM(I109:I113)</f>
        <v>5.7292356400000219</v>
      </c>
      <c r="J114" s="292"/>
      <c r="K114" s="293">
        <f>SUM(K109:K113)</f>
        <v>0</v>
      </c>
      <c r="O114" s="266">
        <v>4</v>
      </c>
      <c r="BA114" s="294">
        <f>SUM(BA109:BA113)</f>
        <v>0</v>
      </c>
      <c r="BB114" s="294">
        <f>SUM(BB109:BB113)</f>
        <v>0</v>
      </c>
      <c r="BC114" s="294">
        <f>SUM(BC109:BC113)</f>
        <v>0</v>
      </c>
      <c r="BD114" s="294">
        <f>SUM(BD109:BD113)</f>
        <v>0</v>
      </c>
      <c r="BE114" s="294">
        <f>SUM(BE109:BE113)</f>
        <v>0</v>
      </c>
    </row>
    <row r="115" spans="1:80" x14ac:dyDescent="0.2">
      <c r="A115" s="256" t="s">
        <v>100</v>
      </c>
      <c r="B115" s="257" t="s">
        <v>262</v>
      </c>
      <c r="C115" s="258" t="s">
        <v>263</v>
      </c>
      <c r="D115" s="259"/>
      <c r="E115" s="260"/>
      <c r="F115" s="260"/>
      <c r="G115" s="261"/>
      <c r="H115" s="262"/>
      <c r="I115" s="263"/>
      <c r="J115" s="264"/>
      <c r="K115" s="265"/>
      <c r="O115" s="266">
        <v>1</v>
      </c>
    </row>
    <row r="116" spans="1:80" x14ac:dyDescent="0.2">
      <c r="A116" s="267">
        <v>44</v>
      </c>
      <c r="B116" s="268" t="s">
        <v>265</v>
      </c>
      <c r="C116" s="269" t="s">
        <v>266</v>
      </c>
      <c r="D116" s="270" t="s">
        <v>135</v>
      </c>
      <c r="E116" s="271">
        <v>209.15</v>
      </c>
      <c r="F116" s="271"/>
      <c r="G116" s="272">
        <f>E116*F116</f>
        <v>0</v>
      </c>
      <c r="H116" s="273">
        <v>3.4960000000012301E-2</v>
      </c>
      <c r="I116" s="274">
        <f>E116*H116</f>
        <v>7.3118840000025731</v>
      </c>
      <c r="J116" s="273">
        <v>0</v>
      </c>
      <c r="K116" s="274">
        <f>E116*J116</f>
        <v>0</v>
      </c>
      <c r="O116" s="266">
        <v>2</v>
      </c>
      <c r="AA116" s="240">
        <v>1</v>
      </c>
      <c r="AB116" s="240">
        <v>1</v>
      </c>
      <c r="AC116" s="240">
        <v>1</v>
      </c>
      <c r="AZ116" s="240">
        <v>1</v>
      </c>
      <c r="BA116" s="240">
        <f>IF(AZ116=1,G116,0)</f>
        <v>0</v>
      </c>
      <c r="BB116" s="240">
        <f>IF(AZ116=2,G116,0)</f>
        <v>0</v>
      </c>
      <c r="BC116" s="240">
        <f>IF(AZ116=3,G116,0)</f>
        <v>0</v>
      </c>
      <c r="BD116" s="240">
        <f>IF(AZ116=4,G116,0)</f>
        <v>0</v>
      </c>
      <c r="BE116" s="240">
        <f>IF(AZ116=5,G116,0)</f>
        <v>0</v>
      </c>
      <c r="CA116" s="275">
        <v>1</v>
      </c>
      <c r="CB116" s="275">
        <v>1</v>
      </c>
    </row>
    <row r="117" spans="1:80" x14ac:dyDescent="0.2">
      <c r="A117" s="276"/>
      <c r="B117" s="279"/>
      <c r="C117" s="338" t="s">
        <v>214</v>
      </c>
      <c r="D117" s="339"/>
      <c r="E117" s="280">
        <v>59.75</v>
      </c>
      <c r="F117" s="281"/>
      <c r="G117" s="282"/>
      <c r="H117" s="283"/>
      <c r="I117" s="277"/>
      <c r="J117" s="284"/>
      <c r="K117" s="277"/>
      <c r="M117" s="278" t="s">
        <v>214</v>
      </c>
      <c r="O117" s="266"/>
    </row>
    <row r="118" spans="1:80" x14ac:dyDescent="0.2">
      <c r="A118" s="276"/>
      <c r="B118" s="279"/>
      <c r="C118" s="338" t="s">
        <v>201</v>
      </c>
      <c r="D118" s="339"/>
      <c r="E118" s="280">
        <v>50.4</v>
      </c>
      <c r="F118" s="281"/>
      <c r="G118" s="282"/>
      <c r="H118" s="283"/>
      <c r="I118" s="277"/>
      <c r="J118" s="284"/>
      <c r="K118" s="277"/>
      <c r="M118" s="278" t="s">
        <v>201</v>
      </c>
      <c r="O118" s="266"/>
    </row>
    <row r="119" spans="1:80" x14ac:dyDescent="0.2">
      <c r="A119" s="276"/>
      <c r="B119" s="279"/>
      <c r="C119" s="338" t="s">
        <v>267</v>
      </c>
      <c r="D119" s="339"/>
      <c r="E119" s="280">
        <v>99</v>
      </c>
      <c r="F119" s="281"/>
      <c r="G119" s="282"/>
      <c r="H119" s="283"/>
      <c r="I119" s="277"/>
      <c r="J119" s="284"/>
      <c r="K119" s="277"/>
      <c r="M119" s="278" t="s">
        <v>267</v>
      </c>
      <c r="O119" s="266"/>
    </row>
    <row r="120" spans="1:80" x14ac:dyDescent="0.2">
      <c r="A120" s="285"/>
      <c r="B120" s="286" t="s">
        <v>104</v>
      </c>
      <c r="C120" s="287" t="s">
        <v>264</v>
      </c>
      <c r="D120" s="288"/>
      <c r="E120" s="289"/>
      <c r="F120" s="290"/>
      <c r="G120" s="291">
        <f>SUM(G115:G119)</f>
        <v>0</v>
      </c>
      <c r="H120" s="292"/>
      <c r="I120" s="293">
        <f>SUM(I115:I119)</f>
        <v>7.3118840000025731</v>
      </c>
      <c r="J120" s="292"/>
      <c r="K120" s="293">
        <f>SUM(K115:K119)</f>
        <v>0</v>
      </c>
      <c r="O120" s="266">
        <v>4</v>
      </c>
      <c r="BA120" s="294">
        <f>SUM(BA115:BA119)</f>
        <v>0</v>
      </c>
      <c r="BB120" s="294">
        <f>SUM(BB115:BB119)</f>
        <v>0</v>
      </c>
      <c r="BC120" s="294">
        <f>SUM(BC115:BC119)</f>
        <v>0</v>
      </c>
      <c r="BD120" s="294">
        <f>SUM(BD115:BD119)</f>
        <v>0</v>
      </c>
      <c r="BE120" s="294">
        <f>SUM(BE115:BE119)</f>
        <v>0</v>
      </c>
    </row>
    <row r="121" spans="1:80" x14ac:dyDescent="0.2">
      <c r="A121" s="256" t="s">
        <v>100</v>
      </c>
      <c r="B121" s="257" t="s">
        <v>268</v>
      </c>
      <c r="C121" s="258" t="s">
        <v>269</v>
      </c>
      <c r="D121" s="259"/>
      <c r="E121" s="260"/>
      <c r="F121" s="260"/>
      <c r="G121" s="261"/>
      <c r="H121" s="262"/>
      <c r="I121" s="263"/>
      <c r="J121" s="264"/>
      <c r="K121" s="265"/>
      <c r="O121" s="266">
        <v>1</v>
      </c>
    </row>
    <row r="122" spans="1:80" x14ac:dyDescent="0.2">
      <c r="A122" s="267">
        <v>45</v>
      </c>
      <c r="B122" s="268" t="s">
        <v>56</v>
      </c>
      <c r="C122" s="269" t="s">
        <v>271</v>
      </c>
      <c r="D122" s="270" t="s">
        <v>103</v>
      </c>
      <c r="E122" s="271">
        <v>1</v>
      </c>
      <c r="F122" s="271"/>
      <c r="G122" s="272">
        <f t="shared" ref="G122:G127" si="0">E122*F122</f>
        <v>0</v>
      </c>
      <c r="H122" s="273">
        <v>0</v>
      </c>
      <c r="I122" s="274">
        <f t="shared" ref="I122:I127" si="1">E122*H122</f>
        <v>0</v>
      </c>
      <c r="J122" s="273"/>
      <c r="K122" s="274">
        <f t="shared" ref="K122:K127" si="2">E122*J122</f>
        <v>0</v>
      </c>
      <c r="O122" s="266">
        <v>2</v>
      </c>
      <c r="AA122" s="240">
        <v>12</v>
      </c>
      <c r="AB122" s="240">
        <v>0</v>
      </c>
      <c r="AC122" s="240">
        <v>45</v>
      </c>
      <c r="AZ122" s="240">
        <v>1</v>
      </c>
      <c r="BA122" s="240">
        <f t="shared" ref="BA122:BA127" si="3">IF(AZ122=1,G122,0)</f>
        <v>0</v>
      </c>
      <c r="BB122" s="240">
        <f t="shared" ref="BB122:BB127" si="4">IF(AZ122=2,G122,0)</f>
        <v>0</v>
      </c>
      <c r="BC122" s="240">
        <f t="shared" ref="BC122:BC127" si="5">IF(AZ122=3,G122,0)</f>
        <v>0</v>
      </c>
      <c r="BD122" s="240">
        <f t="shared" ref="BD122:BD127" si="6">IF(AZ122=4,G122,0)</f>
        <v>0</v>
      </c>
      <c r="BE122" s="240">
        <f t="shared" ref="BE122:BE127" si="7">IF(AZ122=5,G122,0)</f>
        <v>0</v>
      </c>
      <c r="CA122" s="275">
        <v>12</v>
      </c>
      <c r="CB122" s="275">
        <v>0</v>
      </c>
    </row>
    <row r="123" spans="1:80" x14ac:dyDescent="0.2">
      <c r="A123" s="267">
        <v>46</v>
      </c>
      <c r="B123" s="268" t="s">
        <v>56</v>
      </c>
      <c r="C123" s="269" t="s">
        <v>272</v>
      </c>
      <c r="D123" s="270" t="s">
        <v>273</v>
      </c>
      <c r="E123" s="271">
        <v>1</v>
      </c>
      <c r="F123" s="271"/>
      <c r="G123" s="272">
        <f t="shared" si="0"/>
        <v>0</v>
      </c>
      <c r="H123" s="273">
        <v>0</v>
      </c>
      <c r="I123" s="274">
        <f t="shared" si="1"/>
        <v>0</v>
      </c>
      <c r="J123" s="273"/>
      <c r="K123" s="274">
        <f t="shared" si="2"/>
        <v>0</v>
      </c>
      <c r="O123" s="266">
        <v>2</v>
      </c>
      <c r="AA123" s="240">
        <v>12</v>
      </c>
      <c r="AB123" s="240">
        <v>0</v>
      </c>
      <c r="AC123" s="240">
        <v>46</v>
      </c>
      <c r="AZ123" s="240">
        <v>1</v>
      </c>
      <c r="BA123" s="240">
        <f t="shared" si="3"/>
        <v>0</v>
      </c>
      <c r="BB123" s="240">
        <f t="shared" si="4"/>
        <v>0</v>
      </c>
      <c r="BC123" s="240">
        <f t="shared" si="5"/>
        <v>0</v>
      </c>
      <c r="BD123" s="240">
        <f t="shared" si="6"/>
        <v>0</v>
      </c>
      <c r="BE123" s="240">
        <f t="shared" si="7"/>
        <v>0</v>
      </c>
      <c r="CA123" s="275">
        <v>12</v>
      </c>
      <c r="CB123" s="275">
        <v>0</v>
      </c>
    </row>
    <row r="124" spans="1:80" x14ac:dyDescent="0.2">
      <c r="A124" s="267">
        <v>47</v>
      </c>
      <c r="B124" s="268" t="s">
        <v>56</v>
      </c>
      <c r="C124" s="269" t="s">
        <v>274</v>
      </c>
      <c r="D124" s="270" t="s">
        <v>103</v>
      </c>
      <c r="E124" s="271">
        <v>5</v>
      </c>
      <c r="F124" s="271"/>
      <c r="G124" s="272">
        <f t="shared" si="0"/>
        <v>0</v>
      </c>
      <c r="H124" s="273">
        <v>0</v>
      </c>
      <c r="I124" s="274">
        <f t="shared" si="1"/>
        <v>0</v>
      </c>
      <c r="J124" s="273"/>
      <c r="K124" s="274">
        <f t="shared" si="2"/>
        <v>0</v>
      </c>
      <c r="O124" s="266">
        <v>2</v>
      </c>
      <c r="AA124" s="240">
        <v>12</v>
      </c>
      <c r="AB124" s="240">
        <v>0</v>
      </c>
      <c r="AC124" s="240">
        <v>47</v>
      </c>
      <c r="AZ124" s="240">
        <v>1</v>
      </c>
      <c r="BA124" s="240">
        <f t="shared" si="3"/>
        <v>0</v>
      </c>
      <c r="BB124" s="240">
        <f t="shared" si="4"/>
        <v>0</v>
      </c>
      <c r="BC124" s="240">
        <f t="shared" si="5"/>
        <v>0</v>
      </c>
      <c r="BD124" s="240">
        <f t="shared" si="6"/>
        <v>0</v>
      </c>
      <c r="BE124" s="240">
        <f t="shared" si="7"/>
        <v>0</v>
      </c>
      <c r="CA124" s="275">
        <v>12</v>
      </c>
      <c r="CB124" s="275">
        <v>0</v>
      </c>
    </row>
    <row r="125" spans="1:80" x14ac:dyDescent="0.2">
      <c r="A125" s="267">
        <v>48</v>
      </c>
      <c r="B125" s="268" t="s">
        <v>56</v>
      </c>
      <c r="C125" s="269" t="s">
        <v>275</v>
      </c>
      <c r="D125" s="270" t="s">
        <v>194</v>
      </c>
      <c r="E125" s="271">
        <v>52</v>
      </c>
      <c r="F125" s="271"/>
      <c r="G125" s="272">
        <f t="shared" si="0"/>
        <v>0</v>
      </c>
      <c r="H125" s="273">
        <v>0</v>
      </c>
      <c r="I125" s="274">
        <f t="shared" si="1"/>
        <v>0</v>
      </c>
      <c r="J125" s="273"/>
      <c r="K125" s="274">
        <f t="shared" si="2"/>
        <v>0</v>
      </c>
      <c r="O125" s="266">
        <v>2</v>
      </c>
      <c r="AA125" s="240">
        <v>12</v>
      </c>
      <c r="AB125" s="240">
        <v>0</v>
      </c>
      <c r="AC125" s="240">
        <v>48</v>
      </c>
      <c r="AZ125" s="240">
        <v>1</v>
      </c>
      <c r="BA125" s="240">
        <f t="shared" si="3"/>
        <v>0</v>
      </c>
      <c r="BB125" s="240">
        <f t="shared" si="4"/>
        <v>0</v>
      </c>
      <c r="BC125" s="240">
        <f t="shared" si="5"/>
        <v>0</v>
      </c>
      <c r="BD125" s="240">
        <f t="shared" si="6"/>
        <v>0</v>
      </c>
      <c r="BE125" s="240">
        <f t="shared" si="7"/>
        <v>0</v>
      </c>
      <c r="CA125" s="275">
        <v>12</v>
      </c>
      <c r="CB125" s="275">
        <v>0</v>
      </c>
    </row>
    <row r="126" spans="1:80" x14ac:dyDescent="0.2">
      <c r="A126" s="267">
        <v>49</v>
      </c>
      <c r="B126" s="268" t="s">
        <v>56</v>
      </c>
      <c r="C126" s="269" t="s">
        <v>276</v>
      </c>
      <c r="D126" s="270" t="s">
        <v>273</v>
      </c>
      <c r="E126" s="271">
        <v>1</v>
      </c>
      <c r="F126" s="271"/>
      <c r="G126" s="272">
        <f t="shared" si="0"/>
        <v>0</v>
      </c>
      <c r="H126" s="273">
        <v>0</v>
      </c>
      <c r="I126" s="274">
        <f t="shared" si="1"/>
        <v>0</v>
      </c>
      <c r="J126" s="273"/>
      <c r="K126" s="274">
        <f t="shared" si="2"/>
        <v>0</v>
      </c>
      <c r="O126" s="266">
        <v>2</v>
      </c>
      <c r="AA126" s="240">
        <v>12</v>
      </c>
      <c r="AB126" s="240">
        <v>0</v>
      </c>
      <c r="AC126" s="240">
        <v>49</v>
      </c>
      <c r="AZ126" s="240">
        <v>1</v>
      </c>
      <c r="BA126" s="240">
        <f t="shared" si="3"/>
        <v>0</v>
      </c>
      <c r="BB126" s="240">
        <f t="shared" si="4"/>
        <v>0</v>
      </c>
      <c r="BC126" s="240">
        <f t="shared" si="5"/>
        <v>0</v>
      </c>
      <c r="BD126" s="240">
        <f t="shared" si="6"/>
        <v>0</v>
      </c>
      <c r="BE126" s="240">
        <f t="shared" si="7"/>
        <v>0</v>
      </c>
      <c r="CA126" s="275">
        <v>12</v>
      </c>
      <c r="CB126" s="275">
        <v>0</v>
      </c>
    </row>
    <row r="127" spans="1:80" x14ac:dyDescent="0.2">
      <c r="A127" s="267">
        <v>50</v>
      </c>
      <c r="B127" s="268" t="s">
        <v>56</v>
      </c>
      <c r="C127" s="269" t="s">
        <v>277</v>
      </c>
      <c r="D127" s="270" t="s">
        <v>103</v>
      </c>
      <c r="E127" s="271">
        <v>2</v>
      </c>
      <c r="F127" s="271"/>
      <c r="G127" s="272">
        <f t="shared" si="0"/>
        <v>0</v>
      </c>
      <c r="H127" s="273">
        <v>0</v>
      </c>
      <c r="I127" s="274">
        <f t="shared" si="1"/>
        <v>0</v>
      </c>
      <c r="J127" s="273"/>
      <c r="K127" s="274">
        <f t="shared" si="2"/>
        <v>0</v>
      </c>
      <c r="O127" s="266">
        <v>2</v>
      </c>
      <c r="AA127" s="240">
        <v>12</v>
      </c>
      <c r="AB127" s="240">
        <v>0</v>
      </c>
      <c r="AC127" s="240">
        <v>50</v>
      </c>
      <c r="AZ127" s="240">
        <v>1</v>
      </c>
      <c r="BA127" s="240">
        <f t="shared" si="3"/>
        <v>0</v>
      </c>
      <c r="BB127" s="240">
        <f t="shared" si="4"/>
        <v>0</v>
      </c>
      <c r="BC127" s="240">
        <f t="shared" si="5"/>
        <v>0</v>
      </c>
      <c r="BD127" s="240">
        <f t="shared" si="6"/>
        <v>0</v>
      </c>
      <c r="BE127" s="240">
        <f t="shared" si="7"/>
        <v>0</v>
      </c>
      <c r="CA127" s="275">
        <v>12</v>
      </c>
      <c r="CB127" s="275">
        <v>0</v>
      </c>
    </row>
    <row r="128" spans="1:80" x14ac:dyDescent="0.2">
      <c r="A128" s="285"/>
      <c r="B128" s="286" t="s">
        <v>104</v>
      </c>
      <c r="C128" s="287" t="s">
        <v>270</v>
      </c>
      <c r="D128" s="288"/>
      <c r="E128" s="289"/>
      <c r="F128" s="290"/>
      <c r="G128" s="291">
        <f>SUM(G121:G127)</f>
        <v>0</v>
      </c>
      <c r="H128" s="292"/>
      <c r="I128" s="293">
        <f>SUM(I121:I127)</f>
        <v>0</v>
      </c>
      <c r="J128" s="292"/>
      <c r="K128" s="293">
        <f>SUM(K121:K127)</f>
        <v>0</v>
      </c>
      <c r="O128" s="266">
        <v>4</v>
      </c>
      <c r="BA128" s="294">
        <f>SUM(BA121:BA127)</f>
        <v>0</v>
      </c>
      <c r="BB128" s="294">
        <f>SUM(BB121:BB127)</f>
        <v>0</v>
      </c>
      <c r="BC128" s="294">
        <f>SUM(BC121:BC127)</f>
        <v>0</v>
      </c>
      <c r="BD128" s="294">
        <f>SUM(BD121:BD127)</f>
        <v>0</v>
      </c>
      <c r="BE128" s="294">
        <f>SUM(BE121:BE127)</f>
        <v>0</v>
      </c>
    </row>
    <row r="129" spans="1:80" x14ac:dyDescent="0.2">
      <c r="A129" s="256" t="s">
        <v>100</v>
      </c>
      <c r="B129" s="257" t="s">
        <v>278</v>
      </c>
      <c r="C129" s="258" t="s">
        <v>279</v>
      </c>
      <c r="D129" s="259"/>
      <c r="E129" s="260"/>
      <c r="F129" s="260"/>
      <c r="G129" s="261"/>
      <c r="H129" s="262"/>
      <c r="I129" s="263"/>
      <c r="J129" s="264"/>
      <c r="K129" s="265"/>
      <c r="O129" s="266">
        <v>1</v>
      </c>
    </row>
    <row r="130" spans="1:80" x14ac:dyDescent="0.2">
      <c r="A130" s="267">
        <v>51</v>
      </c>
      <c r="B130" s="268" t="s">
        <v>281</v>
      </c>
      <c r="C130" s="269" t="s">
        <v>282</v>
      </c>
      <c r="D130" s="270" t="s">
        <v>194</v>
      </c>
      <c r="E130" s="271">
        <v>5</v>
      </c>
      <c r="F130" s="271"/>
      <c r="G130" s="272">
        <f>E130*F130</f>
        <v>0</v>
      </c>
      <c r="H130" s="273">
        <v>0</v>
      </c>
      <c r="I130" s="274">
        <f>E130*H130</f>
        <v>0</v>
      </c>
      <c r="J130" s="273">
        <v>0</v>
      </c>
      <c r="K130" s="274">
        <f>E130*J130</f>
        <v>0</v>
      </c>
      <c r="O130" s="266">
        <v>2</v>
      </c>
      <c r="AA130" s="240">
        <v>1</v>
      </c>
      <c r="AB130" s="240">
        <v>1</v>
      </c>
      <c r="AC130" s="240">
        <v>1</v>
      </c>
      <c r="AZ130" s="240">
        <v>1</v>
      </c>
      <c r="BA130" s="240">
        <f>IF(AZ130=1,G130,0)</f>
        <v>0</v>
      </c>
      <c r="BB130" s="240">
        <f>IF(AZ130=2,G130,0)</f>
        <v>0</v>
      </c>
      <c r="BC130" s="240">
        <f>IF(AZ130=3,G130,0)</f>
        <v>0</v>
      </c>
      <c r="BD130" s="240">
        <f>IF(AZ130=4,G130,0)</f>
        <v>0</v>
      </c>
      <c r="BE130" s="240">
        <f>IF(AZ130=5,G130,0)</f>
        <v>0</v>
      </c>
      <c r="CA130" s="275">
        <v>1</v>
      </c>
      <c r="CB130" s="275">
        <v>1</v>
      </c>
    </row>
    <row r="131" spans="1:80" x14ac:dyDescent="0.2">
      <c r="A131" s="267">
        <v>52</v>
      </c>
      <c r="B131" s="268" t="s">
        <v>283</v>
      </c>
      <c r="C131" s="269" t="s">
        <v>284</v>
      </c>
      <c r="D131" s="270" t="s">
        <v>135</v>
      </c>
      <c r="E131" s="271">
        <v>2.97</v>
      </c>
      <c r="F131" s="271"/>
      <c r="G131" s="272">
        <f>E131*F131</f>
        <v>0</v>
      </c>
      <c r="H131" s="273">
        <v>3.0399999999985998E-3</v>
      </c>
      <c r="I131" s="274">
        <f>E131*H131</f>
        <v>9.0287999999958419E-3</v>
      </c>
      <c r="J131" s="273">
        <v>0</v>
      </c>
      <c r="K131" s="274">
        <f>E131*J131</f>
        <v>0</v>
      </c>
      <c r="O131" s="266">
        <v>2</v>
      </c>
      <c r="AA131" s="240">
        <v>1</v>
      </c>
      <c r="AB131" s="240">
        <v>1</v>
      </c>
      <c r="AC131" s="240">
        <v>1</v>
      </c>
      <c r="AZ131" s="240">
        <v>1</v>
      </c>
      <c r="BA131" s="240">
        <f>IF(AZ131=1,G131,0)</f>
        <v>0</v>
      </c>
      <c r="BB131" s="240">
        <f>IF(AZ131=2,G131,0)</f>
        <v>0</v>
      </c>
      <c r="BC131" s="240">
        <f>IF(AZ131=3,G131,0)</f>
        <v>0</v>
      </c>
      <c r="BD131" s="240">
        <f>IF(AZ131=4,G131,0)</f>
        <v>0</v>
      </c>
      <c r="BE131" s="240">
        <f>IF(AZ131=5,G131,0)</f>
        <v>0</v>
      </c>
      <c r="CA131" s="275">
        <v>1</v>
      </c>
      <c r="CB131" s="275">
        <v>1</v>
      </c>
    </row>
    <row r="132" spans="1:80" x14ac:dyDescent="0.2">
      <c r="A132" s="276"/>
      <c r="B132" s="279"/>
      <c r="C132" s="338" t="s">
        <v>285</v>
      </c>
      <c r="D132" s="339"/>
      <c r="E132" s="280">
        <v>2.97</v>
      </c>
      <c r="F132" s="281"/>
      <c r="G132" s="282"/>
      <c r="H132" s="283"/>
      <c r="I132" s="277"/>
      <c r="J132" s="284"/>
      <c r="K132" s="277"/>
      <c r="M132" s="278" t="s">
        <v>285</v>
      </c>
      <c r="O132" s="266"/>
    </row>
    <row r="133" spans="1:80" x14ac:dyDescent="0.2">
      <c r="A133" s="285"/>
      <c r="B133" s="286" t="s">
        <v>104</v>
      </c>
      <c r="C133" s="287" t="s">
        <v>280</v>
      </c>
      <c r="D133" s="288"/>
      <c r="E133" s="289"/>
      <c r="F133" s="290"/>
      <c r="G133" s="291">
        <f>SUM(G129:G132)</f>
        <v>0</v>
      </c>
      <c r="H133" s="292"/>
      <c r="I133" s="293">
        <f>SUM(I129:I132)</f>
        <v>9.0287999999958419E-3</v>
      </c>
      <c r="J133" s="292"/>
      <c r="K133" s="293">
        <f>SUM(K129:K132)</f>
        <v>0</v>
      </c>
      <c r="O133" s="266">
        <v>4</v>
      </c>
      <c r="BA133" s="294">
        <f>SUM(BA129:BA132)</f>
        <v>0</v>
      </c>
      <c r="BB133" s="294">
        <f>SUM(BB129:BB132)</f>
        <v>0</v>
      </c>
      <c r="BC133" s="294">
        <f>SUM(BC129:BC132)</f>
        <v>0</v>
      </c>
      <c r="BD133" s="294">
        <f>SUM(BD129:BD132)</f>
        <v>0</v>
      </c>
      <c r="BE133" s="294">
        <f>SUM(BE129:BE132)</f>
        <v>0</v>
      </c>
    </row>
    <row r="134" spans="1:80" x14ac:dyDescent="0.2">
      <c r="A134" s="256" t="s">
        <v>100</v>
      </c>
      <c r="B134" s="257" t="s">
        <v>286</v>
      </c>
      <c r="C134" s="258" t="s">
        <v>287</v>
      </c>
      <c r="D134" s="259"/>
      <c r="E134" s="260"/>
      <c r="F134" s="260"/>
      <c r="G134" s="261"/>
      <c r="H134" s="262"/>
      <c r="I134" s="263"/>
      <c r="J134" s="264"/>
      <c r="K134" s="265"/>
      <c r="O134" s="266">
        <v>1</v>
      </c>
    </row>
    <row r="135" spans="1:80" x14ac:dyDescent="0.2">
      <c r="A135" s="267">
        <v>53</v>
      </c>
      <c r="B135" s="268" t="s">
        <v>289</v>
      </c>
      <c r="C135" s="269" t="s">
        <v>290</v>
      </c>
      <c r="D135" s="270" t="s">
        <v>114</v>
      </c>
      <c r="E135" s="271">
        <v>0.75600000000000001</v>
      </c>
      <c r="F135" s="271"/>
      <c r="G135" s="272">
        <f>E135*F135</f>
        <v>0</v>
      </c>
      <c r="H135" s="273">
        <v>1.8200000000003799E-3</v>
      </c>
      <c r="I135" s="274">
        <f>E135*H135</f>
        <v>1.3759200000002872E-3</v>
      </c>
      <c r="J135" s="273">
        <v>0</v>
      </c>
      <c r="K135" s="274">
        <f>E135*J135</f>
        <v>0</v>
      </c>
      <c r="O135" s="266">
        <v>2</v>
      </c>
      <c r="AA135" s="240">
        <v>1</v>
      </c>
      <c r="AB135" s="240">
        <v>1</v>
      </c>
      <c r="AC135" s="240">
        <v>1</v>
      </c>
      <c r="AZ135" s="240">
        <v>1</v>
      </c>
      <c r="BA135" s="240">
        <f>IF(AZ135=1,G135,0)</f>
        <v>0</v>
      </c>
      <c r="BB135" s="240">
        <f>IF(AZ135=2,G135,0)</f>
        <v>0</v>
      </c>
      <c r="BC135" s="240">
        <f>IF(AZ135=3,G135,0)</f>
        <v>0</v>
      </c>
      <c r="BD135" s="240">
        <f>IF(AZ135=4,G135,0)</f>
        <v>0</v>
      </c>
      <c r="BE135" s="240">
        <f>IF(AZ135=5,G135,0)</f>
        <v>0</v>
      </c>
      <c r="CA135" s="275">
        <v>1</v>
      </c>
      <c r="CB135" s="275">
        <v>1</v>
      </c>
    </row>
    <row r="136" spans="1:80" x14ac:dyDescent="0.2">
      <c r="A136" s="276"/>
      <c r="B136" s="279"/>
      <c r="C136" s="338" t="s">
        <v>291</v>
      </c>
      <c r="D136" s="339"/>
      <c r="E136" s="280">
        <v>0.75600000000000001</v>
      </c>
      <c r="F136" s="281"/>
      <c r="G136" s="282"/>
      <c r="H136" s="283"/>
      <c r="I136" s="277"/>
      <c r="J136" s="284"/>
      <c r="K136" s="277"/>
      <c r="M136" s="278" t="s">
        <v>291</v>
      </c>
      <c r="O136" s="266"/>
    </row>
    <row r="137" spans="1:80" x14ac:dyDescent="0.2">
      <c r="A137" s="267">
        <v>54</v>
      </c>
      <c r="B137" s="268" t="s">
        <v>292</v>
      </c>
      <c r="C137" s="269" t="s">
        <v>293</v>
      </c>
      <c r="D137" s="270" t="s">
        <v>135</v>
      </c>
      <c r="E137" s="271">
        <v>25.2</v>
      </c>
      <c r="F137" s="271"/>
      <c r="G137" s="272">
        <f>E137*F137</f>
        <v>0</v>
      </c>
      <c r="H137" s="273">
        <v>0</v>
      </c>
      <c r="I137" s="274">
        <f>E137*H137</f>
        <v>0</v>
      </c>
      <c r="J137" s="273">
        <v>0</v>
      </c>
      <c r="K137" s="274">
        <f>E137*J137</f>
        <v>0</v>
      </c>
      <c r="O137" s="266">
        <v>2</v>
      </c>
      <c r="AA137" s="240">
        <v>1</v>
      </c>
      <c r="AB137" s="240">
        <v>1</v>
      </c>
      <c r="AC137" s="240">
        <v>1</v>
      </c>
      <c r="AZ137" s="240">
        <v>1</v>
      </c>
      <c r="BA137" s="240">
        <f>IF(AZ137=1,G137,0)</f>
        <v>0</v>
      </c>
      <c r="BB137" s="240">
        <f>IF(AZ137=2,G137,0)</f>
        <v>0</v>
      </c>
      <c r="BC137" s="240">
        <f>IF(AZ137=3,G137,0)</f>
        <v>0</v>
      </c>
      <c r="BD137" s="240">
        <f>IF(AZ137=4,G137,0)</f>
        <v>0</v>
      </c>
      <c r="BE137" s="240">
        <f>IF(AZ137=5,G137,0)</f>
        <v>0</v>
      </c>
      <c r="CA137" s="275">
        <v>1</v>
      </c>
      <c r="CB137" s="275">
        <v>1</v>
      </c>
    </row>
    <row r="138" spans="1:80" x14ac:dyDescent="0.2">
      <c r="A138" s="276"/>
      <c r="B138" s="279"/>
      <c r="C138" s="338" t="s">
        <v>198</v>
      </c>
      <c r="D138" s="339"/>
      <c r="E138" s="280">
        <v>25.2</v>
      </c>
      <c r="F138" s="281"/>
      <c r="G138" s="282"/>
      <c r="H138" s="283"/>
      <c r="I138" s="277"/>
      <c r="J138" s="284"/>
      <c r="K138" s="277"/>
      <c r="M138" s="278" t="s">
        <v>198</v>
      </c>
      <c r="O138" s="266"/>
    </row>
    <row r="139" spans="1:80" x14ac:dyDescent="0.2">
      <c r="A139" s="285"/>
      <c r="B139" s="286" t="s">
        <v>104</v>
      </c>
      <c r="C139" s="287" t="s">
        <v>288</v>
      </c>
      <c r="D139" s="288"/>
      <c r="E139" s="289"/>
      <c r="F139" s="290"/>
      <c r="G139" s="291">
        <f>SUM(G134:G138)</f>
        <v>0</v>
      </c>
      <c r="H139" s="292"/>
      <c r="I139" s="293">
        <f>SUM(I134:I138)</f>
        <v>1.3759200000002872E-3</v>
      </c>
      <c r="J139" s="292"/>
      <c r="K139" s="293">
        <f>SUM(K134:K138)</f>
        <v>0</v>
      </c>
      <c r="O139" s="266">
        <v>4</v>
      </c>
      <c r="BA139" s="294">
        <f>SUM(BA134:BA138)</f>
        <v>0</v>
      </c>
      <c r="BB139" s="294">
        <f>SUM(BB134:BB138)</f>
        <v>0</v>
      </c>
      <c r="BC139" s="294">
        <f>SUM(BC134:BC138)</f>
        <v>0</v>
      </c>
      <c r="BD139" s="294">
        <f>SUM(BD134:BD138)</f>
        <v>0</v>
      </c>
      <c r="BE139" s="294">
        <f>SUM(BE134:BE138)</f>
        <v>0</v>
      </c>
    </row>
    <row r="140" spans="1:80" x14ac:dyDescent="0.2">
      <c r="A140" s="256" t="s">
        <v>100</v>
      </c>
      <c r="B140" s="257" t="s">
        <v>294</v>
      </c>
      <c r="C140" s="258" t="s">
        <v>295</v>
      </c>
      <c r="D140" s="259"/>
      <c r="E140" s="260"/>
      <c r="F140" s="260"/>
      <c r="G140" s="261"/>
      <c r="H140" s="262"/>
      <c r="I140" s="263"/>
      <c r="J140" s="264"/>
      <c r="K140" s="265"/>
      <c r="O140" s="266">
        <v>1</v>
      </c>
    </row>
    <row r="141" spans="1:80" x14ac:dyDescent="0.2">
      <c r="A141" s="267">
        <v>55</v>
      </c>
      <c r="B141" s="268" t="s">
        <v>297</v>
      </c>
      <c r="C141" s="269" t="s">
        <v>298</v>
      </c>
      <c r="D141" s="270" t="s">
        <v>142</v>
      </c>
      <c r="E141" s="271">
        <v>592.91560000000004</v>
      </c>
      <c r="F141" s="271"/>
      <c r="G141" s="272">
        <f>E141*F141</f>
        <v>0</v>
      </c>
      <c r="H141" s="273">
        <v>0</v>
      </c>
      <c r="I141" s="274">
        <f>E141*H141</f>
        <v>0</v>
      </c>
      <c r="J141" s="273">
        <v>0</v>
      </c>
      <c r="K141" s="274">
        <f>E141*J141</f>
        <v>0</v>
      </c>
      <c r="O141" s="266">
        <v>2</v>
      </c>
      <c r="AA141" s="240">
        <v>1</v>
      </c>
      <c r="AB141" s="240">
        <v>1</v>
      </c>
      <c r="AC141" s="240">
        <v>1</v>
      </c>
      <c r="AZ141" s="240">
        <v>1</v>
      </c>
      <c r="BA141" s="240">
        <f>IF(AZ141=1,G141,0)</f>
        <v>0</v>
      </c>
      <c r="BB141" s="240">
        <f>IF(AZ141=2,G141,0)</f>
        <v>0</v>
      </c>
      <c r="BC141" s="240">
        <f>IF(AZ141=3,G141,0)</f>
        <v>0</v>
      </c>
      <c r="BD141" s="240">
        <f>IF(AZ141=4,G141,0)</f>
        <v>0</v>
      </c>
      <c r="BE141" s="240">
        <f>IF(AZ141=5,G141,0)</f>
        <v>0</v>
      </c>
      <c r="CA141" s="275">
        <v>1</v>
      </c>
      <c r="CB141" s="275">
        <v>1</v>
      </c>
    </row>
    <row r="142" spans="1:80" x14ac:dyDescent="0.2">
      <c r="A142" s="285"/>
      <c r="B142" s="286" t="s">
        <v>104</v>
      </c>
      <c r="C142" s="287" t="s">
        <v>296</v>
      </c>
      <c r="D142" s="288"/>
      <c r="E142" s="289"/>
      <c r="F142" s="290"/>
      <c r="G142" s="291">
        <f>SUM(G140:G141)</f>
        <v>0</v>
      </c>
      <c r="H142" s="292"/>
      <c r="I142" s="293">
        <f>SUM(I140:I141)</f>
        <v>0</v>
      </c>
      <c r="J142" s="292"/>
      <c r="K142" s="293">
        <f>SUM(K140:K141)</f>
        <v>0</v>
      </c>
      <c r="O142" s="266">
        <v>4</v>
      </c>
      <c r="BA142" s="294">
        <f>SUM(BA140:BA141)</f>
        <v>0</v>
      </c>
      <c r="BB142" s="294">
        <f>SUM(BB140:BB141)</f>
        <v>0</v>
      </c>
      <c r="BC142" s="294">
        <f>SUM(BC140:BC141)</f>
        <v>0</v>
      </c>
      <c r="BD142" s="294">
        <f>SUM(BD140:BD141)</f>
        <v>0</v>
      </c>
      <c r="BE142" s="294">
        <f>SUM(BE140:BE141)</f>
        <v>0</v>
      </c>
    </row>
    <row r="143" spans="1:80" x14ac:dyDescent="0.2">
      <c r="A143" s="256" t="s">
        <v>100</v>
      </c>
      <c r="B143" s="257" t="s">
        <v>299</v>
      </c>
      <c r="C143" s="258" t="s">
        <v>300</v>
      </c>
      <c r="D143" s="259"/>
      <c r="E143" s="260"/>
      <c r="F143" s="260"/>
      <c r="G143" s="261"/>
      <c r="H143" s="262"/>
      <c r="I143" s="263"/>
      <c r="J143" s="264"/>
      <c r="K143" s="265"/>
      <c r="O143" s="266">
        <v>1</v>
      </c>
    </row>
    <row r="144" spans="1:80" ht="22.5" x14ac:dyDescent="0.2">
      <c r="A144" s="267">
        <v>56</v>
      </c>
      <c r="B144" s="268" t="s">
        <v>302</v>
      </c>
      <c r="C144" s="269" t="s">
        <v>303</v>
      </c>
      <c r="D144" s="270" t="s">
        <v>135</v>
      </c>
      <c r="E144" s="271">
        <v>40</v>
      </c>
      <c r="F144" s="271"/>
      <c r="G144" s="272">
        <f>E144*F144</f>
        <v>0</v>
      </c>
      <c r="H144" s="273">
        <v>6.0900000000003703E-3</v>
      </c>
      <c r="I144" s="274">
        <f>E144*H144</f>
        <v>0.2436000000000148</v>
      </c>
      <c r="J144" s="273">
        <v>0</v>
      </c>
      <c r="K144" s="274">
        <f>E144*J144</f>
        <v>0</v>
      </c>
      <c r="O144" s="266">
        <v>2</v>
      </c>
      <c r="AA144" s="240">
        <v>1</v>
      </c>
      <c r="AB144" s="240">
        <v>7</v>
      </c>
      <c r="AC144" s="240">
        <v>7</v>
      </c>
      <c r="AZ144" s="240">
        <v>2</v>
      </c>
      <c r="BA144" s="240">
        <f>IF(AZ144=1,G144,0)</f>
        <v>0</v>
      </c>
      <c r="BB144" s="240">
        <f>IF(AZ144=2,G144,0)</f>
        <v>0</v>
      </c>
      <c r="BC144" s="240">
        <f>IF(AZ144=3,G144,0)</f>
        <v>0</v>
      </c>
      <c r="BD144" s="240">
        <f>IF(AZ144=4,G144,0)</f>
        <v>0</v>
      </c>
      <c r="BE144" s="240">
        <f>IF(AZ144=5,G144,0)</f>
        <v>0</v>
      </c>
      <c r="CA144" s="275">
        <v>1</v>
      </c>
      <c r="CB144" s="275">
        <v>7</v>
      </c>
    </row>
    <row r="145" spans="1:80" x14ac:dyDescent="0.2">
      <c r="A145" s="276"/>
      <c r="B145" s="279"/>
      <c r="C145" s="338" t="s">
        <v>304</v>
      </c>
      <c r="D145" s="339"/>
      <c r="E145" s="280">
        <v>40</v>
      </c>
      <c r="F145" s="281"/>
      <c r="G145" s="282"/>
      <c r="H145" s="283"/>
      <c r="I145" s="277"/>
      <c r="J145" s="284"/>
      <c r="K145" s="277"/>
      <c r="M145" s="278" t="s">
        <v>304</v>
      </c>
      <c r="O145" s="266"/>
    </row>
    <row r="146" spans="1:80" x14ac:dyDescent="0.2">
      <c r="A146" s="285"/>
      <c r="B146" s="286" t="s">
        <v>104</v>
      </c>
      <c r="C146" s="287" t="s">
        <v>301</v>
      </c>
      <c r="D146" s="288"/>
      <c r="E146" s="289"/>
      <c r="F146" s="290"/>
      <c r="G146" s="291">
        <f>SUM(G143:G145)</f>
        <v>0</v>
      </c>
      <c r="H146" s="292"/>
      <c r="I146" s="293">
        <f>SUM(I143:I145)</f>
        <v>0.2436000000000148</v>
      </c>
      <c r="J146" s="292"/>
      <c r="K146" s="293">
        <f>SUM(K143:K145)</f>
        <v>0</v>
      </c>
      <c r="O146" s="266">
        <v>4</v>
      </c>
      <c r="BA146" s="294">
        <f>SUM(BA143:BA145)</f>
        <v>0</v>
      </c>
      <c r="BB146" s="294">
        <f>SUM(BB143:BB145)</f>
        <v>0</v>
      </c>
      <c r="BC146" s="294">
        <f>SUM(BC143:BC145)</f>
        <v>0</v>
      </c>
      <c r="BD146" s="294">
        <f>SUM(BD143:BD145)</f>
        <v>0</v>
      </c>
      <c r="BE146" s="294">
        <f>SUM(BE143:BE145)</f>
        <v>0</v>
      </c>
    </row>
    <row r="147" spans="1:80" x14ac:dyDescent="0.2">
      <c r="A147" s="256" t="s">
        <v>100</v>
      </c>
      <c r="B147" s="257" t="s">
        <v>305</v>
      </c>
      <c r="C147" s="258" t="s">
        <v>306</v>
      </c>
      <c r="D147" s="259"/>
      <c r="E147" s="260"/>
      <c r="F147" s="260"/>
      <c r="G147" s="261"/>
      <c r="H147" s="262"/>
      <c r="I147" s="263"/>
      <c r="J147" s="264"/>
      <c r="K147" s="265"/>
      <c r="O147" s="266">
        <v>1</v>
      </c>
    </row>
    <row r="148" spans="1:80" x14ac:dyDescent="0.2">
      <c r="A148" s="267">
        <v>57</v>
      </c>
      <c r="B148" s="268" t="s">
        <v>308</v>
      </c>
      <c r="C148" s="269" t="s">
        <v>309</v>
      </c>
      <c r="D148" s="270" t="s">
        <v>135</v>
      </c>
      <c r="E148" s="271">
        <v>34.4878</v>
      </c>
      <c r="F148" s="271"/>
      <c r="G148" s="272">
        <f>E148*F148</f>
        <v>0</v>
      </c>
      <c r="H148" s="273">
        <v>9.9999999999961197E-6</v>
      </c>
      <c r="I148" s="274">
        <f>E148*H148</f>
        <v>3.4487799999986617E-4</v>
      </c>
      <c r="J148" s="273">
        <v>0</v>
      </c>
      <c r="K148" s="274">
        <f>E148*J148</f>
        <v>0</v>
      </c>
      <c r="O148" s="266">
        <v>2</v>
      </c>
      <c r="AA148" s="240">
        <v>1</v>
      </c>
      <c r="AB148" s="240">
        <v>7</v>
      </c>
      <c r="AC148" s="240">
        <v>7</v>
      </c>
      <c r="AZ148" s="240">
        <v>2</v>
      </c>
      <c r="BA148" s="240">
        <f>IF(AZ148=1,G148,0)</f>
        <v>0</v>
      </c>
      <c r="BB148" s="240">
        <f>IF(AZ148=2,G148,0)</f>
        <v>0</v>
      </c>
      <c r="BC148" s="240">
        <f>IF(AZ148=3,G148,0)</f>
        <v>0</v>
      </c>
      <c r="BD148" s="240">
        <f>IF(AZ148=4,G148,0)</f>
        <v>0</v>
      </c>
      <c r="BE148" s="240">
        <f>IF(AZ148=5,G148,0)</f>
        <v>0</v>
      </c>
      <c r="CA148" s="275">
        <v>1</v>
      </c>
      <c r="CB148" s="275">
        <v>7</v>
      </c>
    </row>
    <row r="149" spans="1:80" x14ac:dyDescent="0.2">
      <c r="A149" s="276"/>
      <c r="B149" s="279"/>
      <c r="C149" s="338" t="s">
        <v>169</v>
      </c>
      <c r="D149" s="339"/>
      <c r="E149" s="280">
        <v>21.3078</v>
      </c>
      <c r="F149" s="281"/>
      <c r="G149" s="282"/>
      <c r="H149" s="283"/>
      <c r="I149" s="277"/>
      <c r="J149" s="284"/>
      <c r="K149" s="277"/>
      <c r="M149" s="278" t="s">
        <v>169</v>
      </c>
      <c r="O149" s="266"/>
    </row>
    <row r="150" spans="1:80" x14ac:dyDescent="0.2">
      <c r="A150" s="276"/>
      <c r="B150" s="279"/>
      <c r="C150" s="338" t="s">
        <v>228</v>
      </c>
      <c r="D150" s="339"/>
      <c r="E150" s="280">
        <v>13.18</v>
      </c>
      <c r="F150" s="281"/>
      <c r="G150" s="282"/>
      <c r="H150" s="283"/>
      <c r="I150" s="277"/>
      <c r="J150" s="284"/>
      <c r="K150" s="277"/>
      <c r="M150" s="278" t="s">
        <v>228</v>
      </c>
      <c r="O150" s="266"/>
    </row>
    <row r="151" spans="1:80" x14ac:dyDescent="0.2">
      <c r="A151" s="285"/>
      <c r="B151" s="286" t="s">
        <v>104</v>
      </c>
      <c r="C151" s="287" t="s">
        <v>307</v>
      </c>
      <c r="D151" s="288"/>
      <c r="E151" s="289"/>
      <c r="F151" s="290"/>
      <c r="G151" s="291">
        <f>SUM(G147:G150)</f>
        <v>0</v>
      </c>
      <c r="H151" s="292"/>
      <c r="I151" s="293">
        <f>SUM(I147:I150)</f>
        <v>3.4487799999986617E-4</v>
      </c>
      <c r="J151" s="292"/>
      <c r="K151" s="293">
        <f>SUM(K147:K150)</f>
        <v>0</v>
      </c>
      <c r="O151" s="266">
        <v>4</v>
      </c>
      <c r="BA151" s="294">
        <f>SUM(BA147:BA150)</f>
        <v>0</v>
      </c>
      <c r="BB151" s="294">
        <f>SUM(BB147:BB150)</f>
        <v>0</v>
      </c>
      <c r="BC151" s="294">
        <f>SUM(BC147:BC150)</f>
        <v>0</v>
      </c>
      <c r="BD151" s="294">
        <f>SUM(BD147:BD150)</f>
        <v>0</v>
      </c>
      <c r="BE151" s="294">
        <f>SUM(BE147:BE150)</f>
        <v>0</v>
      </c>
    </row>
    <row r="152" spans="1:80" x14ac:dyDescent="0.2">
      <c r="A152" s="256" t="s">
        <v>100</v>
      </c>
      <c r="B152" s="257" t="s">
        <v>310</v>
      </c>
      <c r="C152" s="258" t="s">
        <v>311</v>
      </c>
      <c r="D152" s="259"/>
      <c r="E152" s="260"/>
      <c r="F152" s="260"/>
      <c r="G152" s="261"/>
      <c r="H152" s="262"/>
      <c r="I152" s="263"/>
      <c r="J152" s="264"/>
      <c r="K152" s="265"/>
      <c r="O152" s="266">
        <v>1</v>
      </c>
    </row>
    <row r="153" spans="1:80" ht="22.5" x14ac:dyDescent="0.2">
      <c r="A153" s="267">
        <v>58</v>
      </c>
      <c r="B153" s="268" t="s">
        <v>313</v>
      </c>
      <c r="C153" s="269" t="s">
        <v>314</v>
      </c>
      <c r="D153" s="270" t="s">
        <v>194</v>
      </c>
      <c r="E153" s="271">
        <v>29</v>
      </c>
      <c r="F153" s="271"/>
      <c r="G153" s="272">
        <f>E153*F153</f>
        <v>0</v>
      </c>
      <c r="H153" s="273">
        <v>1.6230000000007301E-2</v>
      </c>
      <c r="I153" s="274">
        <f>E153*H153</f>
        <v>0.47067000000021175</v>
      </c>
      <c r="J153" s="273">
        <v>0</v>
      </c>
      <c r="K153" s="274">
        <f>E153*J153</f>
        <v>0</v>
      </c>
      <c r="O153" s="266">
        <v>2</v>
      </c>
      <c r="AA153" s="240">
        <v>2</v>
      </c>
      <c r="AB153" s="240">
        <v>7</v>
      </c>
      <c r="AC153" s="240">
        <v>7</v>
      </c>
      <c r="AZ153" s="240">
        <v>2</v>
      </c>
      <c r="BA153" s="240">
        <f>IF(AZ153=1,G153,0)</f>
        <v>0</v>
      </c>
      <c r="BB153" s="240">
        <f>IF(AZ153=2,G153,0)</f>
        <v>0</v>
      </c>
      <c r="BC153" s="240">
        <f>IF(AZ153=3,G153,0)</f>
        <v>0</v>
      </c>
      <c r="BD153" s="240">
        <f>IF(AZ153=4,G153,0)</f>
        <v>0</v>
      </c>
      <c r="BE153" s="240">
        <f>IF(AZ153=5,G153,0)</f>
        <v>0</v>
      </c>
      <c r="CA153" s="275">
        <v>2</v>
      </c>
      <c r="CB153" s="275">
        <v>7</v>
      </c>
    </row>
    <row r="154" spans="1:80" ht="22.5" x14ac:dyDescent="0.2">
      <c r="A154" s="267">
        <v>59</v>
      </c>
      <c r="B154" s="268" t="s">
        <v>315</v>
      </c>
      <c r="C154" s="269" t="s">
        <v>316</v>
      </c>
      <c r="D154" s="270" t="s">
        <v>194</v>
      </c>
      <c r="E154" s="271">
        <v>5</v>
      </c>
      <c r="F154" s="271"/>
      <c r="G154" s="272">
        <f>E154*F154</f>
        <v>0</v>
      </c>
      <c r="H154" s="273">
        <v>5.76999999999828E-3</v>
      </c>
      <c r="I154" s="274">
        <f>E154*H154</f>
        <v>2.88499999999914E-2</v>
      </c>
      <c r="J154" s="273">
        <v>0</v>
      </c>
      <c r="K154" s="274">
        <f>E154*J154</f>
        <v>0</v>
      </c>
      <c r="O154" s="266">
        <v>2</v>
      </c>
      <c r="AA154" s="240">
        <v>2</v>
      </c>
      <c r="AB154" s="240">
        <v>7</v>
      </c>
      <c r="AC154" s="240">
        <v>7</v>
      </c>
      <c r="AZ154" s="240">
        <v>2</v>
      </c>
      <c r="BA154" s="240">
        <f>IF(AZ154=1,G154,0)</f>
        <v>0</v>
      </c>
      <c r="BB154" s="240">
        <f>IF(AZ154=2,G154,0)</f>
        <v>0</v>
      </c>
      <c r="BC154" s="240">
        <f>IF(AZ154=3,G154,0)</f>
        <v>0</v>
      </c>
      <c r="BD154" s="240">
        <f>IF(AZ154=4,G154,0)</f>
        <v>0</v>
      </c>
      <c r="BE154" s="240">
        <f>IF(AZ154=5,G154,0)</f>
        <v>0</v>
      </c>
      <c r="CA154" s="275">
        <v>2</v>
      </c>
      <c r="CB154" s="275">
        <v>7</v>
      </c>
    </row>
    <row r="155" spans="1:80" ht="22.5" x14ac:dyDescent="0.2">
      <c r="A155" s="267">
        <v>60</v>
      </c>
      <c r="B155" s="268" t="s">
        <v>56</v>
      </c>
      <c r="C155" s="269" t="s">
        <v>317</v>
      </c>
      <c r="D155" s="270" t="s">
        <v>273</v>
      </c>
      <c r="E155" s="271">
        <v>1</v>
      </c>
      <c r="F155" s="271"/>
      <c r="G155" s="272">
        <f>E155*F155</f>
        <v>0</v>
      </c>
      <c r="H155" s="273">
        <v>0</v>
      </c>
      <c r="I155" s="274">
        <f>E155*H155</f>
        <v>0</v>
      </c>
      <c r="J155" s="273"/>
      <c r="K155" s="274">
        <f>E155*J155</f>
        <v>0</v>
      </c>
      <c r="O155" s="266">
        <v>2</v>
      </c>
      <c r="AA155" s="240">
        <v>12</v>
      </c>
      <c r="AB155" s="240">
        <v>0</v>
      </c>
      <c r="AC155" s="240">
        <v>60</v>
      </c>
      <c r="AZ155" s="240">
        <v>2</v>
      </c>
      <c r="BA155" s="240">
        <f>IF(AZ155=1,G155,0)</f>
        <v>0</v>
      </c>
      <c r="BB155" s="240">
        <f>IF(AZ155=2,G155,0)</f>
        <v>0</v>
      </c>
      <c r="BC155" s="240">
        <f>IF(AZ155=3,G155,0)</f>
        <v>0</v>
      </c>
      <c r="BD155" s="240">
        <f>IF(AZ155=4,G155,0)</f>
        <v>0</v>
      </c>
      <c r="BE155" s="240">
        <f>IF(AZ155=5,G155,0)</f>
        <v>0</v>
      </c>
      <c r="CA155" s="275">
        <v>12</v>
      </c>
      <c r="CB155" s="275">
        <v>0</v>
      </c>
    </row>
    <row r="156" spans="1:80" x14ac:dyDescent="0.2">
      <c r="A156" s="285"/>
      <c r="B156" s="286" t="s">
        <v>104</v>
      </c>
      <c r="C156" s="287" t="s">
        <v>312</v>
      </c>
      <c r="D156" s="288"/>
      <c r="E156" s="289"/>
      <c r="F156" s="290"/>
      <c r="G156" s="291">
        <f>SUM(G152:G155)</f>
        <v>0</v>
      </c>
      <c r="H156" s="292"/>
      <c r="I156" s="293">
        <f>SUM(I152:I155)</f>
        <v>0.49952000000020313</v>
      </c>
      <c r="J156" s="292"/>
      <c r="K156" s="293">
        <f>SUM(K152:K155)</f>
        <v>0</v>
      </c>
      <c r="O156" s="266">
        <v>4</v>
      </c>
      <c r="BA156" s="294">
        <f>SUM(BA152:BA155)</f>
        <v>0</v>
      </c>
      <c r="BB156" s="294">
        <f>SUM(BB152:BB155)</f>
        <v>0</v>
      </c>
      <c r="BC156" s="294">
        <f>SUM(BC152:BC155)</f>
        <v>0</v>
      </c>
      <c r="BD156" s="294">
        <f>SUM(BD152:BD155)</f>
        <v>0</v>
      </c>
      <c r="BE156" s="294">
        <f>SUM(BE152:BE155)</f>
        <v>0</v>
      </c>
    </row>
    <row r="157" spans="1:80" x14ac:dyDescent="0.2">
      <c r="A157" s="256" t="s">
        <v>100</v>
      </c>
      <c r="B157" s="257" t="s">
        <v>318</v>
      </c>
      <c r="C157" s="258" t="s">
        <v>319</v>
      </c>
      <c r="D157" s="259"/>
      <c r="E157" s="260"/>
      <c r="F157" s="260"/>
      <c r="G157" s="261"/>
      <c r="H157" s="262"/>
      <c r="I157" s="263"/>
      <c r="J157" s="264"/>
      <c r="K157" s="265"/>
      <c r="O157" s="266">
        <v>1</v>
      </c>
    </row>
    <row r="158" spans="1:80" x14ac:dyDescent="0.2">
      <c r="A158" s="267">
        <v>61</v>
      </c>
      <c r="B158" s="268" t="s">
        <v>56</v>
      </c>
      <c r="C158" s="269" t="s">
        <v>321</v>
      </c>
      <c r="D158" s="270" t="s">
        <v>103</v>
      </c>
      <c r="E158" s="271">
        <v>1</v>
      </c>
      <c r="F158" s="271"/>
      <c r="G158" s="272">
        <f>E158*F158</f>
        <v>0</v>
      </c>
      <c r="H158" s="273">
        <v>0</v>
      </c>
      <c r="I158" s="274">
        <f>E158*H158</f>
        <v>0</v>
      </c>
      <c r="J158" s="273"/>
      <c r="K158" s="274">
        <f>E158*J158</f>
        <v>0</v>
      </c>
      <c r="O158" s="266">
        <v>2</v>
      </c>
      <c r="AA158" s="240">
        <v>12</v>
      </c>
      <c r="AB158" s="240">
        <v>0</v>
      </c>
      <c r="AC158" s="240">
        <v>61</v>
      </c>
      <c r="AZ158" s="240">
        <v>2</v>
      </c>
      <c r="BA158" s="240">
        <f>IF(AZ158=1,G158,0)</f>
        <v>0</v>
      </c>
      <c r="BB158" s="240">
        <f>IF(AZ158=2,G158,0)</f>
        <v>0</v>
      </c>
      <c r="BC158" s="240">
        <f>IF(AZ158=3,G158,0)</f>
        <v>0</v>
      </c>
      <c r="BD158" s="240">
        <f>IF(AZ158=4,G158,0)</f>
        <v>0</v>
      </c>
      <c r="BE158" s="240">
        <f>IF(AZ158=5,G158,0)</f>
        <v>0</v>
      </c>
      <c r="CA158" s="275">
        <v>12</v>
      </c>
      <c r="CB158" s="275">
        <v>0</v>
      </c>
    </row>
    <row r="159" spans="1:80" x14ac:dyDescent="0.2">
      <c r="A159" s="285"/>
      <c r="B159" s="286" t="s">
        <v>104</v>
      </c>
      <c r="C159" s="287" t="s">
        <v>320</v>
      </c>
      <c r="D159" s="288"/>
      <c r="E159" s="289"/>
      <c r="F159" s="290"/>
      <c r="G159" s="291">
        <f>SUM(G157:G158)</f>
        <v>0</v>
      </c>
      <c r="H159" s="292"/>
      <c r="I159" s="293">
        <f>SUM(I157:I158)</f>
        <v>0</v>
      </c>
      <c r="J159" s="292"/>
      <c r="K159" s="293">
        <f>SUM(K157:K158)</f>
        <v>0</v>
      </c>
      <c r="O159" s="266">
        <v>4</v>
      </c>
      <c r="BA159" s="294">
        <f>SUM(BA157:BA158)</f>
        <v>0</v>
      </c>
      <c r="BB159" s="294">
        <f>SUM(BB157:BB158)</f>
        <v>0</v>
      </c>
      <c r="BC159" s="294">
        <f>SUM(BC157:BC158)</f>
        <v>0</v>
      </c>
      <c r="BD159" s="294">
        <f>SUM(BD157:BD158)</f>
        <v>0</v>
      </c>
      <c r="BE159" s="294">
        <f>SUM(BE157:BE158)</f>
        <v>0</v>
      </c>
    </row>
    <row r="160" spans="1:80" x14ac:dyDescent="0.2">
      <c r="A160" s="256" t="s">
        <v>100</v>
      </c>
      <c r="B160" s="257" t="s">
        <v>322</v>
      </c>
      <c r="C160" s="258" t="s">
        <v>323</v>
      </c>
      <c r="D160" s="259"/>
      <c r="E160" s="260"/>
      <c r="F160" s="260"/>
      <c r="G160" s="261"/>
      <c r="H160" s="262"/>
      <c r="I160" s="263"/>
      <c r="J160" s="264"/>
      <c r="K160" s="265"/>
      <c r="O160" s="266">
        <v>1</v>
      </c>
    </row>
    <row r="161" spans="1:80" x14ac:dyDescent="0.2">
      <c r="A161" s="267">
        <v>62</v>
      </c>
      <c r="B161" s="268" t="s">
        <v>325</v>
      </c>
      <c r="C161" s="269" t="s">
        <v>326</v>
      </c>
      <c r="D161" s="270" t="s">
        <v>158</v>
      </c>
      <c r="E161" s="271">
        <v>6</v>
      </c>
      <c r="F161" s="271"/>
      <c r="G161" s="272">
        <f>E161*F161</f>
        <v>0</v>
      </c>
      <c r="H161" s="273">
        <v>1.4000000000002899E-3</v>
      </c>
      <c r="I161" s="274">
        <f>E161*H161</f>
        <v>8.4000000000017394E-3</v>
      </c>
      <c r="J161" s="273">
        <v>0</v>
      </c>
      <c r="K161" s="274">
        <f>E161*J161</f>
        <v>0</v>
      </c>
      <c r="O161" s="266">
        <v>2</v>
      </c>
      <c r="AA161" s="240">
        <v>1</v>
      </c>
      <c r="AB161" s="240">
        <v>7</v>
      </c>
      <c r="AC161" s="240">
        <v>7</v>
      </c>
      <c r="AZ161" s="240">
        <v>2</v>
      </c>
      <c r="BA161" s="240">
        <f>IF(AZ161=1,G161,0)</f>
        <v>0</v>
      </c>
      <c r="BB161" s="240">
        <f>IF(AZ161=2,G161,0)</f>
        <v>0</v>
      </c>
      <c r="BC161" s="240">
        <f>IF(AZ161=3,G161,0)</f>
        <v>0</v>
      </c>
      <c r="BD161" s="240">
        <f>IF(AZ161=4,G161,0)</f>
        <v>0</v>
      </c>
      <c r="BE161" s="240">
        <f>IF(AZ161=5,G161,0)</f>
        <v>0</v>
      </c>
      <c r="CA161" s="275">
        <v>1</v>
      </c>
      <c r="CB161" s="275">
        <v>7</v>
      </c>
    </row>
    <row r="162" spans="1:80" x14ac:dyDescent="0.2">
      <c r="A162" s="267">
        <v>63</v>
      </c>
      <c r="B162" s="268" t="s">
        <v>327</v>
      </c>
      <c r="C162" s="269" t="s">
        <v>328</v>
      </c>
      <c r="D162" s="270" t="s">
        <v>158</v>
      </c>
      <c r="E162" s="271">
        <v>1</v>
      </c>
      <c r="F162" s="271"/>
      <c r="G162" s="272">
        <f>E162*F162</f>
        <v>0</v>
      </c>
      <c r="H162" s="273">
        <v>0</v>
      </c>
      <c r="I162" s="274">
        <f>E162*H162</f>
        <v>0</v>
      </c>
      <c r="J162" s="273">
        <v>0</v>
      </c>
      <c r="K162" s="274">
        <f>E162*J162</f>
        <v>0</v>
      </c>
      <c r="O162" s="266">
        <v>2</v>
      </c>
      <c r="AA162" s="240">
        <v>1</v>
      </c>
      <c r="AB162" s="240">
        <v>7</v>
      </c>
      <c r="AC162" s="240">
        <v>7</v>
      </c>
      <c r="AZ162" s="240">
        <v>2</v>
      </c>
      <c r="BA162" s="240">
        <f>IF(AZ162=1,G162,0)</f>
        <v>0</v>
      </c>
      <c r="BB162" s="240">
        <f>IF(AZ162=2,G162,0)</f>
        <v>0</v>
      </c>
      <c r="BC162" s="240">
        <f>IF(AZ162=3,G162,0)</f>
        <v>0</v>
      </c>
      <c r="BD162" s="240">
        <f>IF(AZ162=4,G162,0)</f>
        <v>0</v>
      </c>
      <c r="BE162" s="240">
        <f>IF(AZ162=5,G162,0)</f>
        <v>0</v>
      </c>
      <c r="CA162" s="275">
        <v>1</v>
      </c>
      <c r="CB162" s="275">
        <v>7</v>
      </c>
    </row>
    <row r="163" spans="1:80" x14ac:dyDescent="0.2">
      <c r="A163" s="267">
        <v>64</v>
      </c>
      <c r="B163" s="268" t="s">
        <v>329</v>
      </c>
      <c r="C163" s="269" t="s">
        <v>330</v>
      </c>
      <c r="D163" s="270" t="s">
        <v>158</v>
      </c>
      <c r="E163" s="271">
        <v>6</v>
      </c>
      <c r="F163" s="271"/>
      <c r="G163" s="272">
        <f>E163*F163</f>
        <v>0</v>
      </c>
      <c r="H163" s="273">
        <v>1.08000000000033E-2</v>
      </c>
      <c r="I163" s="274">
        <f>E163*H163</f>
        <v>6.48000000000198E-2</v>
      </c>
      <c r="J163" s="273"/>
      <c r="K163" s="274">
        <f>E163*J163</f>
        <v>0</v>
      </c>
      <c r="O163" s="266">
        <v>2</v>
      </c>
      <c r="AA163" s="240">
        <v>3</v>
      </c>
      <c r="AB163" s="240">
        <v>7</v>
      </c>
      <c r="AC163" s="240">
        <v>61143020</v>
      </c>
      <c r="AZ163" s="240">
        <v>2</v>
      </c>
      <c r="BA163" s="240">
        <f>IF(AZ163=1,G163,0)</f>
        <v>0</v>
      </c>
      <c r="BB163" s="240">
        <f>IF(AZ163=2,G163,0)</f>
        <v>0</v>
      </c>
      <c r="BC163" s="240">
        <f>IF(AZ163=3,G163,0)</f>
        <v>0</v>
      </c>
      <c r="BD163" s="240">
        <f>IF(AZ163=4,G163,0)</f>
        <v>0</v>
      </c>
      <c r="BE163" s="240">
        <f>IF(AZ163=5,G163,0)</f>
        <v>0</v>
      </c>
      <c r="CA163" s="275">
        <v>3</v>
      </c>
      <c r="CB163" s="275">
        <v>7</v>
      </c>
    </row>
    <row r="164" spans="1:80" x14ac:dyDescent="0.2">
      <c r="A164" s="267">
        <v>65</v>
      </c>
      <c r="B164" s="268" t="s">
        <v>331</v>
      </c>
      <c r="C164" s="269" t="s">
        <v>332</v>
      </c>
      <c r="D164" s="270" t="s">
        <v>158</v>
      </c>
      <c r="E164" s="271">
        <v>1</v>
      </c>
      <c r="F164" s="271"/>
      <c r="G164" s="272">
        <f>E164*F164</f>
        <v>0</v>
      </c>
      <c r="H164" s="273">
        <v>4.0999999999996803E-2</v>
      </c>
      <c r="I164" s="274">
        <f>E164*H164</f>
        <v>4.0999999999996803E-2</v>
      </c>
      <c r="J164" s="273"/>
      <c r="K164" s="274">
        <f>E164*J164</f>
        <v>0</v>
      </c>
      <c r="O164" s="266">
        <v>2</v>
      </c>
      <c r="AA164" s="240">
        <v>3</v>
      </c>
      <c r="AB164" s="240">
        <v>7</v>
      </c>
      <c r="AC164" s="240">
        <v>61165174</v>
      </c>
      <c r="AZ164" s="240">
        <v>2</v>
      </c>
      <c r="BA164" s="240">
        <f>IF(AZ164=1,G164,0)</f>
        <v>0</v>
      </c>
      <c r="BB164" s="240">
        <f>IF(AZ164=2,G164,0)</f>
        <v>0</v>
      </c>
      <c r="BC164" s="240">
        <f>IF(AZ164=3,G164,0)</f>
        <v>0</v>
      </c>
      <c r="BD164" s="240">
        <f>IF(AZ164=4,G164,0)</f>
        <v>0</v>
      </c>
      <c r="BE164" s="240">
        <f>IF(AZ164=5,G164,0)</f>
        <v>0</v>
      </c>
      <c r="CA164" s="275">
        <v>3</v>
      </c>
      <c r="CB164" s="275">
        <v>7</v>
      </c>
    </row>
    <row r="165" spans="1:80" x14ac:dyDescent="0.2">
      <c r="A165" s="285"/>
      <c r="B165" s="286" t="s">
        <v>104</v>
      </c>
      <c r="C165" s="287" t="s">
        <v>324</v>
      </c>
      <c r="D165" s="288"/>
      <c r="E165" s="289"/>
      <c r="F165" s="290"/>
      <c r="G165" s="291">
        <f>SUM(G160:G164)</f>
        <v>0</v>
      </c>
      <c r="H165" s="292"/>
      <c r="I165" s="293">
        <f>SUM(I160:I164)</f>
        <v>0.11420000000001834</v>
      </c>
      <c r="J165" s="292"/>
      <c r="K165" s="293">
        <f>SUM(K160:K164)</f>
        <v>0</v>
      </c>
      <c r="O165" s="266">
        <v>4</v>
      </c>
      <c r="BA165" s="294">
        <f>SUM(BA160:BA164)</f>
        <v>0</v>
      </c>
      <c r="BB165" s="294">
        <f>SUM(BB160:BB164)</f>
        <v>0</v>
      </c>
      <c r="BC165" s="294">
        <f>SUM(BC160:BC164)</f>
        <v>0</v>
      </c>
      <c r="BD165" s="294">
        <f>SUM(BD160:BD164)</f>
        <v>0</v>
      </c>
      <c r="BE165" s="294">
        <f>SUM(BE160:BE164)</f>
        <v>0</v>
      </c>
    </row>
    <row r="166" spans="1:80" x14ac:dyDescent="0.2">
      <c r="A166" s="256" t="s">
        <v>100</v>
      </c>
      <c r="B166" s="257" t="s">
        <v>333</v>
      </c>
      <c r="C166" s="258" t="s">
        <v>334</v>
      </c>
      <c r="D166" s="259"/>
      <c r="E166" s="260"/>
      <c r="F166" s="260"/>
      <c r="G166" s="261"/>
      <c r="H166" s="262"/>
      <c r="I166" s="263"/>
      <c r="J166" s="264"/>
      <c r="K166" s="265"/>
      <c r="O166" s="266">
        <v>1</v>
      </c>
    </row>
    <row r="167" spans="1:80" x14ac:dyDescent="0.2">
      <c r="A167" s="267">
        <v>66</v>
      </c>
      <c r="B167" s="268" t="s">
        <v>336</v>
      </c>
      <c r="C167" s="269" t="s">
        <v>337</v>
      </c>
      <c r="D167" s="270" t="s">
        <v>338</v>
      </c>
      <c r="E167" s="271">
        <v>166.5</v>
      </c>
      <c r="F167" s="271"/>
      <c r="G167" s="272">
        <f>E167*F167</f>
        <v>0</v>
      </c>
      <c r="H167" s="273">
        <v>6.0000000000004501E-5</v>
      </c>
      <c r="I167" s="274">
        <f>E167*H167</f>
        <v>9.99000000000075E-3</v>
      </c>
      <c r="J167" s="273">
        <v>0</v>
      </c>
      <c r="K167" s="274">
        <f>E167*J167</f>
        <v>0</v>
      </c>
      <c r="O167" s="266">
        <v>2</v>
      </c>
      <c r="AA167" s="240">
        <v>1</v>
      </c>
      <c r="AB167" s="240">
        <v>7</v>
      </c>
      <c r="AC167" s="240">
        <v>7</v>
      </c>
      <c r="AZ167" s="240">
        <v>2</v>
      </c>
      <c r="BA167" s="240">
        <f>IF(AZ167=1,G167,0)</f>
        <v>0</v>
      </c>
      <c r="BB167" s="240">
        <f>IF(AZ167=2,G167,0)</f>
        <v>0</v>
      </c>
      <c r="BC167" s="240">
        <f>IF(AZ167=3,G167,0)</f>
        <v>0</v>
      </c>
      <c r="BD167" s="240">
        <f>IF(AZ167=4,G167,0)</f>
        <v>0</v>
      </c>
      <c r="BE167" s="240">
        <f>IF(AZ167=5,G167,0)</f>
        <v>0</v>
      </c>
      <c r="CA167" s="275">
        <v>1</v>
      </c>
      <c r="CB167" s="275">
        <v>7</v>
      </c>
    </row>
    <row r="168" spans="1:80" x14ac:dyDescent="0.2">
      <c r="A168" s="267">
        <v>67</v>
      </c>
      <c r="B168" s="268" t="s">
        <v>339</v>
      </c>
      <c r="C168" s="269" t="s">
        <v>340</v>
      </c>
      <c r="D168" s="270" t="s">
        <v>158</v>
      </c>
      <c r="E168" s="271">
        <v>1</v>
      </c>
      <c r="F168" s="271"/>
      <c r="G168" s="272">
        <f>E168*F168</f>
        <v>0</v>
      </c>
      <c r="H168" s="273">
        <v>0</v>
      </c>
      <c r="I168" s="274">
        <f>E168*H168</f>
        <v>0</v>
      </c>
      <c r="J168" s="273">
        <v>0</v>
      </c>
      <c r="K168" s="274">
        <f>E168*J168</f>
        <v>0</v>
      </c>
      <c r="O168" s="266">
        <v>2</v>
      </c>
      <c r="AA168" s="240">
        <v>1</v>
      </c>
      <c r="AB168" s="240">
        <v>7</v>
      </c>
      <c r="AC168" s="240">
        <v>7</v>
      </c>
      <c r="AZ168" s="240">
        <v>2</v>
      </c>
      <c r="BA168" s="240">
        <f>IF(AZ168=1,G168,0)</f>
        <v>0</v>
      </c>
      <c r="BB168" s="240">
        <f>IF(AZ168=2,G168,0)</f>
        <v>0</v>
      </c>
      <c r="BC168" s="240">
        <f>IF(AZ168=3,G168,0)</f>
        <v>0</v>
      </c>
      <c r="BD168" s="240">
        <f>IF(AZ168=4,G168,0)</f>
        <v>0</v>
      </c>
      <c r="BE168" s="240">
        <f>IF(AZ168=5,G168,0)</f>
        <v>0</v>
      </c>
      <c r="CA168" s="275">
        <v>1</v>
      </c>
      <c r="CB168" s="275">
        <v>7</v>
      </c>
    </row>
    <row r="169" spans="1:80" x14ac:dyDescent="0.2">
      <c r="A169" s="267">
        <v>68</v>
      </c>
      <c r="B169" s="268" t="s">
        <v>56</v>
      </c>
      <c r="C169" s="269" t="s">
        <v>341</v>
      </c>
      <c r="D169" s="270" t="s">
        <v>194</v>
      </c>
      <c r="E169" s="271">
        <v>26.33</v>
      </c>
      <c r="F169" s="271"/>
      <c r="G169" s="272">
        <f>E169*F169</f>
        <v>0</v>
      </c>
      <c r="H169" s="273">
        <v>0</v>
      </c>
      <c r="I169" s="274">
        <f>E169*H169</f>
        <v>0</v>
      </c>
      <c r="J169" s="273"/>
      <c r="K169" s="274">
        <f>E169*J169</f>
        <v>0</v>
      </c>
      <c r="O169" s="266">
        <v>2</v>
      </c>
      <c r="AA169" s="240">
        <v>12</v>
      </c>
      <c r="AB169" s="240">
        <v>0</v>
      </c>
      <c r="AC169" s="240">
        <v>68</v>
      </c>
      <c r="AZ169" s="240">
        <v>2</v>
      </c>
      <c r="BA169" s="240">
        <f>IF(AZ169=1,G169,0)</f>
        <v>0</v>
      </c>
      <c r="BB169" s="240">
        <f>IF(AZ169=2,G169,0)</f>
        <v>0</v>
      </c>
      <c r="BC169" s="240">
        <f>IF(AZ169=3,G169,0)</f>
        <v>0</v>
      </c>
      <c r="BD169" s="240">
        <f>IF(AZ169=4,G169,0)</f>
        <v>0</v>
      </c>
      <c r="BE169" s="240">
        <f>IF(AZ169=5,G169,0)</f>
        <v>0</v>
      </c>
      <c r="CA169" s="275">
        <v>12</v>
      </c>
      <c r="CB169" s="275">
        <v>0</v>
      </c>
    </row>
    <row r="170" spans="1:80" x14ac:dyDescent="0.2">
      <c r="A170" s="276"/>
      <c r="B170" s="279"/>
      <c r="C170" s="338" t="s">
        <v>342</v>
      </c>
      <c r="D170" s="339"/>
      <c r="E170" s="280">
        <v>26.33</v>
      </c>
      <c r="F170" s="281"/>
      <c r="G170" s="282"/>
      <c r="H170" s="283"/>
      <c r="I170" s="277"/>
      <c r="J170" s="284"/>
      <c r="K170" s="277"/>
      <c r="M170" s="278" t="s">
        <v>342</v>
      </c>
      <c r="O170" s="266"/>
    </row>
    <row r="171" spans="1:80" ht="22.5" x14ac:dyDescent="0.2">
      <c r="A171" s="267">
        <v>69</v>
      </c>
      <c r="B171" s="268" t="s">
        <v>343</v>
      </c>
      <c r="C171" s="269" t="s">
        <v>344</v>
      </c>
      <c r="D171" s="270" t="s">
        <v>158</v>
      </c>
      <c r="E171" s="271">
        <v>1</v>
      </c>
      <c r="F171" s="271"/>
      <c r="G171" s="272">
        <f>E171*F171</f>
        <v>0</v>
      </c>
      <c r="H171" s="273">
        <v>7.0299999999974702E-2</v>
      </c>
      <c r="I171" s="274">
        <f>E171*H171</f>
        <v>7.0299999999974702E-2</v>
      </c>
      <c r="J171" s="273"/>
      <c r="K171" s="274">
        <f>E171*J171</f>
        <v>0</v>
      </c>
      <c r="O171" s="266">
        <v>2</v>
      </c>
      <c r="AA171" s="240">
        <v>3</v>
      </c>
      <c r="AB171" s="240">
        <v>7</v>
      </c>
      <c r="AC171" s="240">
        <v>55340776</v>
      </c>
      <c r="AZ171" s="240">
        <v>2</v>
      </c>
      <c r="BA171" s="240">
        <f>IF(AZ171=1,G171,0)</f>
        <v>0</v>
      </c>
      <c r="BB171" s="240">
        <f>IF(AZ171=2,G171,0)</f>
        <v>0</v>
      </c>
      <c r="BC171" s="240">
        <f>IF(AZ171=3,G171,0)</f>
        <v>0</v>
      </c>
      <c r="BD171" s="240">
        <f>IF(AZ171=4,G171,0)</f>
        <v>0</v>
      </c>
      <c r="BE171" s="240">
        <f>IF(AZ171=5,G171,0)</f>
        <v>0</v>
      </c>
      <c r="CA171" s="275">
        <v>3</v>
      </c>
      <c r="CB171" s="275">
        <v>7</v>
      </c>
    </row>
    <row r="172" spans="1:80" x14ac:dyDescent="0.2">
      <c r="A172" s="285"/>
      <c r="B172" s="286" t="s">
        <v>104</v>
      </c>
      <c r="C172" s="287" t="s">
        <v>335</v>
      </c>
      <c r="D172" s="288"/>
      <c r="E172" s="289"/>
      <c r="F172" s="290"/>
      <c r="G172" s="291">
        <f>SUM(G166:G171)</f>
        <v>0</v>
      </c>
      <c r="H172" s="292"/>
      <c r="I172" s="293">
        <f>SUM(I166:I171)</f>
        <v>8.028999999997545E-2</v>
      </c>
      <c r="J172" s="292"/>
      <c r="K172" s="293">
        <f>SUM(K166:K171)</f>
        <v>0</v>
      </c>
      <c r="O172" s="266">
        <v>4</v>
      </c>
      <c r="BA172" s="294">
        <f>SUM(BA166:BA171)</f>
        <v>0</v>
      </c>
      <c r="BB172" s="294">
        <f>SUM(BB166:BB171)</f>
        <v>0</v>
      </c>
      <c r="BC172" s="294">
        <f>SUM(BC166:BC171)</f>
        <v>0</v>
      </c>
      <c r="BD172" s="294">
        <f>SUM(BD166:BD171)</f>
        <v>0</v>
      </c>
      <c r="BE172" s="294">
        <f>SUM(BE166:BE171)</f>
        <v>0</v>
      </c>
    </row>
    <row r="173" spans="1:80" x14ac:dyDescent="0.2">
      <c r="A173" s="256" t="s">
        <v>100</v>
      </c>
      <c r="B173" s="257" t="s">
        <v>345</v>
      </c>
      <c r="C173" s="258" t="s">
        <v>346</v>
      </c>
      <c r="D173" s="259"/>
      <c r="E173" s="260"/>
      <c r="F173" s="260"/>
      <c r="G173" s="261"/>
      <c r="H173" s="262"/>
      <c r="I173" s="263"/>
      <c r="J173" s="264"/>
      <c r="K173" s="265"/>
      <c r="O173" s="266">
        <v>1</v>
      </c>
    </row>
    <row r="174" spans="1:80" x14ac:dyDescent="0.2">
      <c r="A174" s="267">
        <v>70</v>
      </c>
      <c r="B174" s="268" t="s">
        <v>348</v>
      </c>
      <c r="C174" s="269" t="s">
        <v>349</v>
      </c>
      <c r="D174" s="270" t="s">
        <v>135</v>
      </c>
      <c r="E174" s="271">
        <v>75.599999999999994</v>
      </c>
      <c r="F174" s="271"/>
      <c r="G174" s="272">
        <f>E174*F174</f>
        <v>0</v>
      </c>
      <c r="H174" s="273">
        <v>1.59999999999938E-4</v>
      </c>
      <c r="I174" s="274">
        <f>E174*H174</f>
        <v>1.2095999999995312E-2</v>
      </c>
      <c r="J174" s="273">
        <v>0</v>
      </c>
      <c r="K174" s="274">
        <f>E174*J174</f>
        <v>0</v>
      </c>
      <c r="O174" s="266">
        <v>2</v>
      </c>
      <c r="AA174" s="240">
        <v>1</v>
      </c>
      <c r="AB174" s="240">
        <v>7</v>
      </c>
      <c r="AC174" s="240">
        <v>7</v>
      </c>
      <c r="AZ174" s="240">
        <v>2</v>
      </c>
      <c r="BA174" s="240">
        <f>IF(AZ174=1,G174,0)</f>
        <v>0</v>
      </c>
      <c r="BB174" s="240">
        <f>IF(AZ174=2,G174,0)</f>
        <v>0</v>
      </c>
      <c r="BC174" s="240">
        <f>IF(AZ174=3,G174,0)</f>
        <v>0</v>
      </c>
      <c r="BD174" s="240">
        <f>IF(AZ174=4,G174,0)</f>
        <v>0</v>
      </c>
      <c r="BE174" s="240">
        <f>IF(AZ174=5,G174,0)</f>
        <v>0</v>
      </c>
      <c r="CA174" s="275">
        <v>1</v>
      </c>
      <c r="CB174" s="275">
        <v>7</v>
      </c>
    </row>
    <row r="175" spans="1:80" x14ac:dyDescent="0.2">
      <c r="A175" s="276"/>
      <c r="B175" s="279"/>
      <c r="C175" s="338" t="s">
        <v>201</v>
      </c>
      <c r="D175" s="339"/>
      <c r="E175" s="280">
        <v>50.4</v>
      </c>
      <c r="F175" s="281"/>
      <c r="G175" s="282"/>
      <c r="H175" s="283"/>
      <c r="I175" s="277"/>
      <c r="J175" s="284"/>
      <c r="K175" s="277"/>
      <c r="M175" s="278" t="s">
        <v>201</v>
      </c>
      <c r="O175" s="266"/>
    </row>
    <row r="176" spans="1:80" x14ac:dyDescent="0.2">
      <c r="A176" s="276"/>
      <c r="B176" s="279"/>
      <c r="C176" s="338" t="s">
        <v>198</v>
      </c>
      <c r="D176" s="339"/>
      <c r="E176" s="280">
        <v>25.2</v>
      </c>
      <c r="F176" s="281"/>
      <c r="G176" s="282"/>
      <c r="H176" s="283"/>
      <c r="I176" s="277"/>
      <c r="J176" s="284"/>
      <c r="K176" s="277"/>
      <c r="M176" s="278" t="s">
        <v>198</v>
      </c>
      <c r="O176" s="266"/>
    </row>
    <row r="177" spans="1:80" x14ac:dyDescent="0.2">
      <c r="A177" s="285"/>
      <c r="B177" s="286" t="s">
        <v>104</v>
      </c>
      <c r="C177" s="287" t="s">
        <v>347</v>
      </c>
      <c r="D177" s="288"/>
      <c r="E177" s="289"/>
      <c r="F177" s="290"/>
      <c r="G177" s="291">
        <f>SUM(G173:G176)</f>
        <v>0</v>
      </c>
      <c r="H177" s="292"/>
      <c r="I177" s="293">
        <f>SUM(I173:I176)</f>
        <v>1.2095999999995312E-2</v>
      </c>
      <c r="J177" s="292"/>
      <c r="K177" s="293">
        <f>SUM(K173:K176)</f>
        <v>0</v>
      </c>
      <c r="O177" s="266">
        <v>4</v>
      </c>
      <c r="BA177" s="294">
        <f>SUM(BA173:BA176)</f>
        <v>0</v>
      </c>
      <c r="BB177" s="294">
        <f>SUM(BB173:BB176)</f>
        <v>0</v>
      </c>
      <c r="BC177" s="294">
        <f>SUM(BC173:BC176)</f>
        <v>0</v>
      </c>
      <c r="BD177" s="294">
        <f>SUM(BD173:BD176)</f>
        <v>0</v>
      </c>
      <c r="BE177" s="294">
        <f>SUM(BE173:BE176)</f>
        <v>0</v>
      </c>
    </row>
    <row r="178" spans="1:80" x14ac:dyDescent="0.2">
      <c r="A178" s="256" t="s">
        <v>100</v>
      </c>
      <c r="B178" s="257" t="s">
        <v>350</v>
      </c>
      <c r="C178" s="258" t="s">
        <v>351</v>
      </c>
      <c r="D178" s="259"/>
      <c r="E178" s="260"/>
      <c r="F178" s="260"/>
      <c r="G178" s="261"/>
      <c r="H178" s="262"/>
      <c r="I178" s="263"/>
      <c r="J178" s="264"/>
      <c r="K178" s="265"/>
      <c r="O178" s="266">
        <v>1</v>
      </c>
    </row>
    <row r="179" spans="1:80" x14ac:dyDescent="0.2">
      <c r="A179" s="267">
        <v>71</v>
      </c>
      <c r="B179" s="268" t="s">
        <v>353</v>
      </c>
      <c r="C179" s="269" t="s">
        <v>354</v>
      </c>
      <c r="D179" s="270" t="s">
        <v>194</v>
      </c>
      <c r="E179" s="271">
        <v>50</v>
      </c>
      <c r="F179" s="271"/>
      <c r="G179" s="272">
        <f t="shared" ref="G179:G213" si="8">E179*F179</f>
        <v>0</v>
      </c>
      <c r="H179" s="273">
        <v>0</v>
      </c>
      <c r="I179" s="274">
        <f t="shared" ref="I179:I213" si="9">E179*H179</f>
        <v>0</v>
      </c>
      <c r="J179" s="273">
        <v>0</v>
      </c>
      <c r="K179" s="274">
        <f t="shared" ref="K179:K213" si="10">E179*J179</f>
        <v>0</v>
      </c>
      <c r="O179" s="266">
        <v>2</v>
      </c>
      <c r="AA179" s="240">
        <v>1</v>
      </c>
      <c r="AB179" s="240">
        <v>9</v>
      </c>
      <c r="AC179" s="240">
        <v>9</v>
      </c>
      <c r="AZ179" s="240">
        <v>4</v>
      </c>
      <c r="BA179" s="240">
        <f t="shared" ref="BA179:BA213" si="11">IF(AZ179=1,G179,0)</f>
        <v>0</v>
      </c>
      <c r="BB179" s="240">
        <f t="shared" ref="BB179:BB213" si="12">IF(AZ179=2,G179,0)</f>
        <v>0</v>
      </c>
      <c r="BC179" s="240">
        <f t="shared" ref="BC179:BC213" si="13">IF(AZ179=3,G179,0)</f>
        <v>0</v>
      </c>
      <c r="BD179" s="240">
        <f t="shared" ref="BD179:BD213" si="14">IF(AZ179=4,G179,0)</f>
        <v>0</v>
      </c>
      <c r="BE179" s="240">
        <f t="shared" ref="BE179:BE213" si="15">IF(AZ179=5,G179,0)</f>
        <v>0</v>
      </c>
      <c r="CA179" s="275">
        <v>1</v>
      </c>
      <c r="CB179" s="275">
        <v>9</v>
      </c>
    </row>
    <row r="180" spans="1:80" x14ac:dyDescent="0.2">
      <c r="A180" s="267">
        <v>72</v>
      </c>
      <c r="B180" s="268" t="s">
        <v>353</v>
      </c>
      <c r="C180" s="269" t="s">
        <v>354</v>
      </c>
      <c r="D180" s="270" t="s">
        <v>194</v>
      </c>
      <c r="E180" s="271">
        <v>80</v>
      </c>
      <c r="F180" s="271"/>
      <c r="G180" s="272">
        <f t="shared" si="8"/>
        <v>0</v>
      </c>
      <c r="H180" s="273">
        <v>0</v>
      </c>
      <c r="I180" s="274">
        <f t="shared" si="9"/>
        <v>0</v>
      </c>
      <c r="J180" s="273">
        <v>0</v>
      </c>
      <c r="K180" s="274">
        <f t="shared" si="10"/>
        <v>0</v>
      </c>
      <c r="O180" s="266">
        <v>2</v>
      </c>
      <c r="AA180" s="240">
        <v>1</v>
      </c>
      <c r="AB180" s="240">
        <v>9</v>
      </c>
      <c r="AC180" s="240">
        <v>9</v>
      </c>
      <c r="AZ180" s="240">
        <v>4</v>
      </c>
      <c r="BA180" s="240">
        <f t="shared" si="11"/>
        <v>0</v>
      </c>
      <c r="BB180" s="240">
        <f t="shared" si="12"/>
        <v>0</v>
      </c>
      <c r="BC180" s="240">
        <f t="shared" si="13"/>
        <v>0</v>
      </c>
      <c r="BD180" s="240">
        <f t="shared" si="14"/>
        <v>0</v>
      </c>
      <c r="BE180" s="240">
        <f t="shared" si="15"/>
        <v>0</v>
      </c>
      <c r="CA180" s="275">
        <v>1</v>
      </c>
      <c r="CB180" s="275">
        <v>9</v>
      </c>
    </row>
    <row r="181" spans="1:80" x14ac:dyDescent="0.2">
      <c r="A181" s="267">
        <v>73</v>
      </c>
      <c r="B181" s="268" t="s">
        <v>355</v>
      </c>
      <c r="C181" s="269" t="s">
        <v>356</v>
      </c>
      <c r="D181" s="270" t="s">
        <v>194</v>
      </c>
      <c r="E181" s="271">
        <v>155</v>
      </c>
      <c r="F181" s="271"/>
      <c r="G181" s="272">
        <f t="shared" si="8"/>
        <v>0</v>
      </c>
      <c r="H181" s="273">
        <v>0</v>
      </c>
      <c r="I181" s="274">
        <f t="shared" si="9"/>
        <v>0</v>
      </c>
      <c r="J181" s="273">
        <v>0</v>
      </c>
      <c r="K181" s="274">
        <f t="shared" si="10"/>
        <v>0</v>
      </c>
      <c r="O181" s="266">
        <v>2</v>
      </c>
      <c r="AA181" s="240">
        <v>1</v>
      </c>
      <c r="AB181" s="240">
        <v>9</v>
      </c>
      <c r="AC181" s="240">
        <v>9</v>
      </c>
      <c r="AZ181" s="240">
        <v>4</v>
      </c>
      <c r="BA181" s="240">
        <f t="shared" si="11"/>
        <v>0</v>
      </c>
      <c r="BB181" s="240">
        <f t="shared" si="12"/>
        <v>0</v>
      </c>
      <c r="BC181" s="240">
        <f t="shared" si="13"/>
        <v>0</v>
      </c>
      <c r="BD181" s="240">
        <f t="shared" si="14"/>
        <v>0</v>
      </c>
      <c r="BE181" s="240">
        <f t="shared" si="15"/>
        <v>0</v>
      </c>
      <c r="CA181" s="275">
        <v>1</v>
      </c>
      <c r="CB181" s="275">
        <v>9</v>
      </c>
    </row>
    <row r="182" spans="1:80" x14ac:dyDescent="0.2">
      <c r="A182" s="267">
        <v>74</v>
      </c>
      <c r="B182" s="268" t="s">
        <v>357</v>
      </c>
      <c r="C182" s="269" t="s">
        <v>358</v>
      </c>
      <c r="D182" s="270" t="s">
        <v>158</v>
      </c>
      <c r="E182" s="271">
        <v>10</v>
      </c>
      <c r="F182" s="271"/>
      <c r="G182" s="272">
        <f t="shared" si="8"/>
        <v>0</v>
      </c>
      <c r="H182" s="273">
        <v>0</v>
      </c>
      <c r="I182" s="274">
        <f t="shared" si="9"/>
        <v>0</v>
      </c>
      <c r="J182" s="273">
        <v>0</v>
      </c>
      <c r="K182" s="274">
        <f t="shared" si="10"/>
        <v>0</v>
      </c>
      <c r="O182" s="266">
        <v>2</v>
      </c>
      <c r="AA182" s="240">
        <v>1</v>
      </c>
      <c r="AB182" s="240">
        <v>9</v>
      </c>
      <c r="AC182" s="240">
        <v>9</v>
      </c>
      <c r="AZ182" s="240">
        <v>4</v>
      </c>
      <c r="BA182" s="240">
        <f t="shared" si="11"/>
        <v>0</v>
      </c>
      <c r="BB182" s="240">
        <f t="shared" si="12"/>
        <v>0</v>
      </c>
      <c r="BC182" s="240">
        <f t="shared" si="13"/>
        <v>0</v>
      </c>
      <c r="BD182" s="240">
        <f t="shared" si="14"/>
        <v>0</v>
      </c>
      <c r="BE182" s="240">
        <f t="shared" si="15"/>
        <v>0</v>
      </c>
      <c r="CA182" s="275">
        <v>1</v>
      </c>
      <c r="CB182" s="275">
        <v>9</v>
      </c>
    </row>
    <row r="183" spans="1:80" x14ac:dyDescent="0.2">
      <c r="A183" s="267">
        <v>75</v>
      </c>
      <c r="B183" s="268" t="s">
        <v>359</v>
      </c>
      <c r="C183" s="269" t="s">
        <v>360</v>
      </c>
      <c r="D183" s="270" t="s">
        <v>158</v>
      </c>
      <c r="E183" s="271">
        <v>4</v>
      </c>
      <c r="F183" s="271"/>
      <c r="G183" s="272">
        <f t="shared" si="8"/>
        <v>0</v>
      </c>
      <c r="H183" s="273">
        <v>0</v>
      </c>
      <c r="I183" s="274">
        <f t="shared" si="9"/>
        <v>0</v>
      </c>
      <c r="J183" s="273">
        <v>0</v>
      </c>
      <c r="K183" s="274">
        <f t="shared" si="10"/>
        <v>0</v>
      </c>
      <c r="O183" s="266">
        <v>2</v>
      </c>
      <c r="AA183" s="240">
        <v>1</v>
      </c>
      <c r="AB183" s="240">
        <v>9</v>
      </c>
      <c r="AC183" s="240">
        <v>9</v>
      </c>
      <c r="AZ183" s="240">
        <v>4</v>
      </c>
      <c r="BA183" s="240">
        <f t="shared" si="11"/>
        <v>0</v>
      </c>
      <c r="BB183" s="240">
        <f t="shared" si="12"/>
        <v>0</v>
      </c>
      <c r="BC183" s="240">
        <f t="shared" si="13"/>
        <v>0</v>
      </c>
      <c r="BD183" s="240">
        <f t="shared" si="14"/>
        <v>0</v>
      </c>
      <c r="BE183" s="240">
        <f t="shared" si="15"/>
        <v>0</v>
      </c>
      <c r="CA183" s="275">
        <v>1</v>
      </c>
      <c r="CB183" s="275">
        <v>9</v>
      </c>
    </row>
    <row r="184" spans="1:80" x14ac:dyDescent="0.2">
      <c r="A184" s="267">
        <v>76</v>
      </c>
      <c r="B184" s="268" t="s">
        <v>361</v>
      </c>
      <c r="C184" s="269" t="s">
        <v>362</v>
      </c>
      <c r="D184" s="270" t="s">
        <v>158</v>
      </c>
      <c r="E184" s="271">
        <v>3</v>
      </c>
      <c r="F184" s="271"/>
      <c r="G184" s="272">
        <f t="shared" si="8"/>
        <v>0</v>
      </c>
      <c r="H184" s="273">
        <v>0</v>
      </c>
      <c r="I184" s="274">
        <f t="shared" si="9"/>
        <v>0</v>
      </c>
      <c r="J184" s="273">
        <v>0</v>
      </c>
      <c r="K184" s="274">
        <f t="shared" si="10"/>
        <v>0</v>
      </c>
      <c r="O184" s="266">
        <v>2</v>
      </c>
      <c r="AA184" s="240">
        <v>1</v>
      </c>
      <c r="AB184" s="240">
        <v>9</v>
      </c>
      <c r="AC184" s="240">
        <v>9</v>
      </c>
      <c r="AZ184" s="240">
        <v>4</v>
      </c>
      <c r="BA184" s="240">
        <f t="shared" si="11"/>
        <v>0</v>
      </c>
      <c r="BB184" s="240">
        <f t="shared" si="12"/>
        <v>0</v>
      </c>
      <c r="BC184" s="240">
        <f t="shared" si="13"/>
        <v>0</v>
      </c>
      <c r="BD184" s="240">
        <f t="shared" si="14"/>
        <v>0</v>
      </c>
      <c r="BE184" s="240">
        <f t="shared" si="15"/>
        <v>0</v>
      </c>
      <c r="CA184" s="275">
        <v>1</v>
      </c>
      <c r="CB184" s="275">
        <v>9</v>
      </c>
    </row>
    <row r="185" spans="1:80" x14ac:dyDescent="0.2">
      <c r="A185" s="267">
        <v>77</v>
      </c>
      <c r="B185" s="268" t="s">
        <v>363</v>
      </c>
      <c r="C185" s="269" t="s">
        <v>364</v>
      </c>
      <c r="D185" s="270" t="s">
        <v>158</v>
      </c>
      <c r="E185" s="271">
        <v>17</v>
      </c>
      <c r="F185" s="271"/>
      <c r="G185" s="272">
        <f t="shared" si="8"/>
        <v>0</v>
      </c>
      <c r="H185" s="273">
        <v>0</v>
      </c>
      <c r="I185" s="274">
        <f t="shared" si="9"/>
        <v>0</v>
      </c>
      <c r="J185" s="273">
        <v>0</v>
      </c>
      <c r="K185" s="274">
        <f t="shared" si="10"/>
        <v>0</v>
      </c>
      <c r="O185" s="266">
        <v>2</v>
      </c>
      <c r="AA185" s="240">
        <v>1</v>
      </c>
      <c r="AB185" s="240">
        <v>9</v>
      </c>
      <c r="AC185" s="240">
        <v>9</v>
      </c>
      <c r="AZ185" s="240">
        <v>4</v>
      </c>
      <c r="BA185" s="240">
        <f t="shared" si="11"/>
        <v>0</v>
      </c>
      <c r="BB185" s="240">
        <f t="shared" si="12"/>
        <v>0</v>
      </c>
      <c r="BC185" s="240">
        <f t="shared" si="13"/>
        <v>0</v>
      </c>
      <c r="BD185" s="240">
        <f t="shared" si="14"/>
        <v>0</v>
      </c>
      <c r="BE185" s="240">
        <f t="shared" si="15"/>
        <v>0</v>
      </c>
      <c r="CA185" s="275">
        <v>1</v>
      </c>
      <c r="CB185" s="275">
        <v>9</v>
      </c>
    </row>
    <row r="186" spans="1:80" x14ac:dyDescent="0.2">
      <c r="A186" s="267">
        <v>78</v>
      </c>
      <c r="B186" s="268" t="s">
        <v>365</v>
      </c>
      <c r="C186" s="269" t="s">
        <v>366</v>
      </c>
      <c r="D186" s="270" t="s">
        <v>194</v>
      </c>
      <c r="E186" s="271">
        <v>10</v>
      </c>
      <c r="F186" s="271"/>
      <c r="G186" s="272">
        <f t="shared" si="8"/>
        <v>0</v>
      </c>
      <c r="H186" s="273">
        <v>0</v>
      </c>
      <c r="I186" s="274">
        <f t="shared" si="9"/>
        <v>0</v>
      </c>
      <c r="J186" s="273">
        <v>0</v>
      </c>
      <c r="K186" s="274">
        <f t="shared" si="10"/>
        <v>0</v>
      </c>
      <c r="O186" s="266">
        <v>2</v>
      </c>
      <c r="AA186" s="240">
        <v>1</v>
      </c>
      <c r="AB186" s="240">
        <v>9</v>
      </c>
      <c r="AC186" s="240">
        <v>9</v>
      </c>
      <c r="AZ186" s="240">
        <v>4</v>
      </c>
      <c r="BA186" s="240">
        <f t="shared" si="11"/>
        <v>0</v>
      </c>
      <c r="BB186" s="240">
        <f t="shared" si="12"/>
        <v>0</v>
      </c>
      <c r="BC186" s="240">
        <f t="shared" si="13"/>
        <v>0</v>
      </c>
      <c r="BD186" s="240">
        <f t="shared" si="14"/>
        <v>0</v>
      </c>
      <c r="BE186" s="240">
        <f t="shared" si="15"/>
        <v>0</v>
      </c>
      <c r="CA186" s="275">
        <v>1</v>
      </c>
      <c r="CB186" s="275">
        <v>9</v>
      </c>
    </row>
    <row r="187" spans="1:80" x14ac:dyDescent="0.2">
      <c r="A187" s="267">
        <v>79</v>
      </c>
      <c r="B187" s="268" t="s">
        <v>367</v>
      </c>
      <c r="C187" s="269" t="s">
        <v>368</v>
      </c>
      <c r="D187" s="270" t="s">
        <v>194</v>
      </c>
      <c r="E187" s="271">
        <v>145</v>
      </c>
      <c r="F187" s="271"/>
      <c r="G187" s="272">
        <f t="shared" si="8"/>
        <v>0</v>
      </c>
      <c r="H187" s="273">
        <v>0</v>
      </c>
      <c r="I187" s="274">
        <f t="shared" si="9"/>
        <v>0</v>
      </c>
      <c r="J187" s="273">
        <v>0</v>
      </c>
      <c r="K187" s="274">
        <f t="shared" si="10"/>
        <v>0</v>
      </c>
      <c r="O187" s="266">
        <v>2</v>
      </c>
      <c r="AA187" s="240">
        <v>1</v>
      </c>
      <c r="AB187" s="240">
        <v>9</v>
      </c>
      <c r="AC187" s="240">
        <v>9</v>
      </c>
      <c r="AZ187" s="240">
        <v>4</v>
      </c>
      <c r="BA187" s="240">
        <f t="shared" si="11"/>
        <v>0</v>
      </c>
      <c r="BB187" s="240">
        <f t="shared" si="12"/>
        <v>0</v>
      </c>
      <c r="BC187" s="240">
        <f t="shared" si="13"/>
        <v>0</v>
      </c>
      <c r="BD187" s="240">
        <f t="shared" si="14"/>
        <v>0</v>
      </c>
      <c r="BE187" s="240">
        <f t="shared" si="15"/>
        <v>0</v>
      </c>
      <c r="CA187" s="275">
        <v>1</v>
      </c>
      <c r="CB187" s="275">
        <v>9</v>
      </c>
    </row>
    <row r="188" spans="1:80" x14ac:dyDescent="0.2">
      <c r="A188" s="267">
        <v>80</v>
      </c>
      <c r="B188" s="268" t="s">
        <v>369</v>
      </c>
      <c r="C188" s="269" t="s">
        <v>370</v>
      </c>
      <c r="D188" s="270" t="s">
        <v>194</v>
      </c>
      <c r="E188" s="271">
        <v>145</v>
      </c>
      <c r="F188" s="271"/>
      <c r="G188" s="272">
        <f t="shared" si="8"/>
        <v>0</v>
      </c>
      <c r="H188" s="273">
        <v>0</v>
      </c>
      <c r="I188" s="274">
        <f t="shared" si="9"/>
        <v>0</v>
      </c>
      <c r="J188" s="273">
        <v>0</v>
      </c>
      <c r="K188" s="274">
        <f t="shared" si="10"/>
        <v>0</v>
      </c>
      <c r="O188" s="266">
        <v>2</v>
      </c>
      <c r="AA188" s="240">
        <v>1</v>
      </c>
      <c r="AB188" s="240">
        <v>9</v>
      </c>
      <c r="AC188" s="240">
        <v>9</v>
      </c>
      <c r="AZ188" s="240">
        <v>4</v>
      </c>
      <c r="BA188" s="240">
        <f t="shared" si="11"/>
        <v>0</v>
      </c>
      <c r="BB188" s="240">
        <f t="shared" si="12"/>
        <v>0</v>
      </c>
      <c r="BC188" s="240">
        <f t="shared" si="13"/>
        <v>0</v>
      </c>
      <c r="BD188" s="240">
        <f t="shared" si="14"/>
        <v>0</v>
      </c>
      <c r="BE188" s="240">
        <f t="shared" si="15"/>
        <v>0</v>
      </c>
      <c r="CA188" s="275">
        <v>1</v>
      </c>
      <c r="CB188" s="275">
        <v>9</v>
      </c>
    </row>
    <row r="189" spans="1:80" x14ac:dyDescent="0.2">
      <c r="A189" s="267">
        <v>81</v>
      </c>
      <c r="B189" s="268" t="s">
        <v>371</v>
      </c>
      <c r="C189" s="269" t="s">
        <v>372</v>
      </c>
      <c r="D189" s="270" t="s">
        <v>194</v>
      </c>
      <c r="E189" s="271">
        <v>15</v>
      </c>
      <c r="F189" s="271"/>
      <c r="G189" s="272">
        <f t="shared" si="8"/>
        <v>0</v>
      </c>
      <c r="H189" s="273">
        <v>0</v>
      </c>
      <c r="I189" s="274">
        <f t="shared" si="9"/>
        <v>0</v>
      </c>
      <c r="J189" s="273">
        <v>0</v>
      </c>
      <c r="K189" s="274">
        <f t="shared" si="10"/>
        <v>0</v>
      </c>
      <c r="O189" s="266">
        <v>2</v>
      </c>
      <c r="AA189" s="240">
        <v>1</v>
      </c>
      <c r="AB189" s="240">
        <v>9</v>
      </c>
      <c r="AC189" s="240">
        <v>9</v>
      </c>
      <c r="AZ189" s="240">
        <v>4</v>
      </c>
      <c r="BA189" s="240">
        <f t="shared" si="11"/>
        <v>0</v>
      </c>
      <c r="BB189" s="240">
        <f t="shared" si="12"/>
        <v>0</v>
      </c>
      <c r="BC189" s="240">
        <f t="shared" si="13"/>
        <v>0</v>
      </c>
      <c r="BD189" s="240">
        <f t="shared" si="14"/>
        <v>0</v>
      </c>
      <c r="BE189" s="240">
        <f t="shared" si="15"/>
        <v>0</v>
      </c>
      <c r="CA189" s="275">
        <v>1</v>
      </c>
      <c r="CB189" s="275">
        <v>9</v>
      </c>
    </row>
    <row r="190" spans="1:80" x14ac:dyDescent="0.2">
      <c r="A190" s="267">
        <v>82</v>
      </c>
      <c r="B190" s="268" t="s">
        <v>373</v>
      </c>
      <c r="C190" s="269" t="s">
        <v>374</v>
      </c>
      <c r="D190" s="270" t="s">
        <v>194</v>
      </c>
      <c r="E190" s="271">
        <v>190</v>
      </c>
      <c r="F190" s="271"/>
      <c r="G190" s="272">
        <f t="shared" si="8"/>
        <v>0</v>
      </c>
      <c r="H190" s="273">
        <v>0</v>
      </c>
      <c r="I190" s="274">
        <f t="shared" si="9"/>
        <v>0</v>
      </c>
      <c r="J190" s="273">
        <v>0</v>
      </c>
      <c r="K190" s="274">
        <f t="shared" si="10"/>
        <v>0</v>
      </c>
      <c r="O190" s="266">
        <v>2</v>
      </c>
      <c r="AA190" s="240">
        <v>1</v>
      </c>
      <c r="AB190" s="240">
        <v>9</v>
      </c>
      <c r="AC190" s="240">
        <v>9</v>
      </c>
      <c r="AZ190" s="240">
        <v>4</v>
      </c>
      <c r="BA190" s="240">
        <f t="shared" si="11"/>
        <v>0</v>
      </c>
      <c r="BB190" s="240">
        <f t="shared" si="12"/>
        <v>0</v>
      </c>
      <c r="BC190" s="240">
        <f t="shared" si="13"/>
        <v>0</v>
      </c>
      <c r="BD190" s="240">
        <f t="shared" si="14"/>
        <v>0</v>
      </c>
      <c r="BE190" s="240">
        <f t="shared" si="15"/>
        <v>0</v>
      </c>
      <c r="CA190" s="275">
        <v>1</v>
      </c>
      <c r="CB190" s="275">
        <v>9</v>
      </c>
    </row>
    <row r="191" spans="1:80" x14ac:dyDescent="0.2">
      <c r="A191" s="267">
        <v>83</v>
      </c>
      <c r="B191" s="268" t="s">
        <v>375</v>
      </c>
      <c r="C191" s="269" t="s">
        <v>376</v>
      </c>
      <c r="D191" s="270" t="s">
        <v>194</v>
      </c>
      <c r="E191" s="271">
        <v>50</v>
      </c>
      <c r="F191" s="271"/>
      <c r="G191" s="272">
        <f t="shared" si="8"/>
        <v>0</v>
      </c>
      <c r="H191" s="273">
        <v>0</v>
      </c>
      <c r="I191" s="274">
        <f t="shared" si="9"/>
        <v>0</v>
      </c>
      <c r="J191" s="273">
        <v>0</v>
      </c>
      <c r="K191" s="274">
        <f t="shared" si="10"/>
        <v>0</v>
      </c>
      <c r="O191" s="266">
        <v>2</v>
      </c>
      <c r="AA191" s="240">
        <v>1</v>
      </c>
      <c r="AB191" s="240">
        <v>9</v>
      </c>
      <c r="AC191" s="240">
        <v>9</v>
      </c>
      <c r="AZ191" s="240">
        <v>4</v>
      </c>
      <c r="BA191" s="240">
        <f t="shared" si="11"/>
        <v>0</v>
      </c>
      <c r="BB191" s="240">
        <f t="shared" si="12"/>
        <v>0</v>
      </c>
      <c r="BC191" s="240">
        <f t="shared" si="13"/>
        <v>0</v>
      </c>
      <c r="BD191" s="240">
        <f t="shared" si="14"/>
        <v>0</v>
      </c>
      <c r="BE191" s="240">
        <f t="shared" si="15"/>
        <v>0</v>
      </c>
      <c r="CA191" s="275">
        <v>1</v>
      </c>
      <c r="CB191" s="275">
        <v>9</v>
      </c>
    </row>
    <row r="192" spans="1:80" x14ac:dyDescent="0.2">
      <c r="A192" s="267">
        <v>84</v>
      </c>
      <c r="B192" s="268" t="s">
        <v>377</v>
      </c>
      <c r="C192" s="269" t="s">
        <v>378</v>
      </c>
      <c r="D192" s="270" t="s">
        <v>158</v>
      </c>
      <c r="E192" s="271">
        <v>3</v>
      </c>
      <c r="F192" s="271"/>
      <c r="G192" s="272">
        <f t="shared" si="8"/>
        <v>0</v>
      </c>
      <c r="H192" s="273">
        <v>1.8000000000006899E-4</v>
      </c>
      <c r="I192" s="274">
        <f t="shared" si="9"/>
        <v>5.4000000000020698E-4</v>
      </c>
      <c r="J192" s="273">
        <v>0</v>
      </c>
      <c r="K192" s="274">
        <f t="shared" si="10"/>
        <v>0</v>
      </c>
      <c r="O192" s="266">
        <v>2</v>
      </c>
      <c r="AA192" s="240">
        <v>1</v>
      </c>
      <c r="AB192" s="240">
        <v>9</v>
      </c>
      <c r="AC192" s="240">
        <v>9</v>
      </c>
      <c r="AZ192" s="240">
        <v>4</v>
      </c>
      <c r="BA192" s="240">
        <f t="shared" si="11"/>
        <v>0</v>
      </c>
      <c r="BB192" s="240">
        <f t="shared" si="12"/>
        <v>0</v>
      </c>
      <c r="BC192" s="240">
        <f t="shared" si="13"/>
        <v>0</v>
      </c>
      <c r="BD192" s="240">
        <f t="shared" si="14"/>
        <v>0</v>
      </c>
      <c r="BE192" s="240">
        <f t="shared" si="15"/>
        <v>0</v>
      </c>
      <c r="CA192" s="275">
        <v>1</v>
      </c>
      <c r="CB192" s="275">
        <v>9</v>
      </c>
    </row>
    <row r="193" spans="1:80" x14ac:dyDescent="0.2">
      <c r="A193" s="267">
        <v>85</v>
      </c>
      <c r="B193" s="268" t="s">
        <v>379</v>
      </c>
      <c r="C193" s="269" t="s">
        <v>380</v>
      </c>
      <c r="D193" s="270" t="s">
        <v>158</v>
      </c>
      <c r="E193" s="271">
        <v>10</v>
      </c>
      <c r="F193" s="271"/>
      <c r="G193" s="272">
        <f t="shared" si="8"/>
        <v>0</v>
      </c>
      <c r="H193" s="273">
        <v>1.59999999999938E-4</v>
      </c>
      <c r="I193" s="274">
        <f t="shared" si="9"/>
        <v>1.5999999999993799E-3</v>
      </c>
      <c r="J193" s="273">
        <v>0</v>
      </c>
      <c r="K193" s="274">
        <f t="shared" si="10"/>
        <v>0</v>
      </c>
      <c r="O193" s="266">
        <v>2</v>
      </c>
      <c r="AA193" s="240">
        <v>1</v>
      </c>
      <c r="AB193" s="240">
        <v>9</v>
      </c>
      <c r="AC193" s="240">
        <v>9</v>
      </c>
      <c r="AZ193" s="240">
        <v>4</v>
      </c>
      <c r="BA193" s="240">
        <f t="shared" si="11"/>
        <v>0</v>
      </c>
      <c r="BB193" s="240">
        <f t="shared" si="12"/>
        <v>0</v>
      </c>
      <c r="BC193" s="240">
        <f t="shared" si="13"/>
        <v>0</v>
      </c>
      <c r="BD193" s="240">
        <f t="shared" si="14"/>
        <v>0</v>
      </c>
      <c r="BE193" s="240">
        <f t="shared" si="15"/>
        <v>0</v>
      </c>
      <c r="CA193" s="275">
        <v>1</v>
      </c>
      <c r="CB193" s="275">
        <v>9</v>
      </c>
    </row>
    <row r="194" spans="1:80" x14ac:dyDescent="0.2">
      <c r="A194" s="267">
        <v>86</v>
      </c>
      <c r="B194" s="268" t="s">
        <v>381</v>
      </c>
      <c r="C194" s="269" t="s">
        <v>382</v>
      </c>
      <c r="D194" s="270" t="s">
        <v>383</v>
      </c>
      <c r="E194" s="271">
        <v>15</v>
      </c>
      <c r="F194" s="271"/>
      <c r="G194" s="272">
        <f t="shared" si="8"/>
        <v>0</v>
      </c>
      <c r="H194" s="273">
        <v>0</v>
      </c>
      <c r="I194" s="274">
        <f t="shared" si="9"/>
        <v>0</v>
      </c>
      <c r="J194" s="273"/>
      <c r="K194" s="274">
        <f t="shared" si="10"/>
        <v>0</v>
      </c>
      <c r="O194" s="266">
        <v>2</v>
      </c>
      <c r="AA194" s="240">
        <v>3</v>
      </c>
      <c r="AB194" s="240">
        <v>9</v>
      </c>
      <c r="AC194" s="240" t="s">
        <v>381</v>
      </c>
      <c r="AZ194" s="240">
        <v>3</v>
      </c>
      <c r="BA194" s="240">
        <f t="shared" si="11"/>
        <v>0</v>
      </c>
      <c r="BB194" s="240">
        <f t="shared" si="12"/>
        <v>0</v>
      </c>
      <c r="BC194" s="240">
        <f t="shared" si="13"/>
        <v>0</v>
      </c>
      <c r="BD194" s="240">
        <f t="shared" si="14"/>
        <v>0</v>
      </c>
      <c r="BE194" s="240">
        <f t="shared" si="15"/>
        <v>0</v>
      </c>
      <c r="CA194" s="275">
        <v>3</v>
      </c>
      <c r="CB194" s="275">
        <v>9</v>
      </c>
    </row>
    <row r="195" spans="1:80" x14ac:dyDescent="0.2">
      <c r="A195" s="267">
        <v>87</v>
      </c>
      <c r="B195" s="268" t="s">
        <v>384</v>
      </c>
      <c r="C195" s="269" t="s">
        <v>385</v>
      </c>
      <c r="D195" s="270" t="s">
        <v>338</v>
      </c>
      <c r="E195" s="271">
        <v>10</v>
      </c>
      <c r="F195" s="271"/>
      <c r="G195" s="272">
        <f t="shared" si="8"/>
        <v>0</v>
      </c>
      <c r="H195" s="273">
        <v>9.9999999999944599E-4</v>
      </c>
      <c r="I195" s="274">
        <f t="shared" si="9"/>
        <v>9.9999999999944595E-3</v>
      </c>
      <c r="J195" s="273"/>
      <c r="K195" s="274">
        <f t="shared" si="10"/>
        <v>0</v>
      </c>
      <c r="O195" s="266">
        <v>2</v>
      </c>
      <c r="AA195" s="240">
        <v>12</v>
      </c>
      <c r="AB195" s="240">
        <v>0</v>
      </c>
      <c r="AC195" s="240">
        <v>87</v>
      </c>
      <c r="AZ195" s="240">
        <v>4</v>
      </c>
      <c r="BA195" s="240">
        <f t="shared" si="11"/>
        <v>0</v>
      </c>
      <c r="BB195" s="240">
        <f t="shared" si="12"/>
        <v>0</v>
      </c>
      <c r="BC195" s="240">
        <f t="shared" si="13"/>
        <v>0</v>
      </c>
      <c r="BD195" s="240">
        <f t="shared" si="14"/>
        <v>0</v>
      </c>
      <c r="BE195" s="240">
        <f t="shared" si="15"/>
        <v>0</v>
      </c>
      <c r="CA195" s="275">
        <v>12</v>
      </c>
      <c r="CB195" s="275">
        <v>0</v>
      </c>
    </row>
    <row r="196" spans="1:80" x14ac:dyDescent="0.2">
      <c r="A196" s="267">
        <v>88</v>
      </c>
      <c r="B196" s="268" t="s">
        <v>386</v>
      </c>
      <c r="C196" s="269" t="s">
        <v>387</v>
      </c>
      <c r="D196" s="270" t="s">
        <v>194</v>
      </c>
      <c r="E196" s="271">
        <v>190</v>
      </c>
      <c r="F196" s="271"/>
      <c r="G196" s="272">
        <f t="shared" si="8"/>
        <v>0</v>
      </c>
      <c r="H196" s="273">
        <v>1.5000000000009499E-4</v>
      </c>
      <c r="I196" s="274">
        <f t="shared" si="9"/>
        <v>2.8500000000018049E-2</v>
      </c>
      <c r="J196" s="273"/>
      <c r="K196" s="274">
        <f t="shared" si="10"/>
        <v>0</v>
      </c>
      <c r="O196" s="266">
        <v>2</v>
      </c>
      <c r="AA196" s="240">
        <v>3</v>
      </c>
      <c r="AB196" s="240">
        <v>9</v>
      </c>
      <c r="AC196" s="240">
        <v>34111030</v>
      </c>
      <c r="AZ196" s="240">
        <v>3</v>
      </c>
      <c r="BA196" s="240">
        <f t="shared" si="11"/>
        <v>0</v>
      </c>
      <c r="BB196" s="240">
        <f t="shared" si="12"/>
        <v>0</v>
      </c>
      <c r="BC196" s="240">
        <f t="shared" si="13"/>
        <v>0</v>
      </c>
      <c r="BD196" s="240">
        <f t="shared" si="14"/>
        <v>0</v>
      </c>
      <c r="BE196" s="240">
        <f t="shared" si="15"/>
        <v>0</v>
      </c>
      <c r="CA196" s="275">
        <v>3</v>
      </c>
      <c r="CB196" s="275">
        <v>9</v>
      </c>
    </row>
    <row r="197" spans="1:80" x14ac:dyDescent="0.2">
      <c r="A197" s="267">
        <v>89</v>
      </c>
      <c r="B197" s="268" t="s">
        <v>388</v>
      </c>
      <c r="C197" s="269" t="s">
        <v>389</v>
      </c>
      <c r="D197" s="270" t="s">
        <v>194</v>
      </c>
      <c r="E197" s="271">
        <v>50</v>
      </c>
      <c r="F197" s="271"/>
      <c r="G197" s="272">
        <f t="shared" si="8"/>
        <v>0</v>
      </c>
      <c r="H197" s="273">
        <v>1.99999999999978E-4</v>
      </c>
      <c r="I197" s="274">
        <f t="shared" si="9"/>
        <v>9.9999999999989004E-3</v>
      </c>
      <c r="J197" s="273"/>
      <c r="K197" s="274">
        <f t="shared" si="10"/>
        <v>0</v>
      </c>
      <c r="O197" s="266">
        <v>2</v>
      </c>
      <c r="AA197" s="240">
        <v>3</v>
      </c>
      <c r="AB197" s="240">
        <v>9</v>
      </c>
      <c r="AC197" s="240">
        <v>34111036</v>
      </c>
      <c r="AZ197" s="240">
        <v>3</v>
      </c>
      <c r="BA197" s="240">
        <f t="shared" si="11"/>
        <v>0</v>
      </c>
      <c r="BB197" s="240">
        <f t="shared" si="12"/>
        <v>0</v>
      </c>
      <c r="BC197" s="240">
        <f t="shared" si="13"/>
        <v>0</v>
      </c>
      <c r="BD197" s="240">
        <f t="shared" si="14"/>
        <v>0</v>
      </c>
      <c r="BE197" s="240">
        <f t="shared" si="15"/>
        <v>0</v>
      </c>
      <c r="CA197" s="275">
        <v>3</v>
      </c>
      <c r="CB197" s="275">
        <v>9</v>
      </c>
    </row>
    <row r="198" spans="1:80" x14ac:dyDescent="0.2">
      <c r="A198" s="267">
        <v>90</v>
      </c>
      <c r="B198" s="268" t="s">
        <v>390</v>
      </c>
      <c r="C198" s="269" t="s">
        <v>391</v>
      </c>
      <c r="D198" s="270" t="s">
        <v>194</v>
      </c>
      <c r="E198" s="271">
        <v>145</v>
      </c>
      <c r="F198" s="271"/>
      <c r="G198" s="272">
        <f t="shared" si="8"/>
        <v>0</v>
      </c>
      <c r="H198" s="273">
        <v>6.09999999999999E-4</v>
      </c>
      <c r="I198" s="274">
        <f t="shared" si="9"/>
        <v>8.8449999999999848E-2</v>
      </c>
      <c r="J198" s="273"/>
      <c r="K198" s="274">
        <f t="shared" si="10"/>
        <v>0</v>
      </c>
      <c r="O198" s="266">
        <v>2</v>
      </c>
      <c r="AA198" s="240">
        <v>3</v>
      </c>
      <c r="AB198" s="240">
        <v>9</v>
      </c>
      <c r="AC198" s="240">
        <v>34111076</v>
      </c>
      <c r="AZ198" s="240">
        <v>3</v>
      </c>
      <c r="BA198" s="240">
        <f t="shared" si="11"/>
        <v>0</v>
      </c>
      <c r="BB198" s="240">
        <f t="shared" si="12"/>
        <v>0</v>
      </c>
      <c r="BC198" s="240">
        <f t="shared" si="13"/>
        <v>0</v>
      </c>
      <c r="BD198" s="240">
        <f t="shared" si="14"/>
        <v>0</v>
      </c>
      <c r="BE198" s="240">
        <f t="shared" si="15"/>
        <v>0</v>
      </c>
      <c r="CA198" s="275">
        <v>3</v>
      </c>
      <c r="CB198" s="275">
        <v>9</v>
      </c>
    </row>
    <row r="199" spans="1:80" x14ac:dyDescent="0.2">
      <c r="A199" s="267">
        <v>91</v>
      </c>
      <c r="B199" s="268" t="s">
        <v>392</v>
      </c>
      <c r="C199" s="269" t="s">
        <v>393</v>
      </c>
      <c r="D199" s="270" t="s">
        <v>194</v>
      </c>
      <c r="E199" s="271">
        <v>15</v>
      </c>
      <c r="F199" s="271"/>
      <c r="G199" s="272">
        <f t="shared" si="8"/>
        <v>0</v>
      </c>
      <c r="H199" s="273">
        <v>8.9000000000005698E-4</v>
      </c>
      <c r="I199" s="274">
        <f t="shared" si="9"/>
        <v>1.3350000000000854E-2</v>
      </c>
      <c r="J199" s="273"/>
      <c r="K199" s="274">
        <f t="shared" si="10"/>
        <v>0</v>
      </c>
      <c r="O199" s="266">
        <v>2</v>
      </c>
      <c r="AA199" s="240">
        <v>3</v>
      </c>
      <c r="AB199" s="240">
        <v>9</v>
      </c>
      <c r="AC199" s="240">
        <v>34111080</v>
      </c>
      <c r="AZ199" s="240">
        <v>3</v>
      </c>
      <c r="BA199" s="240">
        <f t="shared" si="11"/>
        <v>0</v>
      </c>
      <c r="BB199" s="240">
        <f t="shared" si="12"/>
        <v>0</v>
      </c>
      <c r="BC199" s="240">
        <f t="shared" si="13"/>
        <v>0</v>
      </c>
      <c r="BD199" s="240">
        <f t="shared" si="14"/>
        <v>0</v>
      </c>
      <c r="BE199" s="240">
        <f t="shared" si="15"/>
        <v>0</v>
      </c>
      <c r="CA199" s="275">
        <v>3</v>
      </c>
      <c r="CB199" s="275">
        <v>9</v>
      </c>
    </row>
    <row r="200" spans="1:80" x14ac:dyDescent="0.2">
      <c r="A200" s="267">
        <v>92</v>
      </c>
      <c r="B200" s="268" t="s">
        <v>394</v>
      </c>
      <c r="C200" s="269" t="s">
        <v>395</v>
      </c>
      <c r="D200" s="270" t="s">
        <v>194</v>
      </c>
      <c r="E200" s="271">
        <v>145</v>
      </c>
      <c r="F200" s="271"/>
      <c r="G200" s="272">
        <f t="shared" si="8"/>
        <v>0</v>
      </c>
      <c r="H200" s="273">
        <v>1.10000000000054E-4</v>
      </c>
      <c r="I200" s="274">
        <f t="shared" si="9"/>
        <v>1.5950000000007829E-2</v>
      </c>
      <c r="J200" s="273"/>
      <c r="K200" s="274">
        <f t="shared" si="10"/>
        <v>0</v>
      </c>
      <c r="O200" s="266">
        <v>2</v>
      </c>
      <c r="AA200" s="240">
        <v>3</v>
      </c>
      <c r="AB200" s="240">
        <v>9</v>
      </c>
      <c r="AC200" s="240">
        <v>34140827</v>
      </c>
      <c r="AZ200" s="240">
        <v>3</v>
      </c>
      <c r="BA200" s="240">
        <f t="shared" si="11"/>
        <v>0</v>
      </c>
      <c r="BB200" s="240">
        <f t="shared" si="12"/>
        <v>0</v>
      </c>
      <c r="BC200" s="240">
        <f t="shared" si="13"/>
        <v>0</v>
      </c>
      <c r="BD200" s="240">
        <f t="shared" si="14"/>
        <v>0</v>
      </c>
      <c r="BE200" s="240">
        <f t="shared" si="15"/>
        <v>0</v>
      </c>
      <c r="CA200" s="275">
        <v>3</v>
      </c>
      <c r="CB200" s="275">
        <v>9</v>
      </c>
    </row>
    <row r="201" spans="1:80" x14ac:dyDescent="0.2">
      <c r="A201" s="267">
        <v>93</v>
      </c>
      <c r="B201" s="268" t="s">
        <v>396</v>
      </c>
      <c r="C201" s="269" t="s">
        <v>397</v>
      </c>
      <c r="D201" s="270" t="s">
        <v>158</v>
      </c>
      <c r="E201" s="271">
        <v>4</v>
      </c>
      <c r="F201" s="271"/>
      <c r="G201" s="272">
        <f t="shared" si="8"/>
        <v>0</v>
      </c>
      <c r="H201" s="273">
        <v>3.9999999999984499E-5</v>
      </c>
      <c r="I201" s="274">
        <f t="shared" si="9"/>
        <v>1.59999999999938E-4</v>
      </c>
      <c r="J201" s="273"/>
      <c r="K201" s="274">
        <f t="shared" si="10"/>
        <v>0</v>
      </c>
      <c r="O201" s="266">
        <v>2</v>
      </c>
      <c r="AA201" s="240">
        <v>3</v>
      </c>
      <c r="AB201" s="240">
        <v>9</v>
      </c>
      <c r="AC201" s="240">
        <v>34535560</v>
      </c>
      <c r="AZ201" s="240">
        <v>3</v>
      </c>
      <c r="BA201" s="240">
        <f t="shared" si="11"/>
        <v>0</v>
      </c>
      <c r="BB201" s="240">
        <f t="shared" si="12"/>
        <v>0</v>
      </c>
      <c r="BC201" s="240">
        <f t="shared" si="13"/>
        <v>0</v>
      </c>
      <c r="BD201" s="240">
        <f t="shared" si="14"/>
        <v>0</v>
      </c>
      <c r="BE201" s="240">
        <f t="shared" si="15"/>
        <v>0</v>
      </c>
      <c r="CA201" s="275">
        <v>3</v>
      </c>
      <c r="CB201" s="275">
        <v>9</v>
      </c>
    </row>
    <row r="202" spans="1:80" x14ac:dyDescent="0.2">
      <c r="A202" s="267">
        <v>94</v>
      </c>
      <c r="B202" s="268" t="s">
        <v>398</v>
      </c>
      <c r="C202" s="269" t="s">
        <v>399</v>
      </c>
      <c r="D202" s="270" t="s">
        <v>194</v>
      </c>
      <c r="E202" s="271">
        <v>155</v>
      </c>
      <c r="F202" s="271"/>
      <c r="G202" s="272">
        <f t="shared" si="8"/>
        <v>0</v>
      </c>
      <c r="H202" s="273">
        <v>1.89999999999912E-4</v>
      </c>
      <c r="I202" s="274">
        <f t="shared" si="9"/>
        <v>2.9449999999986359E-2</v>
      </c>
      <c r="J202" s="273"/>
      <c r="K202" s="274">
        <f t="shared" si="10"/>
        <v>0</v>
      </c>
      <c r="O202" s="266">
        <v>2</v>
      </c>
      <c r="AA202" s="240">
        <v>12</v>
      </c>
      <c r="AB202" s="240">
        <v>0</v>
      </c>
      <c r="AC202" s="240">
        <v>94</v>
      </c>
      <c r="AZ202" s="240">
        <v>4</v>
      </c>
      <c r="BA202" s="240">
        <f t="shared" si="11"/>
        <v>0</v>
      </c>
      <c r="BB202" s="240">
        <f t="shared" si="12"/>
        <v>0</v>
      </c>
      <c r="BC202" s="240">
        <f t="shared" si="13"/>
        <v>0</v>
      </c>
      <c r="BD202" s="240">
        <f t="shared" si="14"/>
        <v>0</v>
      </c>
      <c r="BE202" s="240">
        <f t="shared" si="15"/>
        <v>0</v>
      </c>
      <c r="CA202" s="275">
        <v>12</v>
      </c>
      <c r="CB202" s="275">
        <v>0</v>
      </c>
    </row>
    <row r="203" spans="1:80" x14ac:dyDescent="0.2">
      <c r="A203" s="267">
        <v>95</v>
      </c>
      <c r="B203" s="268" t="s">
        <v>400</v>
      </c>
      <c r="C203" s="269" t="s">
        <v>401</v>
      </c>
      <c r="D203" s="270" t="s">
        <v>194</v>
      </c>
      <c r="E203" s="271">
        <v>50</v>
      </c>
      <c r="F203" s="271"/>
      <c r="G203" s="272">
        <f t="shared" si="8"/>
        <v>0</v>
      </c>
      <c r="H203" s="273">
        <v>1.5000000000009499E-4</v>
      </c>
      <c r="I203" s="274">
        <f t="shared" si="9"/>
        <v>7.5000000000047494E-3</v>
      </c>
      <c r="J203" s="273"/>
      <c r="K203" s="274">
        <f t="shared" si="10"/>
        <v>0</v>
      </c>
      <c r="O203" s="266">
        <v>2</v>
      </c>
      <c r="AA203" s="240">
        <v>3</v>
      </c>
      <c r="AB203" s="240">
        <v>9</v>
      </c>
      <c r="AC203" s="240">
        <v>34572172</v>
      </c>
      <c r="AZ203" s="240">
        <v>3</v>
      </c>
      <c r="BA203" s="240">
        <f t="shared" si="11"/>
        <v>0</v>
      </c>
      <c r="BB203" s="240">
        <f t="shared" si="12"/>
        <v>0</v>
      </c>
      <c r="BC203" s="240">
        <f t="shared" si="13"/>
        <v>0</v>
      </c>
      <c r="BD203" s="240">
        <f t="shared" si="14"/>
        <v>0</v>
      </c>
      <c r="BE203" s="240">
        <f t="shared" si="15"/>
        <v>0</v>
      </c>
      <c r="CA203" s="275">
        <v>3</v>
      </c>
      <c r="CB203" s="275">
        <v>9</v>
      </c>
    </row>
    <row r="204" spans="1:80" x14ac:dyDescent="0.2">
      <c r="A204" s="267">
        <v>96</v>
      </c>
      <c r="B204" s="268" t="s">
        <v>402</v>
      </c>
      <c r="C204" s="269" t="s">
        <v>403</v>
      </c>
      <c r="D204" s="270" t="s">
        <v>194</v>
      </c>
      <c r="E204" s="271">
        <v>80</v>
      </c>
      <c r="F204" s="271"/>
      <c r="G204" s="272">
        <f t="shared" si="8"/>
        <v>0</v>
      </c>
      <c r="H204" s="273">
        <v>1.5000000000009499E-4</v>
      </c>
      <c r="I204" s="274">
        <f t="shared" si="9"/>
        <v>1.2000000000007598E-2</v>
      </c>
      <c r="J204" s="273"/>
      <c r="K204" s="274">
        <f t="shared" si="10"/>
        <v>0</v>
      </c>
      <c r="O204" s="266">
        <v>2</v>
      </c>
      <c r="AA204" s="240">
        <v>3</v>
      </c>
      <c r="AB204" s="240">
        <v>9</v>
      </c>
      <c r="AC204" s="240">
        <v>34572174</v>
      </c>
      <c r="AZ204" s="240">
        <v>3</v>
      </c>
      <c r="BA204" s="240">
        <f t="shared" si="11"/>
        <v>0</v>
      </c>
      <c r="BB204" s="240">
        <f t="shared" si="12"/>
        <v>0</v>
      </c>
      <c r="BC204" s="240">
        <f t="shared" si="13"/>
        <v>0</v>
      </c>
      <c r="BD204" s="240">
        <f t="shared" si="14"/>
        <v>0</v>
      </c>
      <c r="BE204" s="240">
        <f t="shared" si="15"/>
        <v>0</v>
      </c>
      <c r="CA204" s="275">
        <v>3</v>
      </c>
      <c r="CB204" s="275">
        <v>9</v>
      </c>
    </row>
    <row r="205" spans="1:80" x14ac:dyDescent="0.2">
      <c r="A205" s="267">
        <v>97</v>
      </c>
      <c r="B205" s="268" t="s">
        <v>404</v>
      </c>
      <c r="C205" s="269" t="s">
        <v>405</v>
      </c>
      <c r="D205" s="270" t="s">
        <v>158</v>
      </c>
      <c r="E205" s="271">
        <v>17</v>
      </c>
      <c r="F205" s="271"/>
      <c r="G205" s="272">
        <f t="shared" si="8"/>
        <v>0</v>
      </c>
      <c r="H205" s="273">
        <v>1.0999999999992099E-3</v>
      </c>
      <c r="I205" s="274">
        <f t="shared" si="9"/>
        <v>1.8699999999986568E-2</v>
      </c>
      <c r="J205" s="273"/>
      <c r="K205" s="274">
        <f t="shared" si="10"/>
        <v>0</v>
      </c>
      <c r="O205" s="266">
        <v>2</v>
      </c>
      <c r="AA205" s="240">
        <v>3</v>
      </c>
      <c r="AB205" s="240">
        <v>9</v>
      </c>
      <c r="AC205" s="240">
        <v>34831151</v>
      </c>
      <c r="AZ205" s="240">
        <v>3</v>
      </c>
      <c r="BA205" s="240">
        <f t="shared" si="11"/>
        <v>0</v>
      </c>
      <c r="BB205" s="240">
        <f t="shared" si="12"/>
        <v>0</v>
      </c>
      <c r="BC205" s="240">
        <f t="shared" si="13"/>
        <v>0</v>
      </c>
      <c r="BD205" s="240">
        <f t="shared" si="14"/>
        <v>0</v>
      </c>
      <c r="BE205" s="240">
        <f t="shared" si="15"/>
        <v>0</v>
      </c>
      <c r="CA205" s="275">
        <v>3</v>
      </c>
      <c r="CB205" s="275">
        <v>9</v>
      </c>
    </row>
    <row r="206" spans="1:80" x14ac:dyDescent="0.2">
      <c r="A206" s="267">
        <v>98</v>
      </c>
      <c r="B206" s="268" t="s">
        <v>406</v>
      </c>
      <c r="C206" s="269" t="s">
        <v>407</v>
      </c>
      <c r="D206" s="270" t="s">
        <v>103</v>
      </c>
      <c r="E206" s="271">
        <v>1</v>
      </c>
      <c r="F206" s="271"/>
      <c r="G206" s="272">
        <f t="shared" si="8"/>
        <v>0</v>
      </c>
      <c r="H206" s="273">
        <v>0</v>
      </c>
      <c r="I206" s="274">
        <f t="shared" si="9"/>
        <v>0</v>
      </c>
      <c r="J206" s="273"/>
      <c r="K206" s="274">
        <f t="shared" si="10"/>
        <v>0</v>
      </c>
      <c r="O206" s="266">
        <v>2</v>
      </c>
      <c r="AA206" s="240">
        <v>12</v>
      </c>
      <c r="AB206" s="240">
        <v>0</v>
      </c>
      <c r="AC206" s="240">
        <v>98</v>
      </c>
      <c r="AZ206" s="240">
        <v>4</v>
      </c>
      <c r="BA206" s="240">
        <f t="shared" si="11"/>
        <v>0</v>
      </c>
      <c r="BB206" s="240">
        <f t="shared" si="12"/>
        <v>0</v>
      </c>
      <c r="BC206" s="240">
        <f t="shared" si="13"/>
        <v>0</v>
      </c>
      <c r="BD206" s="240">
        <f t="shared" si="14"/>
        <v>0</v>
      </c>
      <c r="BE206" s="240">
        <f t="shared" si="15"/>
        <v>0</v>
      </c>
      <c r="CA206" s="275">
        <v>12</v>
      </c>
      <c r="CB206" s="275">
        <v>0</v>
      </c>
    </row>
    <row r="207" spans="1:80" x14ac:dyDescent="0.2">
      <c r="A207" s="267">
        <v>99</v>
      </c>
      <c r="B207" s="268" t="s">
        <v>408</v>
      </c>
      <c r="C207" s="269" t="s">
        <v>409</v>
      </c>
      <c r="D207" s="270" t="s">
        <v>103</v>
      </c>
      <c r="E207" s="271">
        <v>1</v>
      </c>
      <c r="F207" s="271"/>
      <c r="G207" s="272">
        <f t="shared" si="8"/>
        <v>0</v>
      </c>
      <c r="H207" s="273">
        <v>0</v>
      </c>
      <c r="I207" s="274">
        <f t="shared" si="9"/>
        <v>0</v>
      </c>
      <c r="J207" s="273"/>
      <c r="K207" s="274">
        <f t="shared" si="10"/>
        <v>0</v>
      </c>
      <c r="O207" s="266">
        <v>2</v>
      </c>
      <c r="AA207" s="240">
        <v>12</v>
      </c>
      <c r="AB207" s="240">
        <v>0</v>
      </c>
      <c r="AC207" s="240">
        <v>99</v>
      </c>
      <c r="AZ207" s="240">
        <v>4</v>
      </c>
      <c r="BA207" s="240">
        <f t="shared" si="11"/>
        <v>0</v>
      </c>
      <c r="BB207" s="240">
        <f t="shared" si="12"/>
        <v>0</v>
      </c>
      <c r="BC207" s="240">
        <f t="shared" si="13"/>
        <v>0</v>
      </c>
      <c r="BD207" s="240">
        <f t="shared" si="14"/>
        <v>0</v>
      </c>
      <c r="BE207" s="240">
        <f t="shared" si="15"/>
        <v>0</v>
      </c>
      <c r="CA207" s="275">
        <v>12</v>
      </c>
      <c r="CB207" s="275">
        <v>0</v>
      </c>
    </row>
    <row r="208" spans="1:80" x14ac:dyDescent="0.2">
      <c r="A208" s="267">
        <v>100</v>
      </c>
      <c r="B208" s="268" t="s">
        <v>410</v>
      </c>
      <c r="C208" s="269" t="s">
        <v>411</v>
      </c>
      <c r="D208" s="270" t="s">
        <v>103</v>
      </c>
      <c r="E208" s="271">
        <v>1</v>
      </c>
      <c r="F208" s="271"/>
      <c r="G208" s="272">
        <f t="shared" si="8"/>
        <v>0</v>
      </c>
      <c r="H208" s="273">
        <v>0</v>
      </c>
      <c r="I208" s="274">
        <f t="shared" si="9"/>
        <v>0</v>
      </c>
      <c r="J208" s="273"/>
      <c r="K208" s="274">
        <f t="shared" si="10"/>
        <v>0</v>
      </c>
      <c r="O208" s="266">
        <v>2</v>
      </c>
      <c r="AA208" s="240">
        <v>12</v>
      </c>
      <c r="AB208" s="240">
        <v>0</v>
      </c>
      <c r="AC208" s="240">
        <v>100</v>
      </c>
      <c r="AZ208" s="240">
        <v>4</v>
      </c>
      <c r="BA208" s="240">
        <f t="shared" si="11"/>
        <v>0</v>
      </c>
      <c r="BB208" s="240">
        <f t="shared" si="12"/>
        <v>0</v>
      </c>
      <c r="BC208" s="240">
        <f t="shared" si="13"/>
        <v>0</v>
      </c>
      <c r="BD208" s="240">
        <f t="shared" si="14"/>
        <v>0</v>
      </c>
      <c r="BE208" s="240">
        <f t="shared" si="15"/>
        <v>0</v>
      </c>
      <c r="CA208" s="275">
        <v>12</v>
      </c>
      <c r="CB208" s="275">
        <v>0</v>
      </c>
    </row>
    <row r="209" spans="1:80" x14ac:dyDescent="0.2">
      <c r="A209" s="267">
        <v>101</v>
      </c>
      <c r="B209" s="268" t="s">
        <v>412</v>
      </c>
      <c r="C209" s="269" t="s">
        <v>413</v>
      </c>
      <c r="D209" s="270" t="s">
        <v>103</v>
      </c>
      <c r="E209" s="271">
        <v>1</v>
      </c>
      <c r="F209" s="271"/>
      <c r="G209" s="272">
        <f t="shared" si="8"/>
        <v>0</v>
      </c>
      <c r="H209" s="273">
        <v>0</v>
      </c>
      <c r="I209" s="274">
        <f t="shared" si="9"/>
        <v>0</v>
      </c>
      <c r="J209" s="273"/>
      <c r="K209" s="274">
        <f t="shared" si="10"/>
        <v>0</v>
      </c>
      <c r="O209" s="266">
        <v>2</v>
      </c>
      <c r="AA209" s="240">
        <v>12</v>
      </c>
      <c r="AB209" s="240">
        <v>0</v>
      </c>
      <c r="AC209" s="240">
        <v>101</v>
      </c>
      <c r="AZ209" s="240">
        <v>4</v>
      </c>
      <c r="BA209" s="240">
        <f t="shared" si="11"/>
        <v>0</v>
      </c>
      <c r="BB209" s="240">
        <f t="shared" si="12"/>
        <v>0</v>
      </c>
      <c r="BC209" s="240">
        <f t="shared" si="13"/>
        <v>0</v>
      </c>
      <c r="BD209" s="240">
        <f t="shared" si="14"/>
        <v>0</v>
      </c>
      <c r="BE209" s="240">
        <f t="shared" si="15"/>
        <v>0</v>
      </c>
      <c r="CA209" s="275">
        <v>12</v>
      </c>
      <c r="CB209" s="275">
        <v>0</v>
      </c>
    </row>
    <row r="210" spans="1:80" x14ac:dyDescent="0.2">
      <c r="A210" s="267">
        <v>102</v>
      </c>
      <c r="B210" s="268" t="s">
        <v>414</v>
      </c>
      <c r="C210" s="269" t="s">
        <v>415</v>
      </c>
      <c r="D210" s="270" t="s">
        <v>416</v>
      </c>
      <c r="E210" s="271">
        <v>1</v>
      </c>
      <c r="F210" s="271"/>
      <c r="G210" s="272">
        <f t="shared" si="8"/>
        <v>0</v>
      </c>
      <c r="H210" s="273">
        <v>0</v>
      </c>
      <c r="I210" s="274">
        <f t="shared" si="9"/>
        <v>0</v>
      </c>
      <c r="J210" s="273"/>
      <c r="K210" s="274">
        <f t="shared" si="10"/>
        <v>0</v>
      </c>
      <c r="O210" s="266">
        <v>2</v>
      </c>
      <c r="AA210" s="240">
        <v>3</v>
      </c>
      <c r="AB210" s="240">
        <v>9</v>
      </c>
      <c r="AC210" s="240" t="s">
        <v>414</v>
      </c>
      <c r="AZ210" s="240">
        <v>3</v>
      </c>
      <c r="BA210" s="240">
        <f t="shared" si="11"/>
        <v>0</v>
      </c>
      <c r="BB210" s="240">
        <f t="shared" si="12"/>
        <v>0</v>
      </c>
      <c r="BC210" s="240">
        <f t="shared" si="13"/>
        <v>0</v>
      </c>
      <c r="BD210" s="240">
        <f t="shared" si="14"/>
        <v>0</v>
      </c>
      <c r="BE210" s="240">
        <f t="shared" si="15"/>
        <v>0</v>
      </c>
      <c r="CA210" s="275">
        <v>3</v>
      </c>
      <c r="CB210" s="275">
        <v>9</v>
      </c>
    </row>
    <row r="211" spans="1:80" x14ac:dyDescent="0.2">
      <c r="A211" s="267">
        <v>103</v>
      </c>
      <c r="B211" s="268" t="s">
        <v>414</v>
      </c>
      <c r="C211" s="269" t="s">
        <v>415</v>
      </c>
      <c r="D211" s="270" t="s">
        <v>416</v>
      </c>
      <c r="E211" s="271">
        <v>1</v>
      </c>
      <c r="F211" s="271"/>
      <c r="G211" s="272">
        <f t="shared" si="8"/>
        <v>0</v>
      </c>
      <c r="H211" s="273">
        <v>0</v>
      </c>
      <c r="I211" s="274">
        <f t="shared" si="9"/>
        <v>0</v>
      </c>
      <c r="J211" s="273"/>
      <c r="K211" s="274">
        <f t="shared" si="10"/>
        <v>0</v>
      </c>
      <c r="O211" s="266">
        <v>2</v>
      </c>
      <c r="AA211" s="240">
        <v>3</v>
      </c>
      <c r="AB211" s="240">
        <v>9</v>
      </c>
      <c r="AC211" s="240" t="s">
        <v>414</v>
      </c>
      <c r="AZ211" s="240">
        <v>3</v>
      </c>
      <c r="BA211" s="240">
        <f t="shared" si="11"/>
        <v>0</v>
      </c>
      <c r="BB211" s="240">
        <f t="shared" si="12"/>
        <v>0</v>
      </c>
      <c r="BC211" s="240">
        <f t="shared" si="13"/>
        <v>0</v>
      </c>
      <c r="BD211" s="240">
        <f t="shared" si="14"/>
        <v>0</v>
      </c>
      <c r="BE211" s="240">
        <f t="shared" si="15"/>
        <v>0</v>
      </c>
      <c r="CA211" s="275">
        <v>3</v>
      </c>
      <c r="CB211" s="275">
        <v>9</v>
      </c>
    </row>
    <row r="212" spans="1:80" x14ac:dyDescent="0.2">
      <c r="A212" s="267">
        <v>104</v>
      </c>
      <c r="B212" s="268" t="s">
        <v>417</v>
      </c>
      <c r="C212" s="269" t="s">
        <v>418</v>
      </c>
      <c r="D212" s="270" t="s">
        <v>419</v>
      </c>
      <c r="E212" s="271">
        <v>1</v>
      </c>
      <c r="F212" s="271"/>
      <c r="G212" s="272">
        <f t="shared" si="8"/>
        <v>0</v>
      </c>
      <c r="H212" s="273">
        <v>0</v>
      </c>
      <c r="I212" s="274">
        <f t="shared" si="9"/>
        <v>0</v>
      </c>
      <c r="J212" s="273"/>
      <c r="K212" s="274">
        <f t="shared" si="10"/>
        <v>0</v>
      </c>
      <c r="O212" s="266">
        <v>2</v>
      </c>
      <c r="AA212" s="240">
        <v>3</v>
      </c>
      <c r="AB212" s="240">
        <v>9</v>
      </c>
      <c r="AC212" s="240" t="s">
        <v>417</v>
      </c>
      <c r="AZ212" s="240">
        <v>3</v>
      </c>
      <c r="BA212" s="240">
        <f t="shared" si="11"/>
        <v>0</v>
      </c>
      <c r="BB212" s="240">
        <f t="shared" si="12"/>
        <v>0</v>
      </c>
      <c r="BC212" s="240">
        <f t="shared" si="13"/>
        <v>0</v>
      </c>
      <c r="BD212" s="240">
        <f t="shared" si="14"/>
        <v>0</v>
      </c>
      <c r="BE212" s="240">
        <f t="shared" si="15"/>
        <v>0</v>
      </c>
      <c r="CA212" s="275">
        <v>3</v>
      </c>
      <c r="CB212" s="275">
        <v>9</v>
      </c>
    </row>
    <row r="213" spans="1:80" x14ac:dyDescent="0.2">
      <c r="A213" s="267">
        <v>105</v>
      </c>
      <c r="B213" s="268" t="s">
        <v>420</v>
      </c>
      <c r="C213" s="269" t="s">
        <v>421</v>
      </c>
      <c r="D213" s="270" t="s">
        <v>416</v>
      </c>
      <c r="E213" s="271">
        <v>1</v>
      </c>
      <c r="F213" s="271"/>
      <c r="G213" s="272">
        <f t="shared" si="8"/>
        <v>0</v>
      </c>
      <c r="H213" s="273">
        <v>0</v>
      </c>
      <c r="I213" s="274">
        <f t="shared" si="9"/>
        <v>0</v>
      </c>
      <c r="J213" s="273"/>
      <c r="K213" s="274">
        <f t="shared" si="10"/>
        <v>0</v>
      </c>
      <c r="O213" s="266">
        <v>2</v>
      </c>
      <c r="AA213" s="240">
        <v>3</v>
      </c>
      <c r="AB213" s="240">
        <v>9</v>
      </c>
      <c r="AC213" s="240" t="s">
        <v>420</v>
      </c>
      <c r="AZ213" s="240">
        <v>3</v>
      </c>
      <c r="BA213" s="240">
        <f t="shared" si="11"/>
        <v>0</v>
      </c>
      <c r="BB213" s="240">
        <f t="shared" si="12"/>
        <v>0</v>
      </c>
      <c r="BC213" s="240">
        <f t="shared" si="13"/>
        <v>0</v>
      </c>
      <c r="BD213" s="240">
        <f t="shared" si="14"/>
        <v>0</v>
      </c>
      <c r="BE213" s="240">
        <f t="shared" si="15"/>
        <v>0</v>
      </c>
      <c r="CA213" s="275">
        <v>3</v>
      </c>
      <c r="CB213" s="275">
        <v>9</v>
      </c>
    </row>
    <row r="214" spans="1:80" x14ac:dyDescent="0.2">
      <c r="A214" s="285"/>
      <c r="B214" s="286" t="s">
        <v>104</v>
      </c>
      <c r="C214" s="287" t="s">
        <v>352</v>
      </c>
      <c r="D214" s="288"/>
      <c r="E214" s="289"/>
      <c r="F214" s="290"/>
      <c r="G214" s="291">
        <f>SUM(G178:G213)</f>
        <v>0</v>
      </c>
      <c r="H214" s="292"/>
      <c r="I214" s="293">
        <f>SUM(I178:I213)</f>
        <v>0.23620000000000471</v>
      </c>
      <c r="J214" s="292"/>
      <c r="K214" s="293">
        <f>SUM(K178:K213)</f>
        <v>0</v>
      </c>
      <c r="O214" s="266">
        <v>4</v>
      </c>
      <c r="BA214" s="294">
        <f>SUM(BA178:BA213)</f>
        <v>0</v>
      </c>
      <c r="BB214" s="294">
        <f>SUM(BB178:BB213)</f>
        <v>0</v>
      </c>
      <c r="BC214" s="294">
        <f>SUM(BC178:BC213)</f>
        <v>0</v>
      </c>
      <c r="BD214" s="294">
        <f>SUM(BD178:BD213)</f>
        <v>0</v>
      </c>
      <c r="BE214" s="294">
        <f>SUM(BE178:BE213)</f>
        <v>0</v>
      </c>
    </row>
    <row r="215" spans="1:80" x14ac:dyDescent="0.2">
      <c r="A215" s="256" t="s">
        <v>100</v>
      </c>
      <c r="B215" s="257" t="s">
        <v>422</v>
      </c>
      <c r="C215" s="258" t="s">
        <v>423</v>
      </c>
      <c r="D215" s="259"/>
      <c r="E215" s="260"/>
      <c r="F215" s="260"/>
      <c r="G215" s="261"/>
      <c r="H215" s="262"/>
      <c r="I215" s="263"/>
      <c r="J215" s="264"/>
      <c r="K215" s="265"/>
      <c r="O215" s="266">
        <v>1</v>
      </c>
    </row>
    <row r="216" spans="1:80" x14ac:dyDescent="0.2">
      <c r="A216" s="267">
        <v>106</v>
      </c>
      <c r="B216" s="268" t="s">
        <v>425</v>
      </c>
      <c r="C216" s="269" t="s">
        <v>426</v>
      </c>
      <c r="D216" s="270" t="s">
        <v>427</v>
      </c>
      <c r="E216" s="271">
        <v>0.2</v>
      </c>
      <c r="F216" s="271"/>
      <c r="G216" s="272">
        <f>E216*F216</f>
        <v>0</v>
      </c>
      <c r="H216" s="273">
        <v>1.12400000000008E-2</v>
      </c>
      <c r="I216" s="274">
        <f>E216*H216</f>
        <v>2.24800000000016E-3</v>
      </c>
      <c r="J216" s="273">
        <v>0</v>
      </c>
      <c r="K216" s="274">
        <f>E216*J216</f>
        <v>0</v>
      </c>
      <c r="O216" s="266">
        <v>2</v>
      </c>
      <c r="AA216" s="240">
        <v>1</v>
      </c>
      <c r="AB216" s="240">
        <v>9</v>
      </c>
      <c r="AC216" s="240">
        <v>9</v>
      </c>
      <c r="AZ216" s="240">
        <v>4</v>
      </c>
      <c r="BA216" s="240">
        <f>IF(AZ216=1,G216,0)</f>
        <v>0</v>
      </c>
      <c r="BB216" s="240">
        <f>IF(AZ216=2,G216,0)</f>
        <v>0</v>
      </c>
      <c r="BC216" s="240">
        <f>IF(AZ216=3,G216,0)</f>
        <v>0</v>
      </c>
      <c r="BD216" s="240">
        <f>IF(AZ216=4,G216,0)</f>
        <v>0</v>
      </c>
      <c r="BE216" s="240">
        <f>IF(AZ216=5,G216,0)</f>
        <v>0</v>
      </c>
      <c r="CA216" s="275">
        <v>1</v>
      </c>
      <c r="CB216" s="275">
        <v>9</v>
      </c>
    </row>
    <row r="217" spans="1:80" x14ac:dyDescent="0.2">
      <c r="A217" s="267">
        <v>107</v>
      </c>
      <c r="B217" s="268" t="s">
        <v>428</v>
      </c>
      <c r="C217" s="269" t="s">
        <v>429</v>
      </c>
      <c r="D217" s="270" t="s">
        <v>194</v>
      </c>
      <c r="E217" s="271">
        <v>90</v>
      </c>
      <c r="F217" s="271"/>
      <c r="G217" s="272">
        <f>E217*F217</f>
        <v>0</v>
      </c>
      <c r="H217" s="273">
        <v>0</v>
      </c>
      <c r="I217" s="274">
        <f>E217*H217</f>
        <v>0</v>
      </c>
      <c r="J217" s="273">
        <v>0</v>
      </c>
      <c r="K217" s="274">
        <f>E217*J217</f>
        <v>0</v>
      </c>
      <c r="O217" s="266">
        <v>2</v>
      </c>
      <c r="AA217" s="240">
        <v>1</v>
      </c>
      <c r="AB217" s="240">
        <v>9</v>
      </c>
      <c r="AC217" s="240">
        <v>9</v>
      </c>
      <c r="AZ217" s="240">
        <v>4</v>
      </c>
      <c r="BA217" s="240">
        <f>IF(AZ217=1,G217,0)</f>
        <v>0</v>
      </c>
      <c r="BB217" s="240">
        <f>IF(AZ217=2,G217,0)</f>
        <v>0</v>
      </c>
      <c r="BC217" s="240">
        <f>IF(AZ217=3,G217,0)</f>
        <v>0</v>
      </c>
      <c r="BD217" s="240">
        <f>IF(AZ217=4,G217,0)</f>
        <v>0</v>
      </c>
      <c r="BE217" s="240">
        <f>IF(AZ217=5,G217,0)</f>
        <v>0</v>
      </c>
      <c r="CA217" s="275">
        <v>1</v>
      </c>
      <c r="CB217" s="275">
        <v>9</v>
      </c>
    </row>
    <row r="218" spans="1:80" x14ac:dyDescent="0.2">
      <c r="A218" s="267">
        <v>108</v>
      </c>
      <c r="B218" s="268" t="s">
        <v>430</v>
      </c>
      <c r="C218" s="269" t="s">
        <v>431</v>
      </c>
      <c r="D218" s="270" t="s">
        <v>194</v>
      </c>
      <c r="E218" s="271">
        <v>90</v>
      </c>
      <c r="F218" s="271"/>
      <c r="G218" s="272">
        <f>E218*F218</f>
        <v>0</v>
      </c>
      <c r="H218" s="273">
        <v>0</v>
      </c>
      <c r="I218" s="274">
        <f>E218*H218</f>
        <v>0</v>
      </c>
      <c r="J218" s="273">
        <v>0</v>
      </c>
      <c r="K218" s="274">
        <f>E218*J218</f>
        <v>0</v>
      </c>
      <c r="O218" s="266">
        <v>2</v>
      </c>
      <c r="AA218" s="240">
        <v>1</v>
      </c>
      <c r="AB218" s="240">
        <v>9</v>
      </c>
      <c r="AC218" s="240">
        <v>9</v>
      </c>
      <c r="AZ218" s="240">
        <v>4</v>
      </c>
      <c r="BA218" s="240">
        <f>IF(AZ218=1,G218,0)</f>
        <v>0</v>
      </c>
      <c r="BB218" s="240">
        <f>IF(AZ218=2,G218,0)</f>
        <v>0</v>
      </c>
      <c r="BC218" s="240">
        <f>IF(AZ218=3,G218,0)</f>
        <v>0</v>
      </c>
      <c r="BD218" s="240">
        <f>IF(AZ218=4,G218,0)</f>
        <v>0</v>
      </c>
      <c r="BE218" s="240">
        <f>IF(AZ218=5,G218,0)</f>
        <v>0</v>
      </c>
      <c r="CA218" s="275">
        <v>1</v>
      </c>
      <c r="CB218" s="275">
        <v>9</v>
      </c>
    </row>
    <row r="219" spans="1:80" x14ac:dyDescent="0.2">
      <c r="A219" s="285"/>
      <c r="B219" s="286" t="s">
        <v>104</v>
      </c>
      <c r="C219" s="287" t="s">
        <v>424</v>
      </c>
      <c r="D219" s="288"/>
      <c r="E219" s="289"/>
      <c r="F219" s="290"/>
      <c r="G219" s="291">
        <f>SUM(G215:G218)</f>
        <v>0</v>
      </c>
      <c r="H219" s="292"/>
      <c r="I219" s="293">
        <f>SUM(I215:I218)</f>
        <v>2.24800000000016E-3</v>
      </c>
      <c r="J219" s="292"/>
      <c r="K219" s="293">
        <f>SUM(K215:K218)</f>
        <v>0</v>
      </c>
      <c r="O219" s="266">
        <v>4</v>
      </c>
      <c r="BA219" s="294">
        <f>SUM(BA215:BA218)</f>
        <v>0</v>
      </c>
      <c r="BB219" s="294">
        <f>SUM(BB215:BB218)</f>
        <v>0</v>
      </c>
      <c r="BC219" s="294">
        <f>SUM(BC215:BC218)</f>
        <v>0</v>
      </c>
      <c r="BD219" s="294">
        <f>SUM(BD215:BD218)</f>
        <v>0</v>
      </c>
      <c r="BE219" s="294">
        <f>SUM(BE215:BE218)</f>
        <v>0</v>
      </c>
    </row>
    <row r="220" spans="1:80" x14ac:dyDescent="0.2">
      <c r="E220" s="240"/>
    </row>
    <row r="221" spans="1:80" x14ac:dyDescent="0.2">
      <c r="E221" s="240"/>
    </row>
    <row r="222" spans="1:80" x14ac:dyDescent="0.2">
      <c r="E222" s="240"/>
    </row>
    <row r="223" spans="1:80" x14ac:dyDescent="0.2">
      <c r="E223" s="240"/>
    </row>
    <row r="224" spans="1:80" x14ac:dyDescent="0.2">
      <c r="E224" s="240"/>
    </row>
    <row r="225" spans="5:5" x14ac:dyDescent="0.2">
      <c r="E225" s="240"/>
    </row>
    <row r="226" spans="5:5" x14ac:dyDescent="0.2">
      <c r="E226" s="240"/>
    </row>
    <row r="227" spans="5:5" x14ac:dyDescent="0.2">
      <c r="E227" s="240"/>
    </row>
    <row r="228" spans="5:5" x14ac:dyDescent="0.2">
      <c r="E228" s="240"/>
    </row>
    <row r="229" spans="5:5" x14ac:dyDescent="0.2">
      <c r="E229" s="240"/>
    </row>
    <row r="230" spans="5:5" x14ac:dyDescent="0.2">
      <c r="E230" s="240"/>
    </row>
    <row r="231" spans="5:5" x14ac:dyDescent="0.2">
      <c r="E231" s="240"/>
    </row>
    <row r="232" spans="5:5" x14ac:dyDescent="0.2">
      <c r="E232" s="240"/>
    </row>
    <row r="233" spans="5:5" x14ac:dyDescent="0.2">
      <c r="E233" s="240"/>
    </row>
    <row r="234" spans="5:5" x14ac:dyDescent="0.2">
      <c r="E234" s="240"/>
    </row>
    <row r="235" spans="5:5" x14ac:dyDescent="0.2">
      <c r="E235" s="240"/>
    </row>
    <row r="236" spans="5:5" x14ac:dyDescent="0.2">
      <c r="E236" s="240"/>
    </row>
    <row r="237" spans="5:5" x14ac:dyDescent="0.2">
      <c r="E237" s="240"/>
    </row>
    <row r="238" spans="5:5" x14ac:dyDescent="0.2">
      <c r="E238" s="240"/>
    </row>
    <row r="239" spans="5:5" x14ac:dyDescent="0.2">
      <c r="E239" s="240"/>
    </row>
    <row r="240" spans="5:5" x14ac:dyDescent="0.2">
      <c r="E240" s="240"/>
    </row>
    <row r="241" spans="1:7" x14ac:dyDescent="0.2">
      <c r="E241" s="240"/>
    </row>
    <row r="242" spans="1:7" x14ac:dyDescent="0.2">
      <c r="E242" s="240"/>
    </row>
    <row r="243" spans="1:7" x14ac:dyDescent="0.2">
      <c r="A243" s="284"/>
      <c r="B243" s="284"/>
      <c r="C243" s="284"/>
      <c r="D243" s="284"/>
      <c r="E243" s="284"/>
      <c r="F243" s="284"/>
      <c r="G243" s="284"/>
    </row>
    <row r="244" spans="1:7" x14ac:dyDescent="0.2">
      <c r="A244" s="284"/>
      <c r="B244" s="284"/>
      <c r="C244" s="284"/>
      <c r="D244" s="284"/>
      <c r="E244" s="284"/>
      <c r="F244" s="284"/>
      <c r="G244" s="284"/>
    </row>
    <row r="245" spans="1:7" x14ac:dyDescent="0.2">
      <c r="A245" s="284"/>
      <c r="B245" s="284"/>
      <c r="C245" s="284"/>
      <c r="D245" s="284"/>
      <c r="E245" s="284"/>
      <c r="F245" s="284"/>
      <c r="G245" s="284"/>
    </row>
    <row r="246" spans="1:7" x14ac:dyDescent="0.2">
      <c r="A246" s="284"/>
      <c r="B246" s="284"/>
      <c r="C246" s="284"/>
      <c r="D246" s="284"/>
      <c r="E246" s="284"/>
      <c r="F246" s="284"/>
      <c r="G246" s="284"/>
    </row>
    <row r="247" spans="1:7" x14ac:dyDescent="0.2">
      <c r="E247" s="240"/>
    </row>
    <row r="248" spans="1:7" x14ac:dyDescent="0.2">
      <c r="E248" s="240"/>
    </row>
    <row r="249" spans="1:7" x14ac:dyDescent="0.2">
      <c r="E249" s="240"/>
    </row>
    <row r="250" spans="1:7" x14ac:dyDescent="0.2">
      <c r="E250" s="240"/>
    </row>
    <row r="251" spans="1:7" x14ac:dyDescent="0.2">
      <c r="E251" s="240"/>
    </row>
    <row r="252" spans="1:7" x14ac:dyDescent="0.2">
      <c r="E252" s="240"/>
    </row>
    <row r="253" spans="1:7" x14ac:dyDescent="0.2">
      <c r="E253" s="240"/>
    </row>
    <row r="254" spans="1:7" x14ac:dyDescent="0.2">
      <c r="E254" s="240"/>
    </row>
    <row r="255" spans="1:7" x14ac:dyDescent="0.2">
      <c r="E255" s="240"/>
    </row>
    <row r="256" spans="1:7" x14ac:dyDescent="0.2">
      <c r="E256" s="240"/>
    </row>
    <row r="257" spans="5:5" x14ac:dyDescent="0.2">
      <c r="E257" s="240"/>
    </row>
    <row r="258" spans="5:5" x14ac:dyDescent="0.2">
      <c r="E258" s="240"/>
    </row>
    <row r="259" spans="5:5" x14ac:dyDescent="0.2">
      <c r="E259" s="240"/>
    </row>
    <row r="260" spans="5:5" x14ac:dyDescent="0.2">
      <c r="E260" s="240"/>
    </row>
    <row r="261" spans="5:5" x14ac:dyDescent="0.2">
      <c r="E261" s="240"/>
    </row>
    <row r="262" spans="5:5" x14ac:dyDescent="0.2">
      <c r="E262" s="240"/>
    </row>
    <row r="263" spans="5:5" x14ac:dyDescent="0.2">
      <c r="E263" s="240"/>
    </row>
    <row r="264" spans="5:5" x14ac:dyDescent="0.2">
      <c r="E264" s="240"/>
    </row>
    <row r="265" spans="5:5" x14ac:dyDescent="0.2">
      <c r="E265" s="240"/>
    </row>
    <row r="266" spans="5:5" x14ac:dyDescent="0.2">
      <c r="E266" s="240"/>
    </row>
    <row r="267" spans="5:5" x14ac:dyDescent="0.2">
      <c r="E267" s="240"/>
    </row>
    <row r="268" spans="5:5" x14ac:dyDescent="0.2">
      <c r="E268" s="240"/>
    </row>
    <row r="269" spans="5:5" x14ac:dyDescent="0.2">
      <c r="E269" s="240"/>
    </row>
    <row r="270" spans="5:5" x14ac:dyDescent="0.2">
      <c r="E270" s="240"/>
    </row>
    <row r="271" spans="5:5" x14ac:dyDescent="0.2">
      <c r="E271" s="240"/>
    </row>
    <row r="272" spans="5:5" x14ac:dyDescent="0.2">
      <c r="E272" s="240"/>
    </row>
    <row r="273" spans="1:7" x14ac:dyDescent="0.2">
      <c r="E273" s="240"/>
    </row>
    <row r="274" spans="1:7" x14ac:dyDescent="0.2">
      <c r="E274" s="240"/>
    </row>
    <row r="275" spans="1:7" x14ac:dyDescent="0.2">
      <c r="E275" s="240"/>
    </row>
    <row r="276" spans="1:7" x14ac:dyDescent="0.2">
      <c r="E276" s="240"/>
    </row>
    <row r="277" spans="1:7" x14ac:dyDescent="0.2">
      <c r="E277" s="240"/>
    </row>
    <row r="278" spans="1:7" x14ac:dyDescent="0.2">
      <c r="A278" s="295"/>
      <c r="B278" s="295"/>
    </row>
    <row r="279" spans="1:7" x14ac:dyDescent="0.2">
      <c r="A279" s="284"/>
      <c r="B279" s="284"/>
      <c r="C279" s="296"/>
      <c r="D279" s="296"/>
      <c r="E279" s="297"/>
      <c r="F279" s="296"/>
      <c r="G279" s="298"/>
    </row>
    <row r="280" spans="1:7" x14ac:dyDescent="0.2">
      <c r="A280" s="299"/>
      <c r="B280" s="299"/>
      <c r="C280" s="284"/>
      <c r="D280" s="284"/>
      <c r="E280" s="300"/>
      <c r="F280" s="284"/>
      <c r="G280" s="284"/>
    </row>
    <row r="281" spans="1:7" x14ac:dyDescent="0.2">
      <c r="A281" s="284"/>
      <c r="B281" s="284"/>
      <c r="C281" s="284"/>
      <c r="D281" s="284"/>
      <c r="E281" s="300"/>
      <c r="F281" s="284"/>
      <c r="G281" s="284"/>
    </row>
    <row r="282" spans="1:7" x14ac:dyDescent="0.2">
      <c r="A282" s="284"/>
      <c r="B282" s="284"/>
      <c r="C282" s="284"/>
      <c r="D282" s="284"/>
      <c r="E282" s="300"/>
      <c r="F282" s="284"/>
      <c r="G282" s="284"/>
    </row>
    <row r="283" spans="1:7" x14ac:dyDescent="0.2">
      <c r="A283" s="284"/>
      <c r="B283" s="284"/>
      <c r="C283" s="284"/>
      <c r="D283" s="284"/>
      <c r="E283" s="300"/>
      <c r="F283" s="284"/>
      <c r="G283" s="284"/>
    </row>
    <row r="284" spans="1:7" x14ac:dyDescent="0.2">
      <c r="A284" s="284"/>
      <c r="B284" s="284"/>
      <c r="C284" s="284"/>
      <c r="D284" s="284"/>
      <c r="E284" s="300"/>
      <c r="F284" s="284"/>
      <c r="G284" s="284"/>
    </row>
    <row r="285" spans="1:7" x14ac:dyDescent="0.2">
      <c r="A285" s="284"/>
      <c r="B285" s="284"/>
      <c r="C285" s="284"/>
      <c r="D285" s="284"/>
      <c r="E285" s="300"/>
      <c r="F285" s="284"/>
      <c r="G285" s="284"/>
    </row>
    <row r="286" spans="1:7" x14ac:dyDescent="0.2">
      <c r="A286" s="284"/>
      <c r="B286" s="284"/>
      <c r="C286" s="284"/>
      <c r="D286" s="284"/>
      <c r="E286" s="300"/>
      <c r="F286" s="284"/>
      <c r="G286" s="284"/>
    </row>
    <row r="287" spans="1:7" x14ac:dyDescent="0.2">
      <c r="A287" s="284"/>
      <c r="B287" s="284"/>
      <c r="C287" s="284"/>
      <c r="D287" s="284"/>
      <c r="E287" s="300"/>
      <c r="F287" s="284"/>
      <c r="G287" s="284"/>
    </row>
    <row r="288" spans="1:7" x14ac:dyDescent="0.2">
      <c r="A288" s="284"/>
      <c r="B288" s="284"/>
      <c r="C288" s="284"/>
      <c r="D288" s="284"/>
      <c r="E288" s="300"/>
      <c r="F288" s="284"/>
      <c r="G288" s="284"/>
    </row>
    <row r="289" spans="1:7" x14ac:dyDescent="0.2">
      <c r="A289" s="284"/>
      <c r="B289" s="284"/>
      <c r="C289" s="284"/>
      <c r="D289" s="284"/>
      <c r="E289" s="300"/>
      <c r="F289" s="284"/>
      <c r="G289" s="284"/>
    </row>
    <row r="290" spans="1:7" x14ac:dyDescent="0.2">
      <c r="A290" s="284"/>
      <c r="B290" s="284"/>
      <c r="C290" s="284"/>
      <c r="D290" s="284"/>
      <c r="E290" s="300"/>
      <c r="F290" s="284"/>
      <c r="G290" s="284"/>
    </row>
    <row r="291" spans="1:7" x14ac:dyDescent="0.2">
      <c r="A291" s="284"/>
      <c r="B291" s="284"/>
      <c r="C291" s="284"/>
      <c r="D291" s="284"/>
      <c r="E291" s="300"/>
      <c r="F291" s="284"/>
      <c r="G291" s="284"/>
    </row>
    <row r="292" spans="1:7" x14ac:dyDescent="0.2">
      <c r="A292" s="284"/>
      <c r="B292" s="284"/>
      <c r="C292" s="284"/>
      <c r="D292" s="284"/>
      <c r="E292" s="300"/>
      <c r="F292" s="284"/>
      <c r="G292" s="284"/>
    </row>
  </sheetData>
  <mergeCells count="59">
    <mergeCell ref="C170:D170"/>
    <mergeCell ref="C175:D175"/>
    <mergeCell ref="C176:D176"/>
    <mergeCell ref="C145:D145"/>
    <mergeCell ref="C149:D149"/>
    <mergeCell ref="C150:D150"/>
    <mergeCell ref="C136:D136"/>
    <mergeCell ref="C138:D138"/>
    <mergeCell ref="C132:D132"/>
    <mergeCell ref="C111:D111"/>
    <mergeCell ref="C113:D113"/>
    <mergeCell ref="C117:D117"/>
    <mergeCell ref="C118:D118"/>
    <mergeCell ref="C119:D119"/>
    <mergeCell ref="C70:D70"/>
    <mergeCell ref="C72:D72"/>
    <mergeCell ref="C74:D74"/>
    <mergeCell ref="C103:D103"/>
    <mergeCell ref="C87:D87"/>
    <mergeCell ref="C88:D88"/>
    <mergeCell ref="C90:D90"/>
    <mergeCell ref="C91:D91"/>
    <mergeCell ref="C93:D93"/>
    <mergeCell ref="C94:D94"/>
    <mergeCell ref="C96:D96"/>
    <mergeCell ref="C97:D97"/>
    <mergeCell ref="C82:D82"/>
    <mergeCell ref="C83:D83"/>
    <mergeCell ref="C43:D43"/>
    <mergeCell ref="C45:D45"/>
    <mergeCell ref="C49:D49"/>
    <mergeCell ref="C50:D50"/>
    <mergeCell ref="C54:D54"/>
    <mergeCell ref="C76:D76"/>
    <mergeCell ref="C77:D77"/>
    <mergeCell ref="C79:D79"/>
    <mergeCell ref="C80:D80"/>
    <mergeCell ref="C59:D59"/>
    <mergeCell ref="C61:D61"/>
    <mergeCell ref="C63:D63"/>
    <mergeCell ref="C67:D67"/>
    <mergeCell ref="C68:D68"/>
    <mergeCell ref="C33:D33"/>
    <mergeCell ref="C34:D34"/>
    <mergeCell ref="C37:D37"/>
    <mergeCell ref="C39:D39"/>
    <mergeCell ref="C18:D18"/>
    <mergeCell ref="C19:D19"/>
    <mergeCell ref="C21:D21"/>
    <mergeCell ref="C22:D22"/>
    <mergeCell ref="C25:D25"/>
    <mergeCell ref="C26:D26"/>
    <mergeCell ref="C28:D28"/>
    <mergeCell ref="C29:D29"/>
    <mergeCell ref="A1:G1"/>
    <mergeCell ref="A3:B3"/>
    <mergeCell ref="A4:B4"/>
    <mergeCell ref="E4:G4"/>
    <mergeCell ref="C9:D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E55"/>
  <sheetViews>
    <sheetView tabSelected="1" zoomScaleNormal="100" workbookViewId="0">
      <selection activeCell="V15" sqref="V15"/>
    </sheetView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98" t="s">
        <v>33</v>
      </c>
      <c r="B1" s="99"/>
      <c r="C1" s="99"/>
      <c r="D1" s="99"/>
      <c r="E1" s="99"/>
      <c r="F1" s="99"/>
      <c r="G1" s="99"/>
    </row>
    <row r="2" spans="1:57" ht="12.75" customHeight="1" x14ac:dyDescent="0.2">
      <c r="A2" s="100" t="s">
        <v>34</v>
      </c>
      <c r="B2" s="101"/>
      <c r="C2" s="102" t="s">
        <v>475</v>
      </c>
      <c r="D2" s="102" t="s">
        <v>476</v>
      </c>
      <c r="E2" s="101"/>
      <c r="F2" s="103" t="s">
        <v>35</v>
      </c>
      <c r="G2" s="104"/>
    </row>
    <row r="3" spans="1:57" ht="3" hidden="1" customHeight="1" x14ac:dyDescent="0.2">
      <c r="A3" s="105"/>
      <c r="B3" s="106"/>
      <c r="C3" s="107"/>
      <c r="D3" s="107"/>
      <c r="E3" s="106"/>
      <c r="F3" s="108"/>
      <c r="G3" s="109"/>
    </row>
    <row r="4" spans="1:57" ht="12" customHeight="1" x14ac:dyDescent="0.2">
      <c r="A4" s="110" t="s">
        <v>36</v>
      </c>
      <c r="B4" s="106"/>
      <c r="C4" s="107"/>
      <c r="D4" s="107"/>
      <c r="E4" s="106"/>
      <c r="F4" s="108" t="s">
        <v>37</v>
      </c>
      <c r="G4" s="111"/>
    </row>
    <row r="5" spans="1:57" ht="12.95" customHeight="1" x14ac:dyDescent="0.2">
      <c r="A5" s="112" t="s">
        <v>475</v>
      </c>
      <c r="B5" s="113"/>
      <c r="C5" s="114" t="s">
        <v>476</v>
      </c>
      <c r="D5" s="115"/>
      <c r="E5" s="116"/>
      <c r="F5" s="108" t="s">
        <v>38</v>
      </c>
      <c r="G5" s="109"/>
    </row>
    <row r="6" spans="1:57" ht="12.95" customHeight="1" x14ac:dyDescent="0.2">
      <c r="A6" s="110" t="s">
        <v>39</v>
      </c>
      <c r="B6" s="106"/>
      <c r="C6" s="107"/>
      <c r="D6" s="107"/>
      <c r="E6" s="106"/>
      <c r="F6" s="117" t="s">
        <v>40</v>
      </c>
      <c r="G6" s="118">
        <v>0</v>
      </c>
      <c r="O6" s="119"/>
    </row>
    <row r="7" spans="1:57" ht="12.95" customHeight="1" x14ac:dyDescent="0.2">
      <c r="A7" s="120" t="s">
        <v>105</v>
      </c>
      <c r="B7" s="121"/>
      <c r="C7" s="122" t="s">
        <v>106</v>
      </c>
      <c r="D7" s="123"/>
      <c r="E7" s="123"/>
      <c r="F7" s="124" t="s">
        <v>41</v>
      </c>
      <c r="G7" s="118">
        <f>IF(G6=0,,ROUND((F30+F32)/G6,1))</f>
        <v>0</v>
      </c>
    </row>
    <row r="8" spans="1:57" x14ac:dyDescent="0.2">
      <c r="A8" s="125" t="s">
        <v>42</v>
      </c>
      <c r="B8" s="108"/>
      <c r="C8" s="314"/>
      <c r="D8" s="314"/>
      <c r="E8" s="315"/>
      <c r="F8" s="126" t="s">
        <v>43</v>
      </c>
      <c r="G8" s="127"/>
      <c r="H8" s="128"/>
      <c r="I8" s="129"/>
    </row>
    <row r="9" spans="1:57" x14ac:dyDescent="0.2">
      <c r="A9" s="125" t="s">
        <v>44</v>
      </c>
      <c r="B9" s="108"/>
      <c r="C9" s="314"/>
      <c r="D9" s="314"/>
      <c r="E9" s="315"/>
      <c r="F9" s="108"/>
      <c r="G9" s="130"/>
      <c r="H9" s="131"/>
    </row>
    <row r="10" spans="1:57" x14ac:dyDescent="0.2">
      <c r="A10" s="125" t="s">
        <v>45</v>
      </c>
      <c r="B10" s="108"/>
      <c r="C10" s="314"/>
      <c r="D10" s="314"/>
      <c r="E10" s="314"/>
      <c r="F10" s="132"/>
      <c r="G10" s="133"/>
      <c r="H10" s="134"/>
    </row>
    <row r="11" spans="1:57" ht="13.5" customHeight="1" x14ac:dyDescent="0.2">
      <c r="A11" s="125" t="s">
        <v>46</v>
      </c>
      <c r="B11" s="108"/>
      <c r="C11" s="314" t="s">
        <v>439</v>
      </c>
      <c r="D11" s="314"/>
      <c r="E11" s="314"/>
      <c r="F11" s="135" t="s">
        <v>47</v>
      </c>
      <c r="G11" s="136"/>
      <c r="H11" s="131"/>
      <c r="BA11" s="137"/>
      <c r="BB11" s="137"/>
      <c r="BC11" s="137"/>
      <c r="BD11" s="137"/>
      <c r="BE11" s="137"/>
    </row>
    <row r="12" spans="1:57" ht="12.75" customHeight="1" x14ac:dyDescent="0.2">
      <c r="A12" s="138" t="s">
        <v>48</v>
      </c>
      <c r="B12" s="106"/>
      <c r="C12" s="316"/>
      <c r="D12" s="316"/>
      <c r="E12" s="316"/>
      <c r="F12" s="139" t="s">
        <v>49</v>
      </c>
      <c r="G12" s="140"/>
      <c r="H12" s="131"/>
    </row>
    <row r="13" spans="1:57" ht="28.5" customHeight="1" thickBot="1" x14ac:dyDescent="0.25">
      <c r="A13" s="141" t="s">
        <v>50</v>
      </c>
      <c r="B13" s="142"/>
      <c r="C13" s="142"/>
      <c r="D13" s="142"/>
      <c r="E13" s="143"/>
      <c r="F13" s="143"/>
      <c r="G13" s="144"/>
      <c r="H13" s="131"/>
    </row>
    <row r="14" spans="1:57" ht="17.25" customHeight="1" thickBot="1" x14ac:dyDescent="0.25">
      <c r="A14" s="145" t="s">
        <v>51</v>
      </c>
      <c r="B14" s="146"/>
      <c r="C14" s="147"/>
      <c r="D14" s="148" t="s">
        <v>52</v>
      </c>
      <c r="E14" s="149"/>
      <c r="F14" s="149"/>
      <c r="G14" s="147"/>
    </row>
    <row r="15" spans="1:57" ht="15.95" customHeight="1" x14ac:dyDescent="0.2">
      <c r="A15" s="150"/>
      <c r="B15" s="151" t="s">
        <v>53</v>
      </c>
      <c r="C15" s="152">
        <f>'SO03 SO03 Rek'!E19</f>
        <v>0</v>
      </c>
      <c r="D15" s="153" t="str">
        <f>'SO03 SO03 Rek'!A24</f>
        <v>Ztížené výrobní podmínky</v>
      </c>
      <c r="E15" s="154"/>
      <c r="F15" s="155"/>
      <c r="G15" s="152">
        <f>'SO03 SO03 Rek'!I24</f>
        <v>0</v>
      </c>
    </row>
    <row r="16" spans="1:57" ht="15.95" customHeight="1" x14ac:dyDescent="0.2">
      <c r="A16" s="150" t="s">
        <v>54</v>
      </c>
      <c r="B16" s="151" t="s">
        <v>55</v>
      </c>
      <c r="C16" s="152">
        <f>'SO03 SO03 Rek'!F19</f>
        <v>0</v>
      </c>
      <c r="D16" s="156" t="str">
        <f>'SO03 SO03 Rek'!A25</f>
        <v>Oborová přirážka</v>
      </c>
      <c r="E16" s="157"/>
      <c r="F16" s="158"/>
      <c r="G16" s="152">
        <f>'SO03 SO03 Rek'!I25</f>
        <v>0</v>
      </c>
    </row>
    <row r="17" spans="1:7" ht="15.95" customHeight="1" x14ac:dyDescent="0.2">
      <c r="A17" s="150" t="s">
        <v>56</v>
      </c>
      <c r="B17" s="151" t="s">
        <v>57</v>
      </c>
      <c r="C17" s="152">
        <f>'SO03 SO03 Rek'!H19</f>
        <v>0</v>
      </c>
      <c r="D17" s="156" t="str">
        <f>'SO03 SO03 Rek'!A26</f>
        <v>Přesun stavebních kapacit</v>
      </c>
      <c r="E17" s="157"/>
      <c r="F17" s="158"/>
      <c r="G17" s="152">
        <f>'SO03 SO03 Rek'!I26</f>
        <v>0</v>
      </c>
    </row>
    <row r="18" spans="1:7" ht="15.95" customHeight="1" x14ac:dyDescent="0.2">
      <c r="A18" s="159" t="s">
        <v>58</v>
      </c>
      <c r="B18" s="160" t="s">
        <v>59</v>
      </c>
      <c r="C18" s="152">
        <f>'SO03 SO03 Rek'!G19</f>
        <v>0</v>
      </c>
      <c r="D18" s="156" t="str">
        <f>'SO03 SO03 Rek'!A27</f>
        <v>Mimostaveništní doprava</v>
      </c>
      <c r="E18" s="157"/>
      <c r="F18" s="158"/>
      <c r="G18" s="152">
        <f>'SO03 SO03 Rek'!I27</f>
        <v>0</v>
      </c>
    </row>
    <row r="19" spans="1:7" ht="15.95" customHeight="1" x14ac:dyDescent="0.2">
      <c r="A19" s="161" t="s">
        <v>60</v>
      </c>
      <c r="B19" s="151"/>
      <c r="C19" s="152">
        <f>SUM(C15:C18)</f>
        <v>0</v>
      </c>
      <c r="D19" s="162" t="str">
        <f>'SO03 SO03 Rek'!A28</f>
        <v>Zařízení staveniště</v>
      </c>
      <c r="E19" s="157"/>
      <c r="F19" s="158"/>
      <c r="G19" s="152">
        <f>'SO03 SO03 Rek'!I28</f>
        <v>0</v>
      </c>
    </row>
    <row r="20" spans="1:7" ht="15.95" customHeight="1" x14ac:dyDescent="0.2">
      <c r="A20" s="161"/>
      <c r="B20" s="151"/>
      <c r="C20" s="152"/>
      <c r="D20" s="156" t="str">
        <f>'SO03 SO03 Rek'!A29</f>
        <v>Provoz investora</v>
      </c>
      <c r="E20" s="157"/>
      <c r="F20" s="158"/>
      <c r="G20" s="152">
        <f>'SO03 SO03 Rek'!I29</f>
        <v>0</v>
      </c>
    </row>
    <row r="21" spans="1:7" ht="15.95" customHeight="1" x14ac:dyDescent="0.2">
      <c r="A21" s="161" t="s">
        <v>30</v>
      </c>
      <c r="B21" s="151"/>
      <c r="C21" s="152">
        <f>'SO03 SO03 Rek'!I19</f>
        <v>0</v>
      </c>
      <c r="D21" s="156" t="str">
        <f>'SO03 SO03 Rek'!A30</f>
        <v>Kompletační činnost (IČD)</v>
      </c>
      <c r="E21" s="157"/>
      <c r="F21" s="158"/>
      <c r="G21" s="152">
        <f>'SO03 SO03 Rek'!I30</f>
        <v>0</v>
      </c>
    </row>
    <row r="22" spans="1:7" ht="15.95" customHeight="1" x14ac:dyDescent="0.2">
      <c r="A22" s="163" t="s">
        <v>61</v>
      </c>
      <c r="B22" s="131"/>
      <c r="C22" s="152">
        <f>C19+C21</f>
        <v>0</v>
      </c>
      <c r="D22" s="156" t="s">
        <v>62</v>
      </c>
      <c r="E22" s="157"/>
      <c r="F22" s="158"/>
      <c r="G22" s="152">
        <f>G23-SUM(G15:G21)</f>
        <v>0</v>
      </c>
    </row>
    <row r="23" spans="1:7" ht="15.95" customHeight="1" thickBot="1" x14ac:dyDescent="0.25">
      <c r="A23" s="317" t="s">
        <v>63</v>
      </c>
      <c r="B23" s="318"/>
      <c r="C23" s="164">
        <f>C22+G23</f>
        <v>0</v>
      </c>
      <c r="D23" s="165" t="s">
        <v>64</v>
      </c>
      <c r="E23" s="166"/>
      <c r="F23" s="167"/>
      <c r="G23" s="152">
        <f>'SO03 SO03 Rek'!H32</f>
        <v>0</v>
      </c>
    </row>
    <row r="24" spans="1:7" x14ac:dyDescent="0.2">
      <c r="A24" s="168" t="s">
        <v>65</v>
      </c>
      <c r="B24" s="169"/>
      <c r="C24" s="170"/>
      <c r="D24" s="169" t="s">
        <v>66</v>
      </c>
      <c r="E24" s="169"/>
      <c r="F24" s="171" t="s">
        <v>67</v>
      </c>
      <c r="G24" s="172"/>
    </row>
    <row r="25" spans="1:7" x14ac:dyDescent="0.2">
      <c r="A25" s="163" t="s">
        <v>68</v>
      </c>
      <c r="B25" s="131"/>
      <c r="C25" s="173"/>
      <c r="D25" s="131" t="s">
        <v>68</v>
      </c>
      <c r="F25" s="174" t="s">
        <v>68</v>
      </c>
      <c r="G25" s="175"/>
    </row>
    <row r="26" spans="1:7" ht="37.5" customHeight="1" x14ac:dyDescent="0.2">
      <c r="A26" s="163" t="s">
        <v>69</v>
      </c>
      <c r="B26" s="176"/>
      <c r="C26" s="173"/>
      <c r="D26" s="131" t="s">
        <v>69</v>
      </c>
      <c r="F26" s="174" t="s">
        <v>69</v>
      </c>
      <c r="G26" s="175"/>
    </row>
    <row r="27" spans="1:7" x14ac:dyDescent="0.2">
      <c r="A27" s="163"/>
      <c r="B27" s="177"/>
      <c r="C27" s="173"/>
      <c r="D27" s="131"/>
      <c r="F27" s="174"/>
      <c r="G27" s="175"/>
    </row>
    <row r="28" spans="1:7" x14ac:dyDescent="0.2">
      <c r="A28" s="163" t="s">
        <v>70</v>
      </c>
      <c r="B28" s="131"/>
      <c r="C28" s="173"/>
      <c r="D28" s="174" t="s">
        <v>71</v>
      </c>
      <c r="E28" s="173"/>
      <c r="F28" s="178" t="s">
        <v>71</v>
      </c>
      <c r="G28" s="175"/>
    </row>
    <row r="29" spans="1:7" ht="69" customHeight="1" x14ac:dyDescent="0.2">
      <c r="A29" s="163"/>
      <c r="B29" s="131"/>
      <c r="C29" s="179"/>
      <c r="D29" s="180"/>
      <c r="E29" s="179"/>
      <c r="F29" s="131"/>
      <c r="G29" s="175"/>
    </row>
    <row r="30" spans="1:7" x14ac:dyDescent="0.2">
      <c r="A30" s="181" t="s">
        <v>12</v>
      </c>
      <c r="B30" s="182"/>
      <c r="C30" s="183">
        <v>21</v>
      </c>
      <c r="D30" s="182" t="s">
        <v>72</v>
      </c>
      <c r="E30" s="184"/>
      <c r="F30" s="319">
        <f>ROUND(C23-F32,0)</f>
        <v>0</v>
      </c>
      <c r="G30" s="320"/>
    </row>
    <row r="31" spans="1:7" x14ac:dyDescent="0.2">
      <c r="A31" s="181" t="s">
        <v>73</v>
      </c>
      <c r="B31" s="182"/>
      <c r="C31" s="183">
        <f>C30</f>
        <v>21</v>
      </c>
      <c r="D31" s="182" t="s">
        <v>74</v>
      </c>
      <c r="E31" s="184"/>
      <c r="F31" s="319">
        <f>ROUND(PRODUCT(F30,C31/100),1)</f>
        <v>0</v>
      </c>
      <c r="G31" s="320"/>
    </row>
    <row r="32" spans="1:7" x14ac:dyDescent="0.2">
      <c r="A32" s="181" t="s">
        <v>12</v>
      </c>
      <c r="B32" s="182"/>
      <c r="C32" s="183">
        <v>0</v>
      </c>
      <c r="D32" s="182" t="s">
        <v>74</v>
      </c>
      <c r="E32" s="184"/>
      <c r="F32" s="319">
        <v>0</v>
      </c>
      <c r="G32" s="320"/>
    </row>
    <row r="33" spans="1:8" x14ac:dyDescent="0.2">
      <c r="A33" s="181" t="s">
        <v>73</v>
      </c>
      <c r="B33" s="185"/>
      <c r="C33" s="186">
        <f>C32</f>
        <v>0</v>
      </c>
      <c r="D33" s="182" t="s">
        <v>74</v>
      </c>
      <c r="E33" s="158"/>
      <c r="F33" s="319">
        <f>ROUND(PRODUCT(F32,C33/100),1)</f>
        <v>0</v>
      </c>
      <c r="G33" s="320"/>
    </row>
    <row r="34" spans="1:8" s="190" customFormat="1" ht="19.5" customHeight="1" thickBot="1" x14ac:dyDescent="0.3">
      <c r="A34" s="187" t="s">
        <v>75</v>
      </c>
      <c r="B34" s="188"/>
      <c r="C34" s="188"/>
      <c r="D34" s="188"/>
      <c r="E34" s="189"/>
      <c r="F34" s="321">
        <f>CEILING(SUM(F30:F33),IF(SUM(F30:F33)&gt;=0,1,-1))</f>
        <v>0</v>
      </c>
      <c r="G34" s="322"/>
    </row>
    <row r="36" spans="1:8" x14ac:dyDescent="0.2">
      <c r="A36" s="1" t="s">
        <v>76</v>
      </c>
      <c r="B36" s="1"/>
      <c r="C36" s="1"/>
      <c r="D36" s="1"/>
      <c r="E36" s="1"/>
      <c r="F36" s="1"/>
      <c r="G36" s="1"/>
      <c r="H36" t="s">
        <v>2</v>
      </c>
    </row>
    <row r="37" spans="1:8" ht="14.25" customHeight="1" x14ac:dyDescent="0.2">
      <c r="A37" s="1"/>
      <c r="B37" s="313"/>
      <c r="C37" s="313"/>
      <c r="D37" s="313"/>
      <c r="E37" s="313"/>
      <c r="F37" s="313"/>
      <c r="G37" s="313"/>
      <c r="H37" t="s">
        <v>2</v>
      </c>
    </row>
    <row r="38" spans="1:8" ht="12.75" customHeight="1" x14ac:dyDescent="0.2">
      <c r="A38" s="191"/>
      <c r="B38" s="313"/>
      <c r="C38" s="313"/>
      <c r="D38" s="313"/>
      <c r="E38" s="313"/>
      <c r="F38" s="313"/>
      <c r="G38" s="313"/>
      <c r="H38" t="s">
        <v>2</v>
      </c>
    </row>
    <row r="39" spans="1:8" x14ac:dyDescent="0.2">
      <c r="A39" s="191"/>
      <c r="B39" s="313"/>
      <c r="C39" s="313"/>
      <c r="D39" s="313"/>
      <c r="E39" s="313"/>
      <c r="F39" s="313"/>
      <c r="G39" s="313"/>
      <c r="H39" t="s">
        <v>2</v>
      </c>
    </row>
    <row r="40" spans="1:8" x14ac:dyDescent="0.2">
      <c r="A40" s="191"/>
      <c r="B40" s="313"/>
      <c r="C40" s="313"/>
      <c r="D40" s="313"/>
      <c r="E40" s="313"/>
      <c r="F40" s="313"/>
      <c r="G40" s="313"/>
      <c r="H40" t="s">
        <v>2</v>
      </c>
    </row>
    <row r="41" spans="1:8" x14ac:dyDescent="0.2">
      <c r="A41" s="191"/>
      <c r="B41" s="313"/>
      <c r="C41" s="313"/>
      <c r="D41" s="313"/>
      <c r="E41" s="313"/>
      <c r="F41" s="313"/>
      <c r="G41" s="313"/>
      <c r="H41" t="s">
        <v>2</v>
      </c>
    </row>
    <row r="42" spans="1:8" x14ac:dyDescent="0.2">
      <c r="A42" s="191"/>
      <c r="B42" s="313"/>
      <c r="C42" s="313"/>
      <c r="D42" s="313"/>
      <c r="E42" s="313"/>
      <c r="F42" s="313"/>
      <c r="G42" s="313"/>
      <c r="H42" t="s">
        <v>2</v>
      </c>
    </row>
    <row r="43" spans="1:8" x14ac:dyDescent="0.2">
      <c r="A43" s="191"/>
      <c r="B43" s="313"/>
      <c r="C43" s="313"/>
      <c r="D43" s="313"/>
      <c r="E43" s="313"/>
      <c r="F43" s="313"/>
      <c r="G43" s="313"/>
      <c r="H43" t="s">
        <v>2</v>
      </c>
    </row>
    <row r="44" spans="1:8" x14ac:dyDescent="0.2">
      <c r="A44" s="191"/>
      <c r="B44" s="313"/>
      <c r="C44" s="313"/>
      <c r="D44" s="313"/>
      <c r="E44" s="313"/>
      <c r="F44" s="313"/>
      <c r="G44" s="313"/>
      <c r="H44" t="s">
        <v>2</v>
      </c>
    </row>
    <row r="45" spans="1:8" ht="0.75" customHeight="1" x14ac:dyDescent="0.2">
      <c r="A45" s="191"/>
      <c r="B45" s="313"/>
      <c r="C45" s="313"/>
      <c r="D45" s="313"/>
      <c r="E45" s="313"/>
      <c r="F45" s="313"/>
      <c r="G45" s="313"/>
      <c r="H45" t="s">
        <v>2</v>
      </c>
    </row>
    <row r="46" spans="1:8" x14ac:dyDescent="0.2">
      <c r="B46" s="323"/>
      <c r="C46" s="323"/>
      <c r="D46" s="323"/>
      <c r="E46" s="323"/>
      <c r="F46" s="323"/>
      <c r="G46" s="323"/>
    </row>
    <row r="47" spans="1:8" x14ac:dyDescent="0.2">
      <c r="B47" s="323"/>
      <c r="C47" s="323"/>
      <c r="D47" s="323"/>
      <c r="E47" s="323"/>
      <c r="F47" s="323"/>
      <c r="G47" s="323"/>
    </row>
    <row r="48" spans="1:8" x14ac:dyDescent="0.2">
      <c r="B48" s="323"/>
      <c r="C48" s="323"/>
      <c r="D48" s="323"/>
      <c r="E48" s="323"/>
      <c r="F48" s="323"/>
      <c r="G48" s="323"/>
    </row>
    <row r="49" spans="2:7" x14ac:dyDescent="0.2">
      <c r="B49" s="323"/>
      <c r="C49" s="323"/>
      <c r="D49" s="323"/>
      <c r="E49" s="323"/>
      <c r="F49" s="323"/>
      <c r="G49" s="323"/>
    </row>
    <row r="50" spans="2:7" x14ac:dyDescent="0.2">
      <c r="B50" s="323"/>
      <c r="C50" s="323"/>
      <c r="D50" s="323"/>
      <c r="E50" s="323"/>
      <c r="F50" s="323"/>
      <c r="G50" s="323"/>
    </row>
    <row r="51" spans="2:7" x14ac:dyDescent="0.2">
      <c r="B51" s="323"/>
      <c r="C51" s="323"/>
      <c r="D51" s="323"/>
      <c r="E51" s="323"/>
      <c r="F51" s="323"/>
      <c r="G51" s="323"/>
    </row>
    <row r="52" spans="2:7" x14ac:dyDescent="0.2">
      <c r="B52" s="323"/>
      <c r="C52" s="323"/>
      <c r="D52" s="323"/>
      <c r="E52" s="323"/>
      <c r="F52" s="323"/>
      <c r="G52" s="323"/>
    </row>
    <row r="53" spans="2:7" x14ac:dyDescent="0.2">
      <c r="B53" s="323"/>
      <c r="C53" s="323"/>
      <c r="D53" s="323"/>
      <c r="E53" s="323"/>
      <c r="F53" s="323"/>
      <c r="G53" s="323"/>
    </row>
    <row r="54" spans="2:7" x14ac:dyDescent="0.2">
      <c r="B54" s="323"/>
      <c r="C54" s="323"/>
      <c r="D54" s="323"/>
      <c r="E54" s="323"/>
      <c r="F54" s="323"/>
      <c r="G54" s="323"/>
    </row>
    <row r="55" spans="2:7" x14ac:dyDescent="0.2">
      <c r="B55" s="323"/>
      <c r="C55" s="323"/>
      <c r="D55" s="323"/>
      <c r="E55" s="323"/>
      <c r="F55" s="323"/>
      <c r="G55" s="323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E83"/>
  <sheetViews>
    <sheetView workbookViewId="0">
      <selection activeCell="G32" sqref="G32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324" t="s">
        <v>3</v>
      </c>
      <c r="B1" s="325"/>
      <c r="C1" s="192" t="s">
        <v>107</v>
      </c>
      <c r="D1" s="193"/>
      <c r="E1" s="194"/>
      <c r="F1" s="193"/>
      <c r="G1" s="195" t="s">
        <v>77</v>
      </c>
      <c r="H1" s="196" t="s">
        <v>475</v>
      </c>
      <c r="I1" s="197"/>
    </row>
    <row r="2" spans="1:9" ht="13.5" thickBot="1" x14ac:dyDescent="0.25">
      <c r="A2" s="326" t="s">
        <v>78</v>
      </c>
      <c r="B2" s="327"/>
      <c r="C2" s="198" t="s">
        <v>477</v>
      </c>
      <c r="D2" s="199"/>
      <c r="E2" s="200"/>
      <c r="F2" s="199"/>
      <c r="G2" s="328" t="s">
        <v>476</v>
      </c>
      <c r="H2" s="329"/>
      <c r="I2" s="330"/>
    </row>
    <row r="3" spans="1:9" ht="13.5" thickTop="1" x14ac:dyDescent="0.2">
      <c r="F3" s="131"/>
    </row>
    <row r="4" spans="1:9" ht="19.5" customHeight="1" x14ac:dyDescent="0.25">
      <c r="A4" s="201" t="s">
        <v>79</v>
      </c>
      <c r="B4" s="202"/>
      <c r="C4" s="202"/>
      <c r="D4" s="202"/>
      <c r="E4" s="203"/>
      <c r="F4" s="202"/>
      <c r="G4" s="202"/>
      <c r="H4" s="202"/>
      <c r="I4" s="202"/>
    </row>
    <row r="5" spans="1:9" ht="13.5" thickBot="1" x14ac:dyDescent="0.25"/>
    <row r="6" spans="1:9" s="131" customFormat="1" ht="13.5" thickBot="1" x14ac:dyDescent="0.25">
      <c r="A6" s="204"/>
      <c r="B6" s="205" t="s">
        <v>80</v>
      </c>
      <c r="C6" s="205"/>
      <c r="D6" s="206"/>
      <c r="E6" s="207" t="s">
        <v>26</v>
      </c>
      <c r="F6" s="208" t="s">
        <v>27</v>
      </c>
      <c r="G6" s="208" t="s">
        <v>28</v>
      </c>
      <c r="H6" s="208" t="s">
        <v>29</v>
      </c>
      <c r="I6" s="209" t="s">
        <v>30</v>
      </c>
    </row>
    <row r="7" spans="1:9" s="131" customFormat="1" x14ac:dyDescent="0.2">
      <c r="A7" s="301" t="str">
        <f>'SO03 SO03 Pol'!B7</f>
        <v>1</v>
      </c>
      <c r="B7" s="63" t="str">
        <f>'SO03 SO03 Pol'!C7</f>
        <v>Zemní práce</v>
      </c>
      <c r="D7" s="210"/>
      <c r="E7" s="302">
        <f>'SO03 SO03 Pol'!BA9</f>
        <v>0</v>
      </c>
      <c r="F7" s="303">
        <f>'SO03 SO03 Pol'!BB9</f>
        <v>0</v>
      </c>
      <c r="G7" s="303">
        <f>'SO03 SO03 Pol'!BC9</f>
        <v>0</v>
      </c>
      <c r="H7" s="303">
        <f>'SO03 SO03 Pol'!BD9</f>
        <v>0</v>
      </c>
      <c r="I7" s="304">
        <f>'SO03 SO03 Pol'!BE9</f>
        <v>0</v>
      </c>
    </row>
    <row r="8" spans="1:9" s="131" customFormat="1" x14ac:dyDescent="0.2">
      <c r="A8" s="301" t="str">
        <f>'SO03 SO03 Pol'!B10</f>
        <v>2</v>
      </c>
      <c r="B8" s="63" t="str">
        <f>'SO03 SO03 Pol'!C10</f>
        <v>Základy,zvláštní zakládání</v>
      </c>
      <c r="D8" s="210"/>
      <c r="E8" s="302">
        <f>'SO03 SO03 Pol'!BA28</f>
        <v>0</v>
      </c>
      <c r="F8" s="303">
        <f>'SO03 SO03 Pol'!BB28</f>
        <v>0</v>
      </c>
      <c r="G8" s="303">
        <f>'SO03 SO03 Pol'!BC28</f>
        <v>0</v>
      </c>
      <c r="H8" s="303">
        <f>'SO03 SO03 Pol'!BD28</f>
        <v>0</v>
      </c>
      <c r="I8" s="304">
        <f>'SO03 SO03 Pol'!BE28</f>
        <v>0</v>
      </c>
    </row>
    <row r="9" spans="1:9" s="131" customFormat="1" x14ac:dyDescent="0.2">
      <c r="A9" s="301" t="str">
        <f>'SO03 SO03 Pol'!B29</f>
        <v>45</v>
      </c>
      <c r="B9" s="63" t="str">
        <f>'SO03 SO03 Pol'!C29</f>
        <v>Podkladní a vedlejší konstrukc</v>
      </c>
      <c r="D9" s="210"/>
      <c r="E9" s="302">
        <f>'SO03 SO03 Pol'!BA40</f>
        <v>0</v>
      </c>
      <c r="F9" s="303">
        <f>'SO03 SO03 Pol'!BB40</f>
        <v>0</v>
      </c>
      <c r="G9" s="303">
        <f>'SO03 SO03 Pol'!BC40</f>
        <v>0</v>
      </c>
      <c r="H9" s="303">
        <f>'SO03 SO03 Pol'!BD40</f>
        <v>0</v>
      </c>
      <c r="I9" s="304">
        <f>'SO03 SO03 Pol'!BE40</f>
        <v>0</v>
      </c>
    </row>
    <row r="10" spans="1:9" s="131" customFormat="1" x14ac:dyDescent="0.2">
      <c r="A10" s="301" t="str">
        <f>'SO03 SO03 Pol'!B41</f>
        <v>94</v>
      </c>
      <c r="B10" s="63" t="str">
        <f>'SO03 SO03 Pol'!C41</f>
        <v>Lešení a stavební výtahy</v>
      </c>
      <c r="D10" s="210"/>
      <c r="E10" s="302">
        <f>'SO03 SO03 Pol'!BA44</f>
        <v>0</v>
      </c>
      <c r="F10" s="303">
        <f>'SO03 SO03 Pol'!BB44</f>
        <v>0</v>
      </c>
      <c r="G10" s="303">
        <f>'SO03 SO03 Pol'!BC44</f>
        <v>0</v>
      </c>
      <c r="H10" s="303">
        <f>'SO03 SO03 Pol'!BD44</f>
        <v>0</v>
      </c>
      <c r="I10" s="304">
        <f>'SO03 SO03 Pol'!BE44</f>
        <v>0</v>
      </c>
    </row>
    <row r="11" spans="1:9" s="131" customFormat="1" x14ac:dyDescent="0.2">
      <c r="A11" s="301" t="str">
        <f>'SO03 SO03 Pol'!B45</f>
        <v>95</v>
      </c>
      <c r="B11" s="63" t="str">
        <f>'SO03 SO03 Pol'!C45</f>
        <v>Dokončovací kce na pozem.stav.</v>
      </c>
      <c r="D11" s="210"/>
      <c r="E11" s="302">
        <f>'SO03 SO03 Pol'!BA51</f>
        <v>0</v>
      </c>
      <c r="F11" s="303">
        <f>'SO03 SO03 Pol'!BB51</f>
        <v>0</v>
      </c>
      <c r="G11" s="303">
        <f>'SO03 SO03 Pol'!BC51</f>
        <v>0</v>
      </c>
      <c r="H11" s="303">
        <f>'SO03 SO03 Pol'!BD51</f>
        <v>0</v>
      </c>
      <c r="I11" s="304">
        <f>'SO03 SO03 Pol'!BE51</f>
        <v>0</v>
      </c>
    </row>
    <row r="12" spans="1:9" s="131" customFormat="1" x14ac:dyDescent="0.2">
      <c r="A12" s="301" t="str">
        <f>'SO03 SO03 Pol'!B52</f>
        <v>99</v>
      </c>
      <c r="B12" s="63" t="str">
        <f>'SO03 SO03 Pol'!C52</f>
        <v>Přesun hmot</v>
      </c>
      <c r="D12" s="210"/>
      <c r="E12" s="302">
        <f>'SO03 SO03 Pol'!BA54</f>
        <v>0</v>
      </c>
      <c r="F12" s="303">
        <f>'SO03 SO03 Pol'!BB54</f>
        <v>0</v>
      </c>
      <c r="G12" s="303">
        <f>'SO03 SO03 Pol'!BC54</f>
        <v>0</v>
      </c>
      <c r="H12" s="303">
        <f>'SO03 SO03 Pol'!BD54</f>
        <v>0</v>
      </c>
      <c r="I12" s="304">
        <f>'SO03 SO03 Pol'!BE54</f>
        <v>0</v>
      </c>
    </row>
    <row r="13" spans="1:9" s="131" customFormat="1" x14ac:dyDescent="0.2">
      <c r="A13" s="301" t="str">
        <f>'SO03 SO03 Pol'!B55</f>
        <v>711</v>
      </c>
      <c r="B13" s="63" t="str">
        <f>'SO03 SO03 Pol'!C55</f>
        <v>Izolace proti vodě</v>
      </c>
      <c r="D13" s="210"/>
      <c r="E13" s="302">
        <f>'SO03 SO03 Pol'!BA58</f>
        <v>0</v>
      </c>
      <c r="F13" s="303">
        <f>'SO03 SO03 Pol'!BB58</f>
        <v>0</v>
      </c>
      <c r="G13" s="303">
        <f>'SO03 SO03 Pol'!BC58</f>
        <v>0</v>
      </c>
      <c r="H13" s="303">
        <f>'SO03 SO03 Pol'!BD58</f>
        <v>0</v>
      </c>
      <c r="I13" s="304">
        <f>'SO03 SO03 Pol'!BE58</f>
        <v>0</v>
      </c>
    </row>
    <row r="14" spans="1:9" s="131" customFormat="1" x14ac:dyDescent="0.2">
      <c r="A14" s="301" t="str">
        <f>'SO03 SO03 Pol'!B59</f>
        <v>713</v>
      </c>
      <c r="B14" s="63" t="str">
        <f>'SO03 SO03 Pol'!C59</f>
        <v>Izolace tepelné</v>
      </c>
      <c r="D14" s="210"/>
      <c r="E14" s="302">
        <f>'SO03 SO03 Pol'!BA62</f>
        <v>0</v>
      </c>
      <c r="F14" s="303">
        <f>'SO03 SO03 Pol'!BB62</f>
        <v>0</v>
      </c>
      <c r="G14" s="303">
        <f>'SO03 SO03 Pol'!BC62</f>
        <v>0</v>
      </c>
      <c r="H14" s="303">
        <f>'SO03 SO03 Pol'!BD62</f>
        <v>0</v>
      </c>
      <c r="I14" s="304">
        <f>'SO03 SO03 Pol'!BE62</f>
        <v>0</v>
      </c>
    </row>
    <row r="15" spans="1:9" s="131" customFormat="1" x14ac:dyDescent="0.2">
      <c r="A15" s="301" t="str">
        <f>'SO03 SO03 Pol'!B63</f>
        <v>766</v>
      </c>
      <c r="B15" s="63" t="str">
        <f>'SO03 SO03 Pol'!C63</f>
        <v>Konstrukce truhlářské</v>
      </c>
      <c r="D15" s="210"/>
      <c r="E15" s="302">
        <f>'SO03 SO03 Pol'!BA68</f>
        <v>0</v>
      </c>
      <c r="F15" s="303">
        <f>'SO03 SO03 Pol'!BB68</f>
        <v>0</v>
      </c>
      <c r="G15" s="303">
        <f>'SO03 SO03 Pol'!BC68</f>
        <v>0</v>
      </c>
      <c r="H15" s="303">
        <f>'SO03 SO03 Pol'!BD68</f>
        <v>0</v>
      </c>
      <c r="I15" s="304">
        <f>'SO03 SO03 Pol'!BE68</f>
        <v>0</v>
      </c>
    </row>
    <row r="16" spans="1:9" s="131" customFormat="1" x14ac:dyDescent="0.2">
      <c r="A16" s="301" t="str">
        <f>'SO03 SO03 Pol'!B69</f>
        <v>767</v>
      </c>
      <c r="B16" s="63" t="str">
        <f>'SO03 SO03 Pol'!C69</f>
        <v>Konstrukce zámečnické</v>
      </c>
      <c r="D16" s="210"/>
      <c r="E16" s="302">
        <f>'SO03 SO03 Pol'!BA80</f>
        <v>0</v>
      </c>
      <c r="F16" s="303">
        <f>'SO03 SO03 Pol'!BB80</f>
        <v>0</v>
      </c>
      <c r="G16" s="303">
        <f>'SO03 SO03 Pol'!BC80</f>
        <v>0</v>
      </c>
      <c r="H16" s="303">
        <f>'SO03 SO03 Pol'!BD80</f>
        <v>0</v>
      </c>
      <c r="I16" s="304">
        <f>'SO03 SO03 Pol'!BE80</f>
        <v>0</v>
      </c>
    </row>
    <row r="17" spans="1:57" s="131" customFormat="1" x14ac:dyDescent="0.2">
      <c r="A17" s="301" t="str">
        <f>'SO03 SO03 Pol'!B81</f>
        <v>783</v>
      </c>
      <c r="B17" s="63" t="str">
        <f>'SO03 SO03 Pol'!C81</f>
        <v>Nátěry</v>
      </c>
      <c r="D17" s="210"/>
      <c r="E17" s="302">
        <f>'SO03 SO03 Pol'!BA84</f>
        <v>0</v>
      </c>
      <c r="F17" s="303">
        <f>'SO03 SO03 Pol'!BB84</f>
        <v>0</v>
      </c>
      <c r="G17" s="303">
        <f>'SO03 SO03 Pol'!BC84</f>
        <v>0</v>
      </c>
      <c r="H17" s="303">
        <f>'SO03 SO03 Pol'!BD84</f>
        <v>0</v>
      </c>
      <c r="I17" s="304">
        <f>'SO03 SO03 Pol'!BE84</f>
        <v>0</v>
      </c>
    </row>
    <row r="18" spans="1:57" s="131" customFormat="1" ht="13.5" thickBot="1" x14ac:dyDescent="0.25">
      <c r="A18" s="301" t="str">
        <f>'SO03 SO03 Pol'!B85</f>
        <v>D96</v>
      </c>
      <c r="B18" s="63" t="str">
        <f>'SO03 SO03 Pol'!C85</f>
        <v>Přesuny suti a vybouraných hmot</v>
      </c>
      <c r="D18" s="210"/>
      <c r="E18" s="302">
        <f>'SO03 SO03 Pol'!BA92</f>
        <v>0</v>
      </c>
      <c r="F18" s="303">
        <f>'SO03 SO03 Pol'!BB92</f>
        <v>0</v>
      </c>
      <c r="G18" s="303">
        <f>'SO03 SO03 Pol'!BC92</f>
        <v>0</v>
      </c>
      <c r="H18" s="303">
        <f>'SO03 SO03 Pol'!BD92</f>
        <v>0</v>
      </c>
      <c r="I18" s="304">
        <f>'SO03 SO03 Pol'!BE92</f>
        <v>0</v>
      </c>
    </row>
    <row r="19" spans="1:57" s="13" customFormat="1" ht="13.5" thickBot="1" x14ac:dyDescent="0.25">
      <c r="A19" s="211"/>
      <c r="B19" s="212" t="s">
        <v>81</v>
      </c>
      <c r="C19" s="212"/>
      <c r="D19" s="213"/>
      <c r="E19" s="214">
        <f>SUM(E7:E18)</f>
        <v>0</v>
      </c>
      <c r="F19" s="215">
        <f>SUM(F7:F18)</f>
        <v>0</v>
      </c>
      <c r="G19" s="215">
        <f>SUM(G7:G18)</f>
        <v>0</v>
      </c>
      <c r="H19" s="215">
        <f>SUM(H7:H18)</f>
        <v>0</v>
      </c>
      <c r="I19" s="216">
        <f>SUM(I7:I18)</f>
        <v>0</v>
      </c>
    </row>
    <row r="20" spans="1:57" x14ac:dyDescent="0.2">
      <c r="A20" s="131"/>
      <c r="B20" s="131"/>
      <c r="C20" s="131"/>
      <c r="D20" s="131"/>
      <c r="E20" s="131"/>
      <c r="F20" s="131"/>
      <c r="G20" s="131"/>
      <c r="H20" s="131"/>
      <c r="I20" s="131"/>
    </row>
    <row r="21" spans="1:57" ht="19.5" customHeight="1" x14ac:dyDescent="0.25">
      <c r="A21" s="202" t="s">
        <v>82</v>
      </c>
      <c r="B21" s="202"/>
      <c r="C21" s="202"/>
      <c r="D21" s="202"/>
      <c r="E21" s="202"/>
      <c r="F21" s="202"/>
      <c r="G21" s="217"/>
      <c r="H21" s="202"/>
      <c r="I21" s="202"/>
      <c r="BA21" s="137"/>
      <c r="BB21" s="137"/>
      <c r="BC21" s="137"/>
      <c r="BD21" s="137"/>
      <c r="BE21" s="137"/>
    </row>
    <row r="22" spans="1:57" ht="13.5" thickBot="1" x14ac:dyDescent="0.25"/>
    <row r="23" spans="1:57" x14ac:dyDescent="0.2">
      <c r="A23" s="168" t="s">
        <v>83</v>
      </c>
      <c r="B23" s="169"/>
      <c r="C23" s="169"/>
      <c r="D23" s="218"/>
      <c r="E23" s="219" t="s">
        <v>84</v>
      </c>
      <c r="F23" s="220" t="s">
        <v>13</v>
      </c>
      <c r="G23" s="221" t="s">
        <v>85</v>
      </c>
      <c r="H23" s="222"/>
      <c r="I23" s="223" t="s">
        <v>84</v>
      </c>
    </row>
    <row r="24" spans="1:57" x14ac:dyDescent="0.2">
      <c r="A24" s="224" t="s">
        <v>473</v>
      </c>
      <c r="B24" s="225"/>
      <c r="C24" s="225"/>
      <c r="D24" s="226"/>
      <c r="E24" s="227"/>
      <c r="F24" s="228"/>
      <c r="G24" s="229">
        <v>0</v>
      </c>
      <c r="H24" s="230"/>
      <c r="I24" s="231">
        <f t="shared" ref="I24:I31" si="0">E24+F24*G24/100</f>
        <v>0</v>
      </c>
      <c r="BA24">
        <v>0</v>
      </c>
    </row>
    <row r="25" spans="1:57" x14ac:dyDescent="0.2">
      <c r="A25" s="224" t="s">
        <v>474</v>
      </c>
      <c r="B25" s="225"/>
      <c r="C25" s="225"/>
      <c r="D25" s="226"/>
      <c r="E25" s="227"/>
      <c r="F25" s="228"/>
      <c r="G25" s="229">
        <v>0</v>
      </c>
      <c r="H25" s="230"/>
      <c r="I25" s="231">
        <f t="shared" si="0"/>
        <v>0</v>
      </c>
      <c r="BA25">
        <v>0</v>
      </c>
    </row>
    <row r="26" spans="1:57" x14ac:dyDescent="0.2">
      <c r="A26" s="224" t="s">
        <v>433</v>
      </c>
      <c r="B26" s="225"/>
      <c r="C26" s="225"/>
      <c r="D26" s="226"/>
      <c r="E26" s="227"/>
      <c r="F26" s="228"/>
      <c r="G26" s="229">
        <v>0</v>
      </c>
      <c r="H26" s="230"/>
      <c r="I26" s="231">
        <f t="shared" si="0"/>
        <v>0</v>
      </c>
      <c r="BA26">
        <v>0</v>
      </c>
    </row>
    <row r="27" spans="1:57" x14ac:dyDescent="0.2">
      <c r="A27" s="224" t="s">
        <v>434</v>
      </c>
      <c r="B27" s="225"/>
      <c r="C27" s="225"/>
      <c r="D27" s="226"/>
      <c r="E27" s="227"/>
      <c r="F27" s="228"/>
      <c r="G27" s="229">
        <v>0</v>
      </c>
      <c r="H27" s="230"/>
      <c r="I27" s="231">
        <f t="shared" si="0"/>
        <v>0</v>
      </c>
      <c r="BA27">
        <v>0</v>
      </c>
    </row>
    <row r="28" spans="1:57" x14ac:dyDescent="0.2">
      <c r="A28" s="224" t="s">
        <v>435</v>
      </c>
      <c r="B28" s="225"/>
      <c r="C28" s="225"/>
      <c r="D28" s="226"/>
      <c r="E28" s="227"/>
      <c r="F28" s="228"/>
      <c r="G28" s="229">
        <v>0</v>
      </c>
      <c r="H28" s="230"/>
      <c r="I28" s="231">
        <f t="shared" si="0"/>
        <v>0</v>
      </c>
      <c r="BA28">
        <v>1</v>
      </c>
    </row>
    <row r="29" spans="1:57" x14ac:dyDescent="0.2">
      <c r="A29" s="224" t="s">
        <v>436</v>
      </c>
      <c r="B29" s="225"/>
      <c r="C29" s="225"/>
      <c r="D29" s="226"/>
      <c r="E29" s="227"/>
      <c r="F29" s="228"/>
      <c r="G29" s="229">
        <v>0</v>
      </c>
      <c r="H29" s="230"/>
      <c r="I29" s="231">
        <f t="shared" si="0"/>
        <v>0</v>
      </c>
      <c r="BA29">
        <v>1</v>
      </c>
    </row>
    <row r="30" spans="1:57" x14ac:dyDescent="0.2">
      <c r="A30" s="224" t="s">
        <v>437</v>
      </c>
      <c r="B30" s="225"/>
      <c r="C30" s="225"/>
      <c r="D30" s="226"/>
      <c r="E30" s="227"/>
      <c r="F30" s="228"/>
      <c r="G30" s="229">
        <v>0</v>
      </c>
      <c r="H30" s="230"/>
      <c r="I30" s="231">
        <f t="shared" si="0"/>
        <v>0</v>
      </c>
      <c r="BA30">
        <v>2</v>
      </c>
    </row>
    <row r="31" spans="1:57" x14ac:dyDescent="0.2">
      <c r="A31" s="224" t="s">
        <v>438</v>
      </c>
      <c r="B31" s="225"/>
      <c r="C31" s="225"/>
      <c r="D31" s="226"/>
      <c r="E31" s="227"/>
      <c r="F31" s="228"/>
      <c r="G31" s="229">
        <v>0</v>
      </c>
      <c r="H31" s="230"/>
      <c r="I31" s="231">
        <f t="shared" si="0"/>
        <v>0</v>
      </c>
      <c r="BA31">
        <v>2</v>
      </c>
    </row>
    <row r="32" spans="1:57" ht="13.5" thickBot="1" x14ac:dyDescent="0.25">
      <c r="A32" s="232"/>
      <c r="B32" s="233" t="s">
        <v>86</v>
      </c>
      <c r="C32" s="234"/>
      <c r="D32" s="235"/>
      <c r="E32" s="236"/>
      <c r="F32" s="237"/>
      <c r="G32" s="237"/>
      <c r="H32" s="331">
        <f>SUM(I24:I31)</f>
        <v>0</v>
      </c>
      <c r="I32" s="332"/>
    </row>
    <row r="34" spans="2:9" x14ac:dyDescent="0.2">
      <c r="B34" s="13"/>
      <c r="F34" s="238"/>
      <c r="G34" s="239"/>
      <c r="H34" s="239"/>
      <c r="I34" s="46"/>
    </row>
    <row r="35" spans="2:9" x14ac:dyDescent="0.2">
      <c r="F35" s="238"/>
      <c r="G35" s="239"/>
      <c r="H35" s="239"/>
      <c r="I35" s="46"/>
    </row>
    <row r="36" spans="2:9" x14ac:dyDescent="0.2">
      <c r="F36" s="238"/>
      <c r="G36" s="239"/>
      <c r="H36" s="239"/>
      <c r="I36" s="46"/>
    </row>
    <row r="37" spans="2:9" x14ac:dyDescent="0.2">
      <c r="F37" s="238"/>
      <c r="G37" s="239"/>
      <c r="H37" s="239"/>
      <c r="I37" s="46"/>
    </row>
    <row r="38" spans="2:9" x14ac:dyDescent="0.2">
      <c r="F38" s="238"/>
      <c r="G38" s="239"/>
      <c r="H38" s="239"/>
      <c r="I38" s="46"/>
    </row>
    <row r="39" spans="2:9" x14ac:dyDescent="0.2">
      <c r="F39" s="238"/>
      <c r="G39" s="239"/>
      <c r="H39" s="239"/>
      <c r="I39" s="46"/>
    </row>
    <row r="40" spans="2:9" x14ac:dyDescent="0.2">
      <c r="F40" s="238"/>
      <c r="G40" s="239"/>
      <c r="H40" s="239"/>
      <c r="I40" s="46"/>
    </row>
    <row r="41" spans="2:9" x14ac:dyDescent="0.2">
      <c r="F41" s="238"/>
      <c r="G41" s="239"/>
      <c r="H41" s="239"/>
      <c r="I41" s="46"/>
    </row>
    <row r="42" spans="2:9" x14ac:dyDescent="0.2">
      <c r="F42" s="238"/>
      <c r="G42" s="239"/>
      <c r="H42" s="239"/>
      <c r="I42" s="46"/>
    </row>
    <row r="43" spans="2:9" x14ac:dyDescent="0.2">
      <c r="F43" s="238"/>
      <c r="G43" s="239"/>
      <c r="H43" s="239"/>
      <c r="I43" s="46"/>
    </row>
    <row r="44" spans="2:9" x14ac:dyDescent="0.2">
      <c r="F44" s="238"/>
      <c r="G44" s="239"/>
      <c r="H44" s="239"/>
      <c r="I44" s="46"/>
    </row>
    <row r="45" spans="2:9" x14ac:dyDescent="0.2">
      <c r="F45" s="238"/>
      <c r="G45" s="239"/>
      <c r="H45" s="239"/>
      <c r="I45" s="46"/>
    </row>
    <row r="46" spans="2:9" x14ac:dyDescent="0.2">
      <c r="F46" s="238"/>
      <c r="G46" s="239"/>
      <c r="H46" s="239"/>
      <c r="I46" s="46"/>
    </row>
    <row r="47" spans="2:9" x14ac:dyDescent="0.2">
      <c r="F47" s="238"/>
      <c r="G47" s="239"/>
      <c r="H47" s="239"/>
      <c r="I47" s="46"/>
    </row>
    <row r="48" spans="2:9" x14ac:dyDescent="0.2">
      <c r="F48" s="238"/>
      <c r="G48" s="239"/>
      <c r="H48" s="239"/>
      <c r="I48" s="46"/>
    </row>
    <row r="49" spans="6:9" x14ac:dyDescent="0.2">
      <c r="F49" s="238"/>
      <c r="G49" s="239"/>
      <c r="H49" s="239"/>
      <c r="I49" s="46"/>
    </row>
    <row r="50" spans="6:9" x14ac:dyDescent="0.2">
      <c r="F50" s="238"/>
      <c r="G50" s="239"/>
      <c r="H50" s="239"/>
      <c r="I50" s="46"/>
    </row>
    <row r="51" spans="6:9" x14ac:dyDescent="0.2">
      <c r="F51" s="238"/>
      <c r="G51" s="239"/>
      <c r="H51" s="239"/>
      <c r="I51" s="46"/>
    </row>
    <row r="52" spans="6:9" x14ac:dyDescent="0.2">
      <c r="F52" s="238"/>
      <c r="G52" s="239"/>
      <c r="H52" s="239"/>
      <c r="I52" s="46"/>
    </row>
    <row r="53" spans="6:9" x14ac:dyDescent="0.2">
      <c r="F53" s="238"/>
      <c r="G53" s="239"/>
      <c r="H53" s="239"/>
      <c r="I53" s="46"/>
    </row>
    <row r="54" spans="6:9" x14ac:dyDescent="0.2">
      <c r="F54" s="238"/>
      <c r="G54" s="239"/>
      <c r="H54" s="239"/>
      <c r="I54" s="46"/>
    </row>
    <row r="55" spans="6:9" x14ac:dyDescent="0.2">
      <c r="F55" s="238"/>
      <c r="G55" s="239"/>
      <c r="H55" s="239"/>
      <c r="I55" s="46"/>
    </row>
    <row r="56" spans="6:9" x14ac:dyDescent="0.2">
      <c r="F56" s="238"/>
      <c r="G56" s="239"/>
      <c r="H56" s="239"/>
      <c r="I56" s="46"/>
    </row>
    <row r="57" spans="6:9" x14ac:dyDescent="0.2">
      <c r="F57" s="238"/>
      <c r="G57" s="239"/>
      <c r="H57" s="239"/>
      <c r="I57" s="46"/>
    </row>
    <row r="58" spans="6:9" x14ac:dyDescent="0.2">
      <c r="F58" s="238"/>
      <c r="G58" s="239"/>
      <c r="H58" s="239"/>
      <c r="I58" s="46"/>
    </row>
    <row r="59" spans="6:9" x14ac:dyDescent="0.2">
      <c r="F59" s="238"/>
      <c r="G59" s="239"/>
      <c r="H59" s="239"/>
      <c r="I59" s="46"/>
    </row>
    <row r="60" spans="6:9" x14ac:dyDescent="0.2">
      <c r="F60" s="238"/>
      <c r="G60" s="239"/>
      <c r="H60" s="239"/>
      <c r="I60" s="46"/>
    </row>
    <row r="61" spans="6:9" x14ac:dyDescent="0.2">
      <c r="F61" s="238"/>
      <c r="G61" s="239"/>
      <c r="H61" s="239"/>
      <c r="I61" s="46"/>
    </row>
    <row r="62" spans="6:9" x14ac:dyDescent="0.2">
      <c r="F62" s="238"/>
      <c r="G62" s="239"/>
      <c r="H62" s="239"/>
      <c r="I62" s="46"/>
    </row>
    <row r="63" spans="6:9" x14ac:dyDescent="0.2">
      <c r="F63" s="238"/>
      <c r="G63" s="239"/>
      <c r="H63" s="239"/>
      <c r="I63" s="46"/>
    </row>
    <row r="64" spans="6:9" x14ac:dyDescent="0.2">
      <c r="F64" s="238"/>
      <c r="G64" s="239"/>
      <c r="H64" s="239"/>
      <c r="I64" s="46"/>
    </row>
    <row r="65" spans="6:9" x14ac:dyDescent="0.2">
      <c r="F65" s="238"/>
      <c r="G65" s="239"/>
      <c r="H65" s="239"/>
      <c r="I65" s="46"/>
    </row>
    <row r="66" spans="6:9" x14ac:dyDescent="0.2">
      <c r="F66" s="238"/>
      <c r="G66" s="239"/>
      <c r="H66" s="239"/>
      <c r="I66" s="46"/>
    </row>
    <row r="67" spans="6:9" x14ac:dyDescent="0.2">
      <c r="F67" s="238"/>
      <c r="G67" s="239"/>
      <c r="H67" s="239"/>
      <c r="I67" s="46"/>
    </row>
    <row r="68" spans="6:9" x14ac:dyDescent="0.2">
      <c r="F68" s="238"/>
      <c r="G68" s="239"/>
      <c r="H68" s="239"/>
      <c r="I68" s="46"/>
    </row>
    <row r="69" spans="6:9" x14ac:dyDescent="0.2">
      <c r="F69" s="238"/>
      <c r="G69" s="239"/>
      <c r="H69" s="239"/>
      <c r="I69" s="46"/>
    </row>
    <row r="70" spans="6:9" x14ac:dyDescent="0.2">
      <c r="F70" s="238"/>
      <c r="G70" s="239"/>
      <c r="H70" s="239"/>
      <c r="I70" s="46"/>
    </row>
    <row r="71" spans="6:9" x14ac:dyDescent="0.2">
      <c r="F71" s="238"/>
      <c r="G71" s="239"/>
      <c r="H71" s="239"/>
      <c r="I71" s="46"/>
    </row>
    <row r="72" spans="6:9" x14ac:dyDescent="0.2">
      <c r="F72" s="238"/>
      <c r="G72" s="239"/>
      <c r="H72" s="239"/>
      <c r="I72" s="46"/>
    </row>
    <row r="73" spans="6:9" x14ac:dyDescent="0.2">
      <c r="F73" s="238"/>
      <c r="G73" s="239"/>
      <c r="H73" s="239"/>
      <c r="I73" s="46"/>
    </row>
    <row r="74" spans="6:9" x14ac:dyDescent="0.2">
      <c r="F74" s="238"/>
      <c r="G74" s="239"/>
      <c r="H74" s="239"/>
      <c r="I74" s="46"/>
    </row>
    <row r="75" spans="6:9" x14ac:dyDescent="0.2">
      <c r="F75" s="238"/>
      <c r="G75" s="239"/>
      <c r="H75" s="239"/>
      <c r="I75" s="46"/>
    </row>
    <row r="76" spans="6:9" x14ac:dyDescent="0.2">
      <c r="F76" s="238"/>
      <c r="G76" s="239"/>
      <c r="H76" s="239"/>
      <c r="I76" s="46"/>
    </row>
    <row r="77" spans="6:9" x14ac:dyDescent="0.2">
      <c r="F77" s="238"/>
      <c r="G77" s="239"/>
      <c r="H77" s="239"/>
      <c r="I77" s="46"/>
    </row>
    <row r="78" spans="6:9" x14ac:dyDescent="0.2">
      <c r="F78" s="238"/>
      <c r="G78" s="239"/>
      <c r="H78" s="239"/>
      <c r="I78" s="46"/>
    </row>
    <row r="79" spans="6:9" x14ac:dyDescent="0.2">
      <c r="F79" s="238"/>
      <c r="G79" s="239"/>
      <c r="H79" s="239"/>
      <c r="I79" s="46"/>
    </row>
    <row r="80" spans="6:9" x14ac:dyDescent="0.2">
      <c r="F80" s="238"/>
      <c r="G80" s="239"/>
      <c r="H80" s="239"/>
      <c r="I80" s="46"/>
    </row>
    <row r="81" spans="6:9" x14ac:dyDescent="0.2">
      <c r="F81" s="238"/>
      <c r="G81" s="239"/>
      <c r="H81" s="239"/>
      <c r="I81" s="46"/>
    </row>
    <row r="82" spans="6:9" x14ac:dyDescent="0.2">
      <c r="F82" s="238"/>
      <c r="G82" s="239"/>
      <c r="H82" s="239"/>
      <c r="I82" s="46"/>
    </row>
    <row r="83" spans="6:9" x14ac:dyDescent="0.2">
      <c r="F83" s="238"/>
      <c r="G83" s="239"/>
      <c r="H83" s="239"/>
      <c r="I83" s="46"/>
    </row>
  </sheetData>
  <mergeCells count="4">
    <mergeCell ref="A1:B1"/>
    <mergeCell ref="A2:B2"/>
    <mergeCell ref="G2:I2"/>
    <mergeCell ref="H32:I32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B165"/>
  <sheetViews>
    <sheetView showGridLines="0" showZeros="0" zoomScaleNormal="100" zoomScaleSheetLayoutView="100" workbookViewId="0">
      <selection activeCell="F8" sqref="F8:F91"/>
    </sheetView>
  </sheetViews>
  <sheetFormatPr defaultRowHeight="12.75" x14ac:dyDescent="0.2"/>
  <cols>
    <col min="1" max="1" width="4.42578125" style="240" customWidth="1"/>
    <col min="2" max="2" width="11.5703125" style="240" customWidth="1"/>
    <col min="3" max="3" width="40.42578125" style="240" customWidth="1"/>
    <col min="4" max="4" width="5.5703125" style="240" customWidth="1"/>
    <col min="5" max="5" width="8.5703125" style="249" customWidth="1"/>
    <col min="6" max="6" width="9.85546875" style="240" customWidth="1"/>
    <col min="7" max="7" width="13.85546875" style="240" customWidth="1"/>
    <col min="8" max="8" width="11.7109375" style="240" hidden="1" customWidth="1"/>
    <col min="9" max="9" width="11.5703125" style="240" hidden="1" customWidth="1"/>
    <col min="10" max="10" width="11" style="240" hidden="1" customWidth="1"/>
    <col min="11" max="11" width="10.42578125" style="240" hidden="1" customWidth="1"/>
    <col min="12" max="12" width="75.42578125" style="240" customWidth="1"/>
    <col min="13" max="13" width="45.28515625" style="240" customWidth="1"/>
    <col min="14" max="16384" width="9.140625" style="240"/>
  </cols>
  <sheetData>
    <row r="1" spans="1:80" ht="15.75" x14ac:dyDescent="0.25">
      <c r="A1" s="333" t="s">
        <v>87</v>
      </c>
      <c r="B1" s="333"/>
      <c r="C1" s="333"/>
      <c r="D1" s="333"/>
      <c r="E1" s="333"/>
      <c r="F1" s="333"/>
      <c r="G1" s="333"/>
    </row>
    <row r="2" spans="1:80" ht="14.25" customHeight="1" thickBot="1" x14ac:dyDescent="0.25">
      <c r="B2" s="241"/>
      <c r="C2" s="242"/>
      <c r="D2" s="242"/>
      <c r="E2" s="243"/>
      <c r="F2" s="242"/>
      <c r="G2" s="242"/>
    </row>
    <row r="3" spans="1:80" ht="13.5" thickTop="1" x14ac:dyDescent="0.2">
      <c r="A3" s="324" t="s">
        <v>3</v>
      </c>
      <c r="B3" s="325"/>
      <c r="C3" s="192" t="s">
        <v>107</v>
      </c>
      <c r="D3" s="193"/>
      <c r="E3" s="244" t="s">
        <v>88</v>
      </c>
      <c r="F3" s="245" t="str">
        <f>'SO03 SO03 Rek'!H1</f>
        <v>SO03</v>
      </c>
      <c r="G3" s="246"/>
    </row>
    <row r="4" spans="1:80" ht="13.5" thickBot="1" x14ac:dyDescent="0.25">
      <c r="A4" s="334" t="s">
        <v>78</v>
      </c>
      <c r="B4" s="327"/>
      <c r="C4" s="198" t="s">
        <v>477</v>
      </c>
      <c r="D4" s="199"/>
      <c r="E4" s="335" t="str">
        <f>'SO03 SO03 Rek'!G2</f>
        <v>Pergola červená</v>
      </c>
      <c r="F4" s="336"/>
      <c r="G4" s="337"/>
    </row>
    <row r="5" spans="1:80" ht="13.5" thickTop="1" x14ac:dyDescent="0.2">
      <c r="A5" s="247"/>
      <c r="B5" s="248"/>
      <c r="C5" s="248"/>
      <c r="G5" s="250"/>
    </row>
    <row r="6" spans="1:80" ht="27" customHeight="1" x14ac:dyDescent="0.2">
      <c r="A6" s="251" t="s">
        <v>89</v>
      </c>
      <c r="B6" s="252" t="s">
        <v>90</v>
      </c>
      <c r="C6" s="252" t="s">
        <v>91</v>
      </c>
      <c r="D6" s="252" t="s">
        <v>92</v>
      </c>
      <c r="E6" s="253" t="s">
        <v>93</v>
      </c>
      <c r="F6" s="252" t="s">
        <v>94</v>
      </c>
      <c r="G6" s="254" t="s">
        <v>95</v>
      </c>
      <c r="H6" s="255" t="s">
        <v>96</v>
      </c>
      <c r="I6" s="255" t="s">
        <v>97</v>
      </c>
      <c r="J6" s="255" t="s">
        <v>98</v>
      </c>
      <c r="K6" s="255" t="s">
        <v>99</v>
      </c>
    </row>
    <row r="7" spans="1:80" x14ac:dyDescent="0.2">
      <c r="A7" s="256" t="s">
        <v>100</v>
      </c>
      <c r="B7" s="257" t="s">
        <v>101</v>
      </c>
      <c r="C7" s="258" t="s">
        <v>102</v>
      </c>
      <c r="D7" s="259"/>
      <c r="E7" s="260"/>
      <c r="F7" s="260"/>
      <c r="G7" s="261"/>
      <c r="H7" s="262"/>
      <c r="I7" s="263"/>
      <c r="J7" s="264"/>
      <c r="K7" s="265"/>
      <c r="O7" s="266">
        <v>1</v>
      </c>
    </row>
    <row r="8" spans="1:80" ht="22.5" x14ac:dyDescent="0.2">
      <c r="A8" s="267">
        <v>1</v>
      </c>
      <c r="B8" s="268" t="s">
        <v>478</v>
      </c>
      <c r="C8" s="269" t="s">
        <v>479</v>
      </c>
      <c r="D8" s="270" t="s">
        <v>135</v>
      </c>
      <c r="E8" s="271">
        <v>98.5</v>
      </c>
      <c r="F8" s="271"/>
      <c r="G8" s="272">
        <f>E8*F8</f>
        <v>0</v>
      </c>
      <c r="H8" s="273">
        <v>0</v>
      </c>
      <c r="I8" s="274">
        <f>E8*H8</f>
        <v>0</v>
      </c>
      <c r="J8" s="273">
        <v>0</v>
      </c>
      <c r="K8" s="274">
        <f>E8*J8</f>
        <v>0</v>
      </c>
      <c r="O8" s="266">
        <v>2</v>
      </c>
      <c r="AA8" s="240">
        <v>1</v>
      </c>
      <c r="AB8" s="240">
        <v>1</v>
      </c>
      <c r="AC8" s="240">
        <v>1</v>
      </c>
      <c r="AZ8" s="240">
        <v>1</v>
      </c>
      <c r="BA8" s="240">
        <f>IF(AZ8=1,G8,0)</f>
        <v>0</v>
      </c>
      <c r="BB8" s="240">
        <f>IF(AZ8=2,G8,0)</f>
        <v>0</v>
      </c>
      <c r="BC8" s="240">
        <f>IF(AZ8=3,G8,0)</f>
        <v>0</v>
      </c>
      <c r="BD8" s="240">
        <f>IF(AZ8=4,G8,0)</f>
        <v>0</v>
      </c>
      <c r="BE8" s="240">
        <f>IF(AZ8=5,G8,0)</f>
        <v>0</v>
      </c>
      <c r="CA8" s="275">
        <v>1</v>
      </c>
      <c r="CB8" s="275">
        <v>1</v>
      </c>
    </row>
    <row r="9" spans="1:80" x14ac:dyDescent="0.2">
      <c r="A9" s="285"/>
      <c r="B9" s="286" t="s">
        <v>104</v>
      </c>
      <c r="C9" s="287" t="s">
        <v>111</v>
      </c>
      <c r="D9" s="288"/>
      <c r="E9" s="289"/>
      <c r="F9" s="290"/>
      <c r="G9" s="291">
        <f>SUM(G7:G8)</f>
        <v>0</v>
      </c>
      <c r="H9" s="292"/>
      <c r="I9" s="293">
        <f>SUM(I7:I8)</f>
        <v>0</v>
      </c>
      <c r="J9" s="292"/>
      <c r="K9" s="293">
        <f>SUM(K7:K8)</f>
        <v>0</v>
      </c>
      <c r="O9" s="266">
        <v>4</v>
      </c>
      <c r="BA9" s="294">
        <f>SUM(BA7:BA8)</f>
        <v>0</v>
      </c>
      <c r="BB9" s="294">
        <f>SUM(BB7:BB8)</f>
        <v>0</v>
      </c>
      <c r="BC9" s="294">
        <f>SUM(BC7:BC8)</f>
        <v>0</v>
      </c>
      <c r="BD9" s="294">
        <f>SUM(BD7:BD8)</f>
        <v>0</v>
      </c>
      <c r="BE9" s="294">
        <f>SUM(BE7:BE8)</f>
        <v>0</v>
      </c>
    </row>
    <row r="10" spans="1:80" x14ac:dyDescent="0.2">
      <c r="A10" s="256" t="s">
        <v>100</v>
      </c>
      <c r="B10" s="257" t="s">
        <v>126</v>
      </c>
      <c r="C10" s="258" t="s">
        <v>127</v>
      </c>
      <c r="D10" s="259"/>
      <c r="E10" s="260"/>
      <c r="F10" s="260"/>
      <c r="G10" s="261"/>
      <c r="H10" s="262"/>
      <c r="I10" s="263"/>
      <c r="J10" s="264"/>
      <c r="K10" s="265"/>
      <c r="O10" s="266">
        <v>1</v>
      </c>
    </row>
    <row r="11" spans="1:80" x14ac:dyDescent="0.2">
      <c r="A11" s="267">
        <v>2</v>
      </c>
      <c r="B11" s="268" t="s">
        <v>129</v>
      </c>
      <c r="C11" s="269" t="s">
        <v>130</v>
      </c>
      <c r="D11" s="270" t="s">
        <v>114</v>
      </c>
      <c r="E11" s="271">
        <v>11.558400000000001</v>
      </c>
      <c r="F11" s="271"/>
      <c r="G11" s="272">
        <f>E11*F11</f>
        <v>0</v>
      </c>
      <c r="H11" s="273">
        <v>2.45329000000129</v>
      </c>
      <c r="I11" s="274">
        <f>E11*H11</f>
        <v>28.356107136014913</v>
      </c>
      <c r="J11" s="273">
        <v>0</v>
      </c>
      <c r="K11" s="274">
        <f>E11*J11</f>
        <v>0</v>
      </c>
      <c r="O11" s="266">
        <v>2</v>
      </c>
      <c r="AA11" s="240">
        <v>1</v>
      </c>
      <c r="AB11" s="240">
        <v>1</v>
      </c>
      <c r="AC11" s="240">
        <v>1</v>
      </c>
      <c r="AZ11" s="240">
        <v>1</v>
      </c>
      <c r="BA11" s="240">
        <f>IF(AZ11=1,G11,0)</f>
        <v>0</v>
      </c>
      <c r="BB11" s="240">
        <f>IF(AZ11=2,G11,0)</f>
        <v>0</v>
      </c>
      <c r="BC11" s="240">
        <f>IF(AZ11=3,G11,0)</f>
        <v>0</v>
      </c>
      <c r="BD11" s="240">
        <f>IF(AZ11=4,G11,0)</f>
        <v>0</v>
      </c>
      <c r="BE11" s="240">
        <f>IF(AZ11=5,G11,0)</f>
        <v>0</v>
      </c>
      <c r="CA11" s="275">
        <v>1</v>
      </c>
      <c r="CB11" s="275">
        <v>1</v>
      </c>
    </row>
    <row r="12" spans="1:80" x14ac:dyDescent="0.2">
      <c r="A12" s="276"/>
      <c r="B12" s="279"/>
      <c r="C12" s="338" t="s">
        <v>480</v>
      </c>
      <c r="D12" s="339"/>
      <c r="E12" s="280">
        <v>7.8959999999999999</v>
      </c>
      <c r="F12" s="281"/>
      <c r="G12" s="282"/>
      <c r="H12" s="283"/>
      <c r="I12" s="277"/>
      <c r="J12" s="284"/>
      <c r="K12" s="277"/>
      <c r="M12" s="278" t="s">
        <v>480</v>
      </c>
      <c r="O12" s="266"/>
    </row>
    <row r="13" spans="1:80" x14ac:dyDescent="0.2">
      <c r="A13" s="276"/>
      <c r="B13" s="279"/>
      <c r="C13" s="338" t="s">
        <v>481</v>
      </c>
      <c r="D13" s="339"/>
      <c r="E13" s="280">
        <v>3.6623999999999999</v>
      </c>
      <c r="F13" s="281"/>
      <c r="G13" s="282"/>
      <c r="H13" s="283"/>
      <c r="I13" s="277"/>
      <c r="J13" s="284"/>
      <c r="K13" s="277"/>
      <c r="M13" s="278" t="s">
        <v>481</v>
      </c>
      <c r="O13" s="266"/>
    </row>
    <row r="14" spans="1:80" x14ac:dyDescent="0.2">
      <c r="A14" s="267">
        <v>3</v>
      </c>
      <c r="B14" s="268" t="s">
        <v>133</v>
      </c>
      <c r="C14" s="269" t="s">
        <v>134</v>
      </c>
      <c r="D14" s="270" t="s">
        <v>135</v>
      </c>
      <c r="E14" s="271">
        <v>50.735999999999997</v>
      </c>
      <c r="F14" s="271"/>
      <c r="G14" s="272">
        <f>E14*F14</f>
        <v>0</v>
      </c>
      <c r="H14" s="273">
        <v>3.9210000000025502E-2</v>
      </c>
      <c r="I14" s="274">
        <f>E14*H14</f>
        <v>1.9893585600012937</v>
      </c>
      <c r="J14" s="273">
        <v>0</v>
      </c>
      <c r="K14" s="274">
        <f>E14*J14</f>
        <v>0</v>
      </c>
      <c r="O14" s="266">
        <v>2</v>
      </c>
      <c r="AA14" s="240">
        <v>1</v>
      </c>
      <c r="AB14" s="240">
        <v>1</v>
      </c>
      <c r="AC14" s="240">
        <v>1</v>
      </c>
      <c r="AZ14" s="240">
        <v>1</v>
      </c>
      <c r="BA14" s="240">
        <f>IF(AZ14=1,G14,0)</f>
        <v>0</v>
      </c>
      <c r="BB14" s="240">
        <f>IF(AZ14=2,G14,0)</f>
        <v>0</v>
      </c>
      <c r="BC14" s="240">
        <f>IF(AZ14=3,G14,0)</f>
        <v>0</v>
      </c>
      <c r="BD14" s="240">
        <f>IF(AZ14=4,G14,0)</f>
        <v>0</v>
      </c>
      <c r="BE14" s="240">
        <f>IF(AZ14=5,G14,0)</f>
        <v>0</v>
      </c>
      <c r="CA14" s="275">
        <v>1</v>
      </c>
      <c r="CB14" s="275">
        <v>1</v>
      </c>
    </row>
    <row r="15" spans="1:80" x14ac:dyDescent="0.2">
      <c r="A15" s="276"/>
      <c r="B15" s="279"/>
      <c r="C15" s="338" t="s">
        <v>482</v>
      </c>
      <c r="D15" s="339"/>
      <c r="E15" s="280">
        <v>26.32</v>
      </c>
      <c r="F15" s="281"/>
      <c r="G15" s="282"/>
      <c r="H15" s="283"/>
      <c r="I15" s="277"/>
      <c r="J15" s="284"/>
      <c r="K15" s="277"/>
      <c r="M15" s="278" t="s">
        <v>482</v>
      </c>
      <c r="O15" s="266"/>
    </row>
    <row r="16" spans="1:80" x14ac:dyDescent="0.2">
      <c r="A16" s="276"/>
      <c r="B16" s="279"/>
      <c r="C16" s="338" t="s">
        <v>483</v>
      </c>
      <c r="D16" s="339"/>
      <c r="E16" s="280">
        <v>24.416</v>
      </c>
      <c r="F16" s="281"/>
      <c r="G16" s="282"/>
      <c r="H16" s="283"/>
      <c r="I16" s="277"/>
      <c r="J16" s="284"/>
      <c r="K16" s="277"/>
      <c r="M16" s="278" t="s">
        <v>483</v>
      </c>
      <c r="O16" s="266"/>
    </row>
    <row r="17" spans="1:80" x14ac:dyDescent="0.2">
      <c r="A17" s="267">
        <v>4</v>
      </c>
      <c r="B17" s="268" t="s">
        <v>138</v>
      </c>
      <c r="C17" s="269" t="s">
        <v>139</v>
      </c>
      <c r="D17" s="270" t="s">
        <v>135</v>
      </c>
      <c r="E17" s="271">
        <v>50.735999999999997</v>
      </c>
      <c r="F17" s="271"/>
      <c r="G17" s="272">
        <f>E17*F17</f>
        <v>0</v>
      </c>
      <c r="H17" s="273">
        <v>0</v>
      </c>
      <c r="I17" s="274">
        <f>E17*H17</f>
        <v>0</v>
      </c>
      <c r="J17" s="273">
        <v>0</v>
      </c>
      <c r="K17" s="274">
        <f>E17*J17</f>
        <v>0</v>
      </c>
      <c r="O17" s="266">
        <v>2</v>
      </c>
      <c r="AA17" s="240">
        <v>1</v>
      </c>
      <c r="AB17" s="240">
        <v>1</v>
      </c>
      <c r="AC17" s="240">
        <v>1</v>
      </c>
      <c r="AZ17" s="240">
        <v>1</v>
      </c>
      <c r="BA17" s="240">
        <f>IF(AZ17=1,G17,0)</f>
        <v>0</v>
      </c>
      <c r="BB17" s="240">
        <f>IF(AZ17=2,G17,0)</f>
        <v>0</v>
      </c>
      <c r="BC17" s="240">
        <f>IF(AZ17=3,G17,0)</f>
        <v>0</v>
      </c>
      <c r="BD17" s="240">
        <f>IF(AZ17=4,G17,0)</f>
        <v>0</v>
      </c>
      <c r="BE17" s="240">
        <f>IF(AZ17=5,G17,0)</f>
        <v>0</v>
      </c>
      <c r="CA17" s="275">
        <v>1</v>
      </c>
      <c r="CB17" s="275">
        <v>1</v>
      </c>
    </row>
    <row r="18" spans="1:80" x14ac:dyDescent="0.2">
      <c r="A18" s="276"/>
      <c r="B18" s="279"/>
      <c r="C18" s="338" t="s">
        <v>482</v>
      </c>
      <c r="D18" s="339"/>
      <c r="E18" s="280">
        <v>26.32</v>
      </c>
      <c r="F18" s="281"/>
      <c r="G18" s="282"/>
      <c r="H18" s="283"/>
      <c r="I18" s="277"/>
      <c r="J18" s="284"/>
      <c r="K18" s="277"/>
      <c r="M18" s="278" t="s">
        <v>482</v>
      </c>
      <c r="O18" s="266"/>
    </row>
    <row r="19" spans="1:80" x14ac:dyDescent="0.2">
      <c r="A19" s="276"/>
      <c r="B19" s="279"/>
      <c r="C19" s="338" t="s">
        <v>483</v>
      </c>
      <c r="D19" s="339"/>
      <c r="E19" s="280">
        <v>24.416</v>
      </c>
      <c r="F19" s="281"/>
      <c r="G19" s="282"/>
      <c r="H19" s="283"/>
      <c r="I19" s="277"/>
      <c r="J19" s="284"/>
      <c r="K19" s="277"/>
      <c r="M19" s="278" t="s">
        <v>483</v>
      </c>
      <c r="O19" s="266"/>
    </row>
    <row r="20" spans="1:80" x14ac:dyDescent="0.2">
      <c r="A20" s="267">
        <v>5</v>
      </c>
      <c r="B20" s="268" t="s">
        <v>140</v>
      </c>
      <c r="C20" s="269" t="s">
        <v>141</v>
      </c>
      <c r="D20" s="270" t="s">
        <v>142</v>
      </c>
      <c r="E20" s="271">
        <v>0.45050000000000001</v>
      </c>
      <c r="F20" s="271"/>
      <c r="G20" s="272">
        <f>E20*F20</f>
        <v>0</v>
      </c>
      <c r="H20" s="273">
        <v>1.00348999999915</v>
      </c>
      <c r="I20" s="274">
        <f>E20*H20</f>
        <v>0.45207224499961707</v>
      </c>
      <c r="J20" s="273">
        <v>0</v>
      </c>
      <c r="K20" s="274">
        <f>E20*J20</f>
        <v>0</v>
      </c>
      <c r="O20" s="266">
        <v>2</v>
      </c>
      <c r="AA20" s="240">
        <v>1</v>
      </c>
      <c r="AB20" s="240">
        <v>1</v>
      </c>
      <c r="AC20" s="240">
        <v>1</v>
      </c>
      <c r="AZ20" s="240">
        <v>1</v>
      </c>
      <c r="BA20" s="240">
        <f>IF(AZ20=1,G20,0)</f>
        <v>0</v>
      </c>
      <c r="BB20" s="240">
        <f>IF(AZ20=2,G20,0)</f>
        <v>0</v>
      </c>
      <c r="BC20" s="240">
        <f>IF(AZ20=3,G20,0)</f>
        <v>0</v>
      </c>
      <c r="BD20" s="240">
        <f>IF(AZ20=4,G20,0)</f>
        <v>0</v>
      </c>
      <c r="BE20" s="240">
        <f>IF(AZ20=5,G20,0)</f>
        <v>0</v>
      </c>
      <c r="CA20" s="275">
        <v>1</v>
      </c>
      <c r="CB20" s="275">
        <v>1</v>
      </c>
    </row>
    <row r="21" spans="1:80" x14ac:dyDescent="0.2">
      <c r="A21" s="276"/>
      <c r="B21" s="279"/>
      <c r="C21" s="338" t="s">
        <v>484</v>
      </c>
      <c r="D21" s="339"/>
      <c r="E21" s="280">
        <v>0.2253</v>
      </c>
      <c r="F21" s="281"/>
      <c r="G21" s="282"/>
      <c r="H21" s="283"/>
      <c r="I21" s="277"/>
      <c r="J21" s="284"/>
      <c r="K21" s="277"/>
      <c r="M21" s="278" t="s">
        <v>484</v>
      </c>
      <c r="O21" s="266"/>
    </row>
    <row r="22" spans="1:80" x14ac:dyDescent="0.2">
      <c r="A22" s="276"/>
      <c r="B22" s="279"/>
      <c r="C22" s="338" t="s">
        <v>485</v>
      </c>
      <c r="D22" s="339"/>
      <c r="E22" s="280">
        <v>0.2253</v>
      </c>
      <c r="F22" s="281"/>
      <c r="G22" s="282"/>
      <c r="H22" s="283"/>
      <c r="I22" s="277"/>
      <c r="J22" s="284"/>
      <c r="K22" s="277"/>
      <c r="M22" s="278" t="s">
        <v>485</v>
      </c>
      <c r="O22" s="266"/>
    </row>
    <row r="23" spans="1:80" ht="22.5" x14ac:dyDescent="0.2">
      <c r="A23" s="267">
        <v>6</v>
      </c>
      <c r="B23" s="268" t="s">
        <v>145</v>
      </c>
      <c r="C23" s="269" t="s">
        <v>146</v>
      </c>
      <c r="D23" s="270" t="s">
        <v>142</v>
      </c>
      <c r="E23" s="271">
        <v>0.121</v>
      </c>
      <c r="F23" s="271"/>
      <c r="G23" s="272">
        <f>E23*F23</f>
        <v>0</v>
      </c>
      <c r="H23" s="273">
        <v>1.0569300000006501</v>
      </c>
      <c r="I23" s="274">
        <f>E23*H23</f>
        <v>0.12788853000007866</v>
      </c>
      <c r="J23" s="273">
        <v>0</v>
      </c>
      <c r="K23" s="274">
        <f>E23*J23</f>
        <v>0</v>
      </c>
      <c r="O23" s="266">
        <v>2</v>
      </c>
      <c r="AA23" s="240">
        <v>1</v>
      </c>
      <c r="AB23" s="240">
        <v>1</v>
      </c>
      <c r="AC23" s="240">
        <v>1</v>
      </c>
      <c r="AZ23" s="240">
        <v>1</v>
      </c>
      <c r="BA23" s="240">
        <f>IF(AZ23=1,G23,0)</f>
        <v>0</v>
      </c>
      <c r="BB23" s="240">
        <f>IF(AZ23=2,G23,0)</f>
        <v>0</v>
      </c>
      <c r="BC23" s="240">
        <f>IF(AZ23=3,G23,0)</f>
        <v>0</v>
      </c>
      <c r="BD23" s="240">
        <f>IF(AZ23=4,G23,0)</f>
        <v>0</v>
      </c>
      <c r="BE23" s="240">
        <f>IF(AZ23=5,G23,0)</f>
        <v>0</v>
      </c>
      <c r="CA23" s="275">
        <v>1</v>
      </c>
      <c r="CB23" s="275">
        <v>1</v>
      </c>
    </row>
    <row r="24" spans="1:80" x14ac:dyDescent="0.2">
      <c r="A24" s="276"/>
      <c r="B24" s="279"/>
      <c r="C24" s="338" t="s">
        <v>486</v>
      </c>
      <c r="D24" s="339"/>
      <c r="E24" s="280">
        <v>8.2600000000000007E-2</v>
      </c>
      <c r="F24" s="281"/>
      <c r="G24" s="282"/>
      <c r="H24" s="283"/>
      <c r="I24" s="277"/>
      <c r="J24" s="284"/>
      <c r="K24" s="277"/>
      <c r="M24" s="278" t="s">
        <v>486</v>
      </c>
      <c r="O24" s="266"/>
    </row>
    <row r="25" spans="1:80" x14ac:dyDescent="0.2">
      <c r="A25" s="276"/>
      <c r="B25" s="279"/>
      <c r="C25" s="338" t="s">
        <v>487</v>
      </c>
      <c r="D25" s="339"/>
      <c r="E25" s="280">
        <v>3.8300000000000001E-2</v>
      </c>
      <c r="F25" s="281"/>
      <c r="G25" s="282"/>
      <c r="H25" s="283"/>
      <c r="I25" s="277"/>
      <c r="J25" s="284"/>
      <c r="K25" s="277"/>
      <c r="M25" s="278" t="s">
        <v>487</v>
      </c>
      <c r="O25" s="266"/>
    </row>
    <row r="26" spans="1:80" x14ac:dyDescent="0.2">
      <c r="A26" s="267">
        <v>7</v>
      </c>
      <c r="B26" s="268" t="s">
        <v>488</v>
      </c>
      <c r="C26" s="269" t="s">
        <v>489</v>
      </c>
      <c r="D26" s="270" t="s">
        <v>135</v>
      </c>
      <c r="E26" s="271">
        <v>88.11</v>
      </c>
      <c r="F26" s="271"/>
      <c r="G26" s="272">
        <f>E26*F26</f>
        <v>0</v>
      </c>
      <c r="H26" s="273">
        <v>4.99999999999723E-4</v>
      </c>
      <c r="I26" s="274">
        <f>E26*H26</f>
        <v>4.4054999999975593E-2</v>
      </c>
      <c r="J26" s="273">
        <v>0</v>
      </c>
      <c r="K26" s="274">
        <f>E26*J26</f>
        <v>0</v>
      </c>
      <c r="O26" s="266">
        <v>2</v>
      </c>
      <c r="AA26" s="240">
        <v>1</v>
      </c>
      <c r="AB26" s="240">
        <v>1</v>
      </c>
      <c r="AC26" s="240">
        <v>1</v>
      </c>
      <c r="AZ26" s="240">
        <v>1</v>
      </c>
      <c r="BA26" s="240">
        <f>IF(AZ26=1,G26,0)</f>
        <v>0</v>
      </c>
      <c r="BB26" s="240">
        <f>IF(AZ26=2,G26,0)</f>
        <v>0</v>
      </c>
      <c r="BC26" s="240">
        <f>IF(AZ26=3,G26,0)</f>
        <v>0</v>
      </c>
      <c r="BD26" s="240">
        <f>IF(AZ26=4,G26,0)</f>
        <v>0</v>
      </c>
      <c r="BE26" s="240">
        <f>IF(AZ26=5,G26,0)</f>
        <v>0</v>
      </c>
      <c r="CA26" s="275">
        <v>1</v>
      </c>
      <c r="CB26" s="275">
        <v>1</v>
      </c>
    </row>
    <row r="27" spans="1:80" x14ac:dyDescent="0.2">
      <c r="A27" s="276"/>
      <c r="B27" s="279"/>
      <c r="C27" s="338" t="s">
        <v>490</v>
      </c>
      <c r="D27" s="339"/>
      <c r="E27" s="280">
        <v>88.11</v>
      </c>
      <c r="F27" s="281"/>
      <c r="G27" s="282"/>
      <c r="H27" s="283"/>
      <c r="I27" s="277"/>
      <c r="J27" s="284"/>
      <c r="K27" s="277"/>
      <c r="M27" s="278" t="s">
        <v>490</v>
      </c>
      <c r="O27" s="266"/>
    </row>
    <row r="28" spans="1:80" x14ac:dyDescent="0.2">
      <c r="A28" s="285"/>
      <c r="B28" s="286" t="s">
        <v>104</v>
      </c>
      <c r="C28" s="287" t="s">
        <v>128</v>
      </c>
      <c r="D28" s="288"/>
      <c r="E28" s="289"/>
      <c r="F28" s="290"/>
      <c r="G28" s="291">
        <f>SUM(G10:G27)</f>
        <v>0</v>
      </c>
      <c r="H28" s="292"/>
      <c r="I28" s="293">
        <f>SUM(I10:I27)</f>
        <v>30.969481471015875</v>
      </c>
      <c r="J28" s="292"/>
      <c r="K28" s="293">
        <f>SUM(K10:K27)</f>
        <v>0</v>
      </c>
      <c r="O28" s="266">
        <v>4</v>
      </c>
      <c r="BA28" s="294">
        <f>SUM(BA10:BA27)</f>
        <v>0</v>
      </c>
      <c r="BB28" s="294">
        <f>SUM(BB10:BB27)</f>
        <v>0</v>
      </c>
      <c r="BC28" s="294">
        <f>SUM(BC10:BC27)</f>
        <v>0</v>
      </c>
      <c r="BD28" s="294">
        <f>SUM(BD10:BD27)</f>
        <v>0</v>
      </c>
      <c r="BE28" s="294">
        <f>SUM(BE10:BE27)</f>
        <v>0</v>
      </c>
    </row>
    <row r="29" spans="1:80" x14ac:dyDescent="0.2">
      <c r="A29" s="256" t="s">
        <v>100</v>
      </c>
      <c r="B29" s="257" t="s">
        <v>173</v>
      </c>
      <c r="C29" s="258" t="s">
        <v>174</v>
      </c>
      <c r="D29" s="259"/>
      <c r="E29" s="260"/>
      <c r="F29" s="260"/>
      <c r="G29" s="261"/>
      <c r="H29" s="262"/>
      <c r="I29" s="263"/>
      <c r="J29" s="264"/>
      <c r="K29" s="265"/>
      <c r="O29" s="266">
        <v>1</v>
      </c>
    </row>
    <row r="30" spans="1:80" ht="22.5" x14ac:dyDescent="0.2">
      <c r="A30" s="267">
        <v>8</v>
      </c>
      <c r="B30" s="268" t="s">
        <v>176</v>
      </c>
      <c r="C30" s="269" t="s">
        <v>177</v>
      </c>
      <c r="D30" s="270" t="s">
        <v>135</v>
      </c>
      <c r="E30" s="271">
        <v>44.055</v>
      </c>
      <c r="F30" s="271"/>
      <c r="G30" s="272">
        <f>E30*F30</f>
        <v>0</v>
      </c>
      <c r="H30" s="273">
        <v>0.101199999999949</v>
      </c>
      <c r="I30" s="274">
        <f>E30*H30</f>
        <v>4.4583659999977527</v>
      </c>
      <c r="J30" s="273">
        <v>0</v>
      </c>
      <c r="K30" s="274">
        <f>E30*J30</f>
        <v>0</v>
      </c>
      <c r="O30" s="266">
        <v>2</v>
      </c>
      <c r="AA30" s="240">
        <v>1</v>
      </c>
      <c r="AB30" s="240">
        <v>1</v>
      </c>
      <c r="AC30" s="240">
        <v>1</v>
      </c>
      <c r="AZ30" s="240">
        <v>1</v>
      </c>
      <c r="BA30" s="240">
        <f>IF(AZ30=1,G30,0)</f>
        <v>0</v>
      </c>
      <c r="BB30" s="240">
        <f>IF(AZ30=2,G30,0)</f>
        <v>0</v>
      </c>
      <c r="BC30" s="240">
        <f>IF(AZ30=3,G30,0)</f>
        <v>0</v>
      </c>
      <c r="BD30" s="240">
        <f>IF(AZ30=4,G30,0)</f>
        <v>0</v>
      </c>
      <c r="BE30" s="240">
        <f>IF(AZ30=5,G30,0)</f>
        <v>0</v>
      </c>
      <c r="CA30" s="275">
        <v>1</v>
      </c>
      <c r="CB30" s="275">
        <v>1</v>
      </c>
    </row>
    <row r="31" spans="1:80" x14ac:dyDescent="0.2">
      <c r="A31" s="276"/>
      <c r="B31" s="279"/>
      <c r="C31" s="338" t="s">
        <v>491</v>
      </c>
      <c r="D31" s="339"/>
      <c r="E31" s="280">
        <v>44.055</v>
      </c>
      <c r="F31" s="281"/>
      <c r="G31" s="282"/>
      <c r="H31" s="283"/>
      <c r="I31" s="277"/>
      <c r="J31" s="284"/>
      <c r="K31" s="277"/>
      <c r="M31" s="278" t="s">
        <v>491</v>
      </c>
      <c r="O31" s="266"/>
    </row>
    <row r="32" spans="1:80" x14ac:dyDescent="0.2">
      <c r="A32" s="267">
        <v>9</v>
      </c>
      <c r="B32" s="268" t="s">
        <v>180</v>
      </c>
      <c r="C32" s="269" t="s">
        <v>181</v>
      </c>
      <c r="D32" s="270" t="s">
        <v>135</v>
      </c>
      <c r="E32" s="271">
        <v>44.055</v>
      </c>
      <c r="F32" s="271"/>
      <c r="G32" s="272">
        <f>E32*F32</f>
        <v>0</v>
      </c>
      <c r="H32" s="273">
        <v>0</v>
      </c>
      <c r="I32" s="274">
        <f>E32*H32</f>
        <v>0</v>
      </c>
      <c r="J32" s="273">
        <v>0</v>
      </c>
      <c r="K32" s="274">
        <f>E32*J32</f>
        <v>0</v>
      </c>
      <c r="O32" s="266">
        <v>2</v>
      </c>
      <c r="AA32" s="240">
        <v>1</v>
      </c>
      <c r="AB32" s="240">
        <v>1</v>
      </c>
      <c r="AC32" s="240">
        <v>1</v>
      </c>
      <c r="AZ32" s="240">
        <v>1</v>
      </c>
      <c r="BA32" s="240">
        <f>IF(AZ32=1,G32,0)</f>
        <v>0</v>
      </c>
      <c r="BB32" s="240">
        <f>IF(AZ32=2,G32,0)</f>
        <v>0</v>
      </c>
      <c r="BC32" s="240">
        <f>IF(AZ32=3,G32,0)</f>
        <v>0</v>
      </c>
      <c r="BD32" s="240">
        <f>IF(AZ32=4,G32,0)</f>
        <v>0</v>
      </c>
      <c r="BE32" s="240">
        <f>IF(AZ32=5,G32,0)</f>
        <v>0</v>
      </c>
      <c r="CA32" s="275">
        <v>1</v>
      </c>
      <c r="CB32" s="275">
        <v>1</v>
      </c>
    </row>
    <row r="33" spans="1:80" x14ac:dyDescent="0.2">
      <c r="A33" s="276"/>
      <c r="B33" s="279"/>
      <c r="C33" s="338" t="s">
        <v>491</v>
      </c>
      <c r="D33" s="339"/>
      <c r="E33" s="280">
        <v>44.055</v>
      </c>
      <c r="F33" s="281"/>
      <c r="G33" s="282"/>
      <c r="H33" s="283"/>
      <c r="I33" s="277"/>
      <c r="J33" s="284"/>
      <c r="K33" s="277"/>
      <c r="M33" s="278" t="s">
        <v>491</v>
      </c>
      <c r="O33" s="266"/>
    </row>
    <row r="34" spans="1:80" x14ac:dyDescent="0.2">
      <c r="A34" s="267">
        <v>10</v>
      </c>
      <c r="B34" s="268" t="s">
        <v>182</v>
      </c>
      <c r="C34" s="269" t="s">
        <v>183</v>
      </c>
      <c r="D34" s="270" t="s">
        <v>135</v>
      </c>
      <c r="E34" s="271">
        <v>142.55500000000001</v>
      </c>
      <c r="F34" s="271"/>
      <c r="G34" s="272">
        <f>E34*F34</f>
        <v>0</v>
      </c>
      <c r="H34" s="273">
        <v>0.29160000000001701</v>
      </c>
      <c r="I34" s="274">
        <f>E34*H34</f>
        <v>41.569038000002429</v>
      </c>
      <c r="J34" s="273">
        <v>0</v>
      </c>
      <c r="K34" s="274">
        <f>E34*J34</f>
        <v>0</v>
      </c>
      <c r="O34" s="266">
        <v>2</v>
      </c>
      <c r="AA34" s="240">
        <v>1</v>
      </c>
      <c r="AB34" s="240">
        <v>1</v>
      </c>
      <c r="AC34" s="240">
        <v>1</v>
      </c>
      <c r="AZ34" s="240">
        <v>1</v>
      </c>
      <c r="BA34" s="240">
        <f>IF(AZ34=1,G34,0)</f>
        <v>0</v>
      </c>
      <c r="BB34" s="240">
        <f>IF(AZ34=2,G34,0)</f>
        <v>0</v>
      </c>
      <c r="BC34" s="240">
        <f>IF(AZ34=3,G34,0)</f>
        <v>0</v>
      </c>
      <c r="BD34" s="240">
        <f>IF(AZ34=4,G34,0)</f>
        <v>0</v>
      </c>
      <c r="BE34" s="240">
        <f>IF(AZ34=5,G34,0)</f>
        <v>0</v>
      </c>
      <c r="CA34" s="275">
        <v>1</v>
      </c>
      <c r="CB34" s="275">
        <v>1</v>
      </c>
    </row>
    <row r="35" spans="1:80" x14ac:dyDescent="0.2">
      <c r="A35" s="276"/>
      <c r="B35" s="279"/>
      <c r="C35" s="338" t="s">
        <v>492</v>
      </c>
      <c r="D35" s="339"/>
      <c r="E35" s="280">
        <v>98.5</v>
      </c>
      <c r="F35" s="281"/>
      <c r="G35" s="282"/>
      <c r="H35" s="283"/>
      <c r="I35" s="277"/>
      <c r="J35" s="284"/>
      <c r="K35" s="277"/>
      <c r="M35" s="278" t="s">
        <v>492</v>
      </c>
      <c r="O35" s="266"/>
    </row>
    <row r="36" spans="1:80" x14ac:dyDescent="0.2">
      <c r="A36" s="276"/>
      <c r="B36" s="279"/>
      <c r="C36" s="338" t="s">
        <v>491</v>
      </c>
      <c r="D36" s="339"/>
      <c r="E36" s="280">
        <v>44.055</v>
      </c>
      <c r="F36" s="281"/>
      <c r="G36" s="282"/>
      <c r="H36" s="283"/>
      <c r="I36" s="277"/>
      <c r="J36" s="284"/>
      <c r="K36" s="277"/>
      <c r="M36" s="278" t="s">
        <v>491</v>
      </c>
      <c r="O36" s="266"/>
    </row>
    <row r="37" spans="1:80" x14ac:dyDescent="0.2">
      <c r="A37" s="267">
        <v>11</v>
      </c>
      <c r="B37" s="268" t="s">
        <v>187</v>
      </c>
      <c r="C37" s="269" t="s">
        <v>188</v>
      </c>
      <c r="D37" s="270" t="s">
        <v>135</v>
      </c>
      <c r="E37" s="271">
        <v>142.55500000000001</v>
      </c>
      <c r="F37" s="271"/>
      <c r="G37" s="272">
        <f>E37*F37</f>
        <v>0</v>
      </c>
      <c r="H37" s="273">
        <v>0.27993999999989699</v>
      </c>
      <c r="I37" s="274">
        <f>E37*H37</f>
        <v>39.906846699985316</v>
      </c>
      <c r="J37" s="273">
        <v>0</v>
      </c>
      <c r="K37" s="274">
        <f>E37*J37</f>
        <v>0</v>
      </c>
      <c r="O37" s="266">
        <v>2</v>
      </c>
      <c r="AA37" s="240">
        <v>1</v>
      </c>
      <c r="AB37" s="240">
        <v>1</v>
      </c>
      <c r="AC37" s="240">
        <v>1</v>
      </c>
      <c r="AZ37" s="240">
        <v>1</v>
      </c>
      <c r="BA37" s="240">
        <f>IF(AZ37=1,G37,0)</f>
        <v>0</v>
      </c>
      <c r="BB37" s="240">
        <f>IF(AZ37=2,G37,0)</f>
        <v>0</v>
      </c>
      <c r="BC37" s="240">
        <f>IF(AZ37=3,G37,0)</f>
        <v>0</v>
      </c>
      <c r="BD37" s="240">
        <f>IF(AZ37=4,G37,0)</f>
        <v>0</v>
      </c>
      <c r="BE37" s="240">
        <f>IF(AZ37=5,G37,0)</f>
        <v>0</v>
      </c>
      <c r="CA37" s="275">
        <v>1</v>
      </c>
      <c r="CB37" s="275">
        <v>1</v>
      </c>
    </row>
    <row r="38" spans="1:80" x14ac:dyDescent="0.2">
      <c r="A38" s="276"/>
      <c r="B38" s="279"/>
      <c r="C38" s="338" t="s">
        <v>492</v>
      </c>
      <c r="D38" s="339"/>
      <c r="E38" s="280">
        <v>98.5</v>
      </c>
      <c r="F38" s="281"/>
      <c r="G38" s="282"/>
      <c r="H38" s="283"/>
      <c r="I38" s="277"/>
      <c r="J38" s="284"/>
      <c r="K38" s="277"/>
      <c r="M38" s="278" t="s">
        <v>492</v>
      </c>
      <c r="O38" s="266"/>
    </row>
    <row r="39" spans="1:80" x14ac:dyDescent="0.2">
      <c r="A39" s="276"/>
      <c r="B39" s="279"/>
      <c r="C39" s="338" t="s">
        <v>491</v>
      </c>
      <c r="D39" s="339"/>
      <c r="E39" s="280">
        <v>44.055</v>
      </c>
      <c r="F39" s="281"/>
      <c r="G39" s="282"/>
      <c r="H39" s="283"/>
      <c r="I39" s="277"/>
      <c r="J39" s="284"/>
      <c r="K39" s="277"/>
      <c r="M39" s="278" t="s">
        <v>491</v>
      </c>
      <c r="O39" s="266"/>
    </row>
    <row r="40" spans="1:80" x14ac:dyDescent="0.2">
      <c r="A40" s="285"/>
      <c r="B40" s="286" t="s">
        <v>104</v>
      </c>
      <c r="C40" s="287" t="s">
        <v>175</v>
      </c>
      <c r="D40" s="288"/>
      <c r="E40" s="289"/>
      <c r="F40" s="290"/>
      <c r="G40" s="291">
        <f>SUM(G29:G39)</f>
        <v>0</v>
      </c>
      <c r="H40" s="292"/>
      <c r="I40" s="293">
        <f>SUM(I29:I39)</f>
        <v>85.934250699985498</v>
      </c>
      <c r="J40" s="292"/>
      <c r="K40" s="293">
        <f>SUM(K29:K39)</f>
        <v>0</v>
      </c>
      <c r="O40" s="266">
        <v>4</v>
      </c>
      <c r="BA40" s="294">
        <f>SUM(BA29:BA39)</f>
        <v>0</v>
      </c>
      <c r="BB40" s="294">
        <f>SUM(BB29:BB39)</f>
        <v>0</v>
      </c>
      <c r="BC40" s="294">
        <f>SUM(BC29:BC39)</f>
        <v>0</v>
      </c>
      <c r="BD40" s="294">
        <f>SUM(BD29:BD39)</f>
        <v>0</v>
      </c>
      <c r="BE40" s="294">
        <f>SUM(BE29:BE39)</f>
        <v>0</v>
      </c>
    </row>
    <row r="41" spans="1:80" x14ac:dyDescent="0.2">
      <c r="A41" s="256" t="s">
        <v>100</v>
      </c>
      <c r="B41" s="257" t="s">
        <v>262</v>
      </c>
      <c r="C41" s="258" t="s">
        <v>263</v>
      </c>
      <c r="D41" s="259"/>
      <c r="E41" s="260"/>
      <c r="F41" s="260"/>
      <c r="G41" s="261"/>
      <c r="H41" s="262"/>
      <c r="I41" s="263"/>
      <c r="J41" s="264"/>
      <c r="K41" s="265"/>
      <c r="O41" s="266">
        <v>1</v>
      </c>
    </row>
    <row r="42" spans="1:80" x14ac:dyDescent="0.2">
      <c r="A42" s="267">
        <v>12</v>
      </c>
      <c r="B42" s="268" t="s">
        <v>448</v>
      </c>
      <c r="C42" s="269" t="s">
        <v>449</v>
      </c>
      <c r="D42" s="270" t="s">
        <v>135</v>
      </c>
      <c r="E42" s="271">
        <v>214.2</v>
      </c>
      <c r="F42" s="271"/>
      <c r="G42" s="272">
        <f>E42*F42</f>
        <v>0</v>
      </c>
      <c r="H42" s="273">
        <v>4.0630000000021503E-2</v>
      </c>
      <c r="I42" s="274">
        <f>E42*H42</f>
        <v>8.7029460000046051</v>
      </c>
      <c r="J42" s="273">
        <v>0</v>
      </c>
      <c r="K42" s="274">
        <f>E42*J42</f>
        <v>0</v>
      </c>
      <c r="O42" s="266">
        <v>2</v>
      </c>
      <c r="AA42" s="240">
        <v>1</v>
      </c>
      <c r="AB42" s="240">
        <v>1</v>
      </c>
      <c r="AC42" s="240">
        <v>1</v>
      </c>
      <c r="AZ42" s="240">
        <v>1</v>
      </c>
      <c r="BA42" s="240">
        <f>IF(AZ42=1,G42,0)</f>
        <v>0</v>
      </c>
      <c r="BB42" s="240">
        <f>IF(AZ42=2,G42,0)</f>
        <v>0</v>
      </c>
      <c r="BC42" s="240">
        <f>IF(AZ42=3,G42,0)</f>
        <v>0</v>
      </c>
      <c r="BD42" s="240">
        <f>IF(AZ42=4,G42,0)</f>
        <v>0</v>
      </c>
      <c r="BE42" s="240">
        <f>IF(AZ42=5,G42,0)</f>
        <v>0</v>
      </c>
      <c r="CA42" s="275">
        <v>1</v>
      </c>
      <c r="CB42" s="275">
        <v>1</v>
      </c>
    </row>
    <row r="43" spans="1:80" x14ac:dyDescent="0.2">
      <c r="A43" s="276"/>
      <c r="B43" s="279"/>
      <c r="C43" s="338" t="s">
        <v>493</v>
      </c>
      <c r="D43" s="339"/>
      <c r="E43" s="280">
        <v>214.2</v>
      </c>
      <c r="F43" s="281"/>
      <c r="G43" s="282"/>
      <c r="H43" s="283"/>
      <c r="I43" s="277"/>
      <c r="J43" s="284"/>
      <c r="K43" s="277"/>
      <c r="M43" s="278" t="s">
        <v>493</v>
      </c>
      <c r="O43" s="266"/>
    </row>
    <row r="44" spans="1:80" x14ac:dyDescent="0.2">
      <c r="A44" s="285"/>
      <c r="B44" s="286" t="s">
        <v>104</v>
      </c>
      <c r="C44" s="287" t="s">
        <v>264</v>
      </c>
      <c r="D44" s="288"/>
      <c r="E44" s="289"/>
      <c r="F44" s="290"/>
      <c r="G44" s="291">
        <f>SUM(G41:G43)</f>
        <v>0</v>
      </c>
      <c r="H44" s="292"/>
      <c r="I44" s="293">
        <f>SUM(I41:I43)</f>
        <v>8.7029460000046051</v>
      </c>
      <c r="J44" s="292"/>
      <c r="K44" s="293">
        <f>SUM(K41:K43)</f>
        <v>0</v>
      </c>
      <c r="O44" s="266">
        <v>4</v>
      </c>
      <c r="BA44" s="294">
        <f>SUM(BA41:BA43)</f>
        <v>0</v>
      </c>
      <c r="BB44" s="294">
        <f>SUM(BB41:BB43)</f>
        <v>0</v>
      </c>
      <c r="BC44" s="294">
        <f>SUM(BC41:BC43)</f>
        <v>0</v>
      </c>
      <c r="BD44" s="294">
        <f>SUM(BD41:BD43)</f>
        <v>0</v>
      </c>
      <c r="BE44" s="294">
        <f>SUM(BE41:BE43)</f>
        <v>0</v>
      </c>
    </row>
    <row r="45" spans="1:80" x14ac:dyDescent="0.2">
      <c r="A45" s="256" t="s">
        <v>100</v>
      </c>
      <c r="B45" s="257" t="s">
        <v>268</v>
      </c>
      <c r="C45" s="258" t="s">
        <v>269</v>
      </c>
      <c r="D45" s="259"/>
      <c r="E45" s="260"/>
      <c r="F45" s="260"/>
      <c r="G45" s="261"/>
      <c r="H45" s="262"/>
      <c r="I45" s="263"/>
      <c r="J45" s="264"/>
      <c r="K45" s="265"/>
      <c r="O45" s="266">
        <v>1</v>
      </c>
    </row>
    <row r="46" spans="1:80" x14ac:dyDescent="0.2">
      <c r="A46" s="267">
        <v>13</v>
      </c>
      <c r="B46" s="268" t="s">
        <v>450</v>
      </c>
      <c r="C46" s="269" t="s">
        <v>451</v>
      </c>
      <c r="D46" s="270" t="s">
        <v>158</v>
      </c>
      <c r="E46" s="271">
        <v>50</v>
      </c>
      <c r="F46" s="271"/>
      <c r="G46" s="272">
        <f>E46*F46</f>
        <v>0</v>
      </c>
      <c r="H46" s="273">
        <v>9.0000000000034497E-5</v>
      </c>
      <c r="I46" s="274">
        <f>E46*H46</f>
        <v>4.5000000000017248E-3</v>
      </c>
      <c r="J46" s="273">
        <v>0</v>
      </c>
      <c r="K46" s="274">
        <f>E46*J46</f>
        <v>0</v>
      </c>
      <c r="O46" s="266">
        <v>2</v>
      </c>
      <c r="AA46" s="240">
        <v>1</v>
      </c>
      <c r="AB46" s="240">
        <v>1</v>
      </c>
      <c r="AC46" s="240">
        <v>1</v>
      </c>
      <c r="AZ46" s="240">
        <v>1</v>
      </c>
      <c r="BA46" s="240">
        <f>IF(AZ46=1,G46,0)</f>
        <v>0</v>
      </c>
      <c r="BB46" s="240">
        <f>IF(AZ46=2,G46,0)</f>
        <v>0</v>
      </c>
      <c r="BC46" s="240">
        <f>IF(AZ46=3,G46,0)</f>
        <v>0</v>
      </c>
      <c r="BD46" s="240">
        <f>IF(AZ46=4,G46,0)</f>
        <v>0</v>
      </c>
      <c r="BE46" s="240">
        <f>IF(AZ46=5,G46,0)</f>
        <v>0</v>
      </c>
      <c r="CA46" s="275">
        <v>1</v>
      </c>
      <c r="CB46" s="275">
        <v>1</v>
      </c>
    </row>
    <row r="47" spans="1:80" x14ac:dyDescent="0.2">
      <c r="A47" s="267">
        <v>14</v>
      </c>
      <c r="B47" s="268" t="s">
        <v>452</v>
      </c>
      <c r="C47" s="269" t="s">
        <v>453</v>
      </c>
      <c r="D47" s="270" t="s">
        <v>158</v>
      </c>
      <c r="E47" s="271">
        <v>50</v>
      </c>
      <c r="F47" s="271"/>
      <c r="G47" s="272">
        <f>E47*F47</f>
        <v>0</v>
      </c>
      <c r="H47" s="273">
        <v>2.20000000000109E-4</v>
      </c>
      <c r="I47" s="274">
        <f>E47*H47</f>
        <v>1.100000000000545E-2</v>
      </c>
      <c r="J47" s="273">
        <v>0</v>
      </c>
      <c r="K47" s="274">
        <f>E47*J47</f>
        <v>0</v>
      </c>
      <c r="O47" s="266">
        <v>2</v>
      </c>
      <c r="AA47" s="240">
        <v>1</v>
      </c>
      <c r="AB47" s="240">
        <v>1</v>
      </c>
      <c r="AC47" s="240">
        <v>1</v>
      </c>
      <c r="AZ47" s="240">
        <v>1</v>
      </c>
      <c r="BA47" s="240">
        <f>IF(AZ47=1,G47,0)</f>
        <v>0</v>
      </c>
      <c r="BB47" s="240">
        <f>IF(AZ47=2,G47,0)</f>
        <v>0</v>
      </c>
      <c r="BC47" s="240">
        <f>IF(AZ47=3,G47,0)</f>
        <v>0</v>
      </c>
      <c r="BD47" s="240">
        <f>IF(AZ47=4,G47,0)</f>
        <v>0</v>
      </c>
      <c r="BE47" s="240">
        <f>IF(AZ47=5,G47,0)</f>
        <v>0</v>
      </c>
      <c r="CA47" s="275">
        <v>1</v>
      </c>
      <c r="CB47" s="275">
        <v>1</v>
      </c>
    </row>
    <row r="48" spans="1:80" x14ac:dyDescent="0.2">
      <c r="A48" s="267">
        <v>15</v>
      </c>
      <c r="B48" s="268" t="s">
        <v>454</v>
      </c>
      <c r="C48" s="269" t="s">
        <v>455</v>
      </c>
      <c r="D48" s="270" t="s">
        <v>158</v>
      </c>
      <c r="E48" s="271">
        <v>50</v>
      </c>
      <c r="F48" s="271"/>
      <c r="G48" s="272">
        <f>E48*F48</f>
        <v>0</v>
      </c>
      <c r="H48" s="273">
        <v>0</v>
      </c>
      <c r="I48" s="274">
        <f>E48*H48</f>
        <v>0</v>
      </c>
      <c r="J48" s="273">
        <v>0</v>
      </c>
      <c r="K48" s="274">
        <f>E48*J48</f>
        <v>0</v>
      </c>
      <c r="O48" s="266">
        <v>2</v>
      </c>
      <c r="AA48" s="240">
        <v>1</v>
      </c>
      <c r="AB48" s="240">
        <v>1</v>
      </c>
      <c r="AC48" s="240">
        <v>1</v>
      </c>
      <c r="AZ48" s="240">
        <v>1</v>
      </c>
      <c r="BA48" s="240">
        <f>IF(AZ48=1,G48,0)</f>
        <v>0</v>
      </c>
      <c r="BB48" s="240">
        <f>IF(AZ48=2,G48,0)</f>
        <v>0</v>
      </c>
      <c r="BC48" s="240">
        <f>IF(AZ48=3,G48,0)</f>
        <v>0</v>
      </c>
      <c r="BD48" s="240">
        <f>IF(AZ48=4,G48,0)</f>
        <v>0</v>
      </c>
      <c r="BE48" s="240">
        <f>IF(AZ48=5,G48,0)</f>
        <v>0</v>
      </c>
      <c r="CA48" s="275">
        <v>1</v>
      </c>
      <c r="CB48" s="275">
        <v>1</v>
      </c>
    </row>
    <row r="49" spans="1:80" x14ac:dyDescent="0.2">
      <c r="A49" s="267">
        <v>16</v>
      </c>
      <c r="B49" s="268" t="s">
        <v>56</v>
      </c>
      <c r="C49" s="269" t="s">
        <v>494</v>
      </c>
      <c r="D49" s="270" t="s">
        <v>135</v>
      </c>
      <c r="E49" s="271">
        <v>98.5</v>
      </c>
      <c r="F49" s="271"/>
      <c r="G49" s="272">
        <f>E49*F49</f>
        <v>0</v>
      </c>
      <c r="H49" s="273">
        <v>0</v>
      </c>
      <c r="I49" s="274">
        <f>E49*H49</f>
        <v>0</v>
      </c>
      <c r="J49" s="273"/>
      <c r="K49" s="274">
        <f>E49*J49</f>
        <v>0</v>
      </c>
      <c r="O49" s="266">
        <v>2</v>
      </c>
      <c r="AA49" s="240">
        <v>12</v>
      </c>
      <c r="AB49" s="240">
        <v>0</v>
      </c>
      <c r="AC49" s="240">
        <v>16</v>
      </c>
      <c r="AZ49" s="240">
        <v>1</v>
      </c>
      <c r="BA49" s="240">
        <f>IF(AZ49=1,G49,0)</f>
        <v>0</v>
      </c>
      <c r="BB49" s="240">
        <f>IF(AZ49=2,G49,0)</f>
        <v>0</v>
      </c>
      <c r="BC49" s="240">
        <f>IF(AZ49=3,G49,0)</f>
        <v>0</v>
      </c>
      <c r="BD49" s="240">
        <f>IF(AZ49=4,G49,0)</f>
        <v>0</v>
      </c>
      <c r="BE49" s="240">
        <f>IF(AZ49=5,G49,0)</f>
        <v>0</v>
      </c>
      <c r="CA49" s="275">
        <v>12</v>
      </c>
      <c r="CB49" s="275">
        <v>0</v>
      </c>
    </row>
    <row r="50" spans="1:80" x14ac:dyDescent="0.2">
      <c r="A50" s="276"/>
      <c r="B50" s="279"/>
      <c r="C50" s="338" t="s">
        <v>492</v>
      </c>
      <c r="D50" s="339"/>
      <c r="E50" s="280">
        <v>98.5</v>
      </c>
      <c r="F50" s="281"/>
      <c r="G50" s="282"/>
      <c r="H50" s="283"/>
      <c r="I50" s="277"/>
      <c r="J50" s="284"/>
      <c r="K50" s="277"/>
      <c r="M50" s="278" t="s">
        <v>492</v>
      </c>
      <c r="O50" s="266"/>
    </row>
    <row r="51" spans="1:80" x14ac:dyDescent="0.2">
      <c r="A51" s="285"/>
      <c r="B51" s="286" t="s">
        <v>104</v>
      </c>
      <c r="C51" s="287" t="s">
        <v>270</v>
      </c>
      <c r="D51" s="288"/>
      <c r="E51" s="289"/>
      <c r="F51" s="290"/>
      <c r="G51" s="291">
        <f>SUM(G45:G50)</f>
        <v>0</v>
      </c>
      <c r="H51" s="292"/>
      <c r="I51" s="293">
        <f>SUM(I45:I50)</f>
        <v>1.5500000000007175E-2</v>
      </c>
      <c r="J51" s="292"/>
      <c r="K51" s="293">
        <f>SUM(K45:K50)</f>
        <v>0</v>
      </c>
      <c r="O51" s="266">
        <v>4</v>
      </c>
      <c r="BA51" s="294">
        <f>SUM(BA45:BA50)</f>
        <v>0</v>
      </c>
      <c r="BB51" s="294">
        <f>SUM(BB45:BB50)</f>
        <v>0</v>
      </c>
      <c r="BC51" s="294">
        <f>SUM(BC45:BC50)</f>
        <v>0</v>
      </c>
      <c r="BD51" s="294">
        <f>SUM(BD45:BD50)</f>
        <v>0</v>
      </c>
      <c r="BE51" s="294">
        <f>SUM(BE45:BE50)</f>
        <v>0</v>
      </c>
    </row>
    <row r="52" spans="1:80" x14ac:dyDescent="0.2">
      <c r="A52" s="256" t="s">
        <v>100</v>
      </c>
      <c r="B52" s="257" t="s">
        <v>294</v>
      </c>
      <c r="C52" s="258" t="s">
        <v>295</v>
      </c>
      <c r="D52" s="259"/>
      <c r="E52" s="260"/>
      <c r="F52" s="260"/>
      <c r="G52" s="261"/>
      <c r="H52" s="262"/>
      <c r="I52" s="263"/>
      <c r="J52" s="264"/>
      <c r="K52" s="265"/>
      <c r="O52" s="266">
        <v>1</v>
      </c>
    </row>
    <row r="53" spans="1:80" x14ac:dyDescent="0.2">
      <c r="A53" s="267">
        <v>17</v>
      </c>
      <c r="B53" s="268" t="s">
        <v>297</v>
      </c>
      <c r="C53" s="269" t="s">
        <v>298</v>
      </c>
      <c r="D53" s="270" t="s">
        <v>142</v>
      </c>
      <c r="E53" s="271">
        <v>125.62220000000001</v>
      </c>
      <c r="F53" s="271"/>
      <c r="G53" s="272">
        <f>E53*F53</f>
        <v>0</v>
      </c>
      <c r="H53" s="273">
        <v>0</v>
      </c>
      <c r="I53" s="274">
        <f>E53*H53</f>
        <v>0</v>
      </c>
      <c r="J53" s="273">
        <v>0</v>
      </c>
      <c r="K53" s="274">
        <f>E53*J53</f>
        <v>0</v>
      </c>
      <c r="O53" s="266">
        <v>2</v>
      </c>
      <c r="AA53" s="240">
        <v>1</v>
      </c>
      <c r="AB53" s="240">
        <v>1</v>
      </c>
      <c r="AC53" s="240">
        <v>1</v>
      </c>
      <c r="AZ53" s="240">
        <v>1</v>
      </c>
      <c r="BA53" s="240">
        <f>IF(AZ53=1,G53,0)</f>
        <v>0</v>
      </c>
      <c r="BB53" s="240">
        <f>IF(AZ53=2,G53,0)</f>
        <v>0</v>
      </c>
      <c r="BC53" s="240">
        <f>IF(AZ53=3,G53,0)</f>
        <v>0</v>
      </c>
      <c r="BD53" s="240">
        <f>IF(AZ53=4,G53,0)</f>
        <v>0</v>
      </c>
      <c r="BE53" s="240">
        <f>IF(AZ53=5,G53,0)</f>
        <v>0</v>
      </c>
      <c r="CA53" s="275">
        <v>1</v>
      </c>
      <c r="CB53" s="275">
        <v>1</v>
      </c>
    </row>
    <row r="54" spans="1:80" x14ac:dyDescent="0.2">
      <c r="A54" s="285"/>
      <c r="B54" s="286" t="s">
        <v>104</v>
      </c>
      <c r="C54" s="287" t="s">
        <v>296</v>
      </c>
      <c r="D54" s="288"/>
      <c r="E54" s="289"/>
      <c r="F54" s="290"/>
      <c r="G54" s="291">
        <f>SUM(G52:G53)</f>
        <v>0</v>
      </c>
      <c r="H54" s="292"/>
      <c r="I54" s="293">
        <f>SUM(I52:I53)</f>
        <v>0</v>
      </c>
      <c r="J54" s="292"/>
      <c r="K54" s="293">
        <f>SUM(K52:K53)</f>
        <v>0</v>
      </c>
      <c r="O54" s="266">
        <v>4</v>
      </c>
      <c r="BA54" s="294">
        <f>SUM(BA52:BA53)</f>
        <v>0</v>
      </c>
      <c r="BB54" s="294">
        <f>SUM(BB52:BB53)</f>
        <v>0</v>
      </c>
      <c r="BC54" s="294">
        <f>SUM(BC52:BC53)</f>
        <v>0</v>
      </c>
      <c r="BD54" s="294">
        <f>SUM(BD52:BD53)</f>
        <v>0</v>
      </c>
      <c r="BE54" s="294">
        <f>SUM(BE52:BE53)</f>
        <v>0</v>
      </c>
    </row>
    <row r="55" spans="1:80" x14ac:dyDescent="0.2">
      <c r="A55" s="256" t="s">
        <v>100</v>
      </c>
      <c r="B55" s="257" t="s">
        <v>299</v>
      </c>
      <c r="C55" s="258" t="s">
        <v>300</v>
      </c>
      <c r="D55" s="259"/>
      <c r="E55" s="260"/>
      <c r="F55" s="260"/>
      <c r="G55" s="261"/>
      <c r="H55" s="262"/>
      <c r="I55" s="263"/>
      <c r="J55" s="264"/>
      <c r="K55" s="265"/>
      <c r="O55" s="266">
        <v>1</v>
      </c>
    </row>
    <row r="56" spans="1:80" ht="22.5" x14ac:dyDescent="0.2">
      <c r="A56" s="267">
        <v>18</v>
      </c>
      <c r="B56" s="268" t="s">
        <v>456</v>
      </c>
      <c r="C56" s="269" t="s">
        <v>457</v>
      </c>
      <c r="D56" s="270" t="s">
        <v>135</v>
      </c>
      <c r="E56" s="271">
        <v>108.35</v>
      </c>
      <c r="F56" s="271"/>
      <c r="G56" s="272">
        <f>E56*F56</f>
        <v>0</v>
      </c>
      <c r="H56" s="273">
        <v>3.4000000000000702E-4</v>
      </c>
      <c r="I56" s="274">
        <f>E56*H56</f>
        <v>3.683900000000076E-2</v>
      </c>
      <c r="J56" s="273">
        <v>0</v>
      </c>
      <c r="K56" s="274">
        <f>E56*J56</f>
        <v>0</v>
      </c>
      <c r="O56" s="266">
        <v>2</v>
      </c>
      <c r="AA56" s="240">
        <v>1</v>
      </c>
      <c r="AB56" s="240">
        <v>7</v>
      </c>
      <c r="AC56" s="240">
        <v>7</v>
      </c>
      <c r="AZ56" s="240">
        <v>2</v>
      </c>
      <c r="BA56" s="240">
        <f>IF(AZ56=1,G56,0)</f>
        <v>0</v>
      </c>
      <c r="BB56" s="240">
        <f>IF(AZ56=2,G56,0)</f>
        <v>0</v>
      </c>
      <c r="BC56" s="240">
        <f>IF(AZ56=3,G56,0)</f>
        <v>0</v>
      </c>
      <c r="BD56" s="240">
        <f>IF(AZ56=4,G56,0)</f>
        <v>0</v>
      </c>
      <c r="BE56" s="240">
        <f>IF(AZ56=5,G56,0)</f>
        <v>0</v>
      </c>
      <c r="CA56" s="275">
        <v>1</v>
      </c>
      <c r="CB56" s="275">
        <v>7</v>
      </c>
    </row>
    <row r="57" spans="1:80" x14ac:dyDescent="0.2">
      <c r="A57" s="276"/>
      <c r="B57" s="279"/>
      <c r="C57" s="338" t="s">
        <v>495</v>
      </c>
      <c r="D57" s="339"/>
      <c r="E57" s="280">
        <v>108.35</v>
      </c>
      <c r="F57" s="281"/>
      <c r="G57" s="282"/>
      <c r="H57" s="283"/>
      <c r="I57" s="277"/>
      <c r="J57" s="284"/>
      <c r="K57" s="277"/>
      <c r="M57" s="278" t="s">
        <v>495</v>
      </c>
      <c r="O57" s="266"/>
    </row>
    <row r="58" spans="1:80" x14ac:dyDescent="0.2">
      <c r="A58" s="285"/>
      <c r="B58" s="286" t="s">
        <v>104</v>
      </c>
      <c r="C58" s="287" t="s">
        <v>301</v>
      </c>
      <c r="D58" s="288"/>
      <c r="E58" s="289"/>
      <c r="F58" s="290"/>
      <c r="G58" s="291">
        <f>SUM(G55:G57)</f>
        <v>0</v>
      </c>
      <c r="H58" s="292"/>
      <c r="I58" s="293">
        <f>SUM(I55:I57)</f>
        <v>3.683900000000076E-2</v>
      </c>
      <c r="J58" s="292"/>
      <c r="K58" s="293">
        <f>SUM(K55:K57)</f>
        <v>0</v>
      </c>
      <c r="O58" s="266">
        <v>4</v>
      </c>
      <c r="BA58" s="294">
        <f>SUM(BA55:BA57)</f>
        <v>0</v>
      </c>
      <c r="BB58" s="294">
        <f>SUM(BB55:BB57)</f>
        <v>0</v>
      </c>
      <c r="BC58" s="294">
        <f>SUM(BC55:BC57)</f>
        <v>0</v>
      </c>
      <c r="BD58" s="294">
        <f>SUM(BD55:BD57)</f>
        <v>0</v>
      </c>
      <c r="BE58" s="294">
        <f>SUM(BE55:BE57)</f>
        <v>0</v>
      </c>
    </row>
    <row r="59" spans="1:80" x14ac:dyDescent="0.2">
      <c r="A59" s="256" t="s">
        <v>100</v>
      </c>
      <c r="B59" s="257" t="s">
        <v>305</v>
      </c>
      <c r="C59" s="258" t="s">
        <v>306</v>
      </c>
      <c r="D59" s="259"/>
      <c r="E59" s="260"/>
      <c r="F59" s="260"/>
      <c r="G59" s="261"/>
      <c r="H59" s="262"/>
      <c r="I59" s="263"/>
      <c r="J59" s="264"/>
      <c r="K59" s="265"/>
      <c r="O59" s="266">
        <v>1</v>
      </c>
    </row>
    <row r="60" spans="1:80" x14ac:dyDescent="0.2">
      <c r="A60" s="267">
        <v>19</v>
      </c>
      <c r="B60" s="268" t="s">
        <v>496</v>
      </c>
      <c r="C60" s="269" t="s">
        <v>497</v>
      </c>
      <c r="D60" s="270" t="s">
        <v>135</v>
      </c>
      <c r="E60" s="271">
        <v>48.460500000000003</v>
      </c>
      <c r="F60" s="271"/>
      <c r="G60" s="272">
        <f>E60*F60</f>
        <v>0</v>
      </c>
      <c r="H60" s="273">
        <v>3.8400000000002898E-3</v>
      </c>
      <c r="I60" s="274">
        <f>E60*H60</f>
        <v>0.18608832000001405</v>
      </c>
      <c r="J60" s="273">
        <v>0</v>
      </c>
      <c r="K60" s="274">
        <f>E60*J60</f>
        <v>0</v>
      </c>
      <c r="O60" s="266">
        <v>2</v>
      </c>
      <c r="AA60" s="240">
        <v>1</v>
      </c>
      <c r="AB60" s="240">
        <v>7</v>
      </c>
      <c r="AC60" s="240">
        <v>7</v>
      </c>
      <c r="AZ60" s="240">
        <v>2</v>
      </c>
      <c r="BA60" s="240">
        <f>IF(AZ60=1,G60,0)</f>
        <v>0</v>
      </c>
      <c r="BB60" s="240">
        <f>IF(AZ60=2,G60,0)</f>
        <v>0</v>
      </c>
      <c r="BC60" s="240">
        <f>IF(AZ60=3,G60,0)</f>
        <v>0</v>
      </c>
      <c r="BD60" s="240">
        <f>IF(AZ60=4,G60,0)</f>
        <v>0</v>
      </c>
      <c r="BE60" s="240">
        <f>IF(AZ60=5,G60,0)</f>
        <v>0</v>
      </c>
      <c r="CA60" s="275">
        <v>1</v>
      </c>
      <c r="CB60" s="275">
        <v>7</v>
      </c>
    </row>
    <row r="61" spans="1:80" x14ac:dyDescent="0.2">
      <c r="A61" s="276"/>
      <c r="B61" s="279"/>
      <c r="C61" s="338" t="s">
        <v>498</v>
      </c>
      <c r="D61" s="339"/>
      <c r="E61" s="280">
        <v>48.460500000000003</v>
      </c>
      <c r="F61" s="281"/>
      <c r="G61" s="282"/>
      <c r="H61" s="283"/>
      <c r="I61" s="277"/>
      <c r="J61" s="284"/>
      <c r="K61" s="277"/>
      <c r="M61" s="278" t="s">
        <v>498</v>
      </c>
      <c r="O61" s="266"/>
    </row>
    <row r="62" spans="1:80" x14ac:dyDescent="0.2">
      <c r="A62" s="285"/>
      <c r="B62" s="286" t="s">
        <v>104</v>
      </c>
      <c r="C62" s="287" t="s">
        <v>307</v>
      </c>
      <c r="D62" s="288"/>
      <c r="E62" s="289"/>
      <c r="F62" s="290"/>
      <c r="G62" s="291">
        <f>SUM(G59:G61)</f>
        <v>0</v>
      </c>
      <c r="H62" s="292"/>
      <c r="I62" s="293">
        <f>SUM(I59:I61)</f>
        <v>0.18608832000001405</v>
      </c>
      <c r="J62" s="292"/>
      <c r="K62" s="293">
        <f>SUM(K59:K61)</f>
        <v>0</v>
      </c>
      <c r="O62" s="266">
        <v>4</v>
      </c>
      <c r="BA62" s="294">
        <f>SUM(BA59:BA61)</f>
        <v>0</v>
      </c>
      <c r="BB62" s="294">
        <f>SUM(BB59:BB61)</f>
        <v>0</v>
      </c>
      <c r="BC62" s="294">
        <f>SUM(BC59:BC61)</f>
        <v>0</v>
      </c>
      <c r="BD62" s="294">
        <f>SUM(BD59:BD61)</f>
        <v>0</v>
      </c>
      <c r="BE62" s="294">
        <f>SUM(BE59:BE61)</f>
        <v>0</v>
      </c>
    </row>
    <row r="63" spans="1:80" x14ac:dyDescent="0.2">
      <c r="A63" s="256" t="s">
        <v>100</v>
      </c>
      <c r="B63" s="257" t="s">
        <v>322</v>
      </c>
      <c r="C63" s="258" t="s">
        <v>323</v>
      </c>
      <c r="D63" s="259"/>
      <c r="E63" s="260"/>
      <c r="F63" s="260"/>
      <c r="G63" s="261"/>
      <c r="H63" s="262"/>
      <c r="I63" s="263"/>
      <c r="J63" s="264"/>
      <c r="K63" s="265"/>
      <c r="O63" s="266">
        <v>1</v>
      </c>
    </row>
    <row r="64" spans="1:80" x14ac:dyDescent="0.2">
      <c r="A64" s="267">
        <v>20</v>
      </c>
      <c r="B64" s="268" t="s">
        <v>499</v>
      </c>
      <c r="C64" s="269" t="s">
        <v>500</v>
      </c>
      <c r="D64" s="270" t="s">
        <v>135</v>
      </c>
      <c r="E64" s="271">
        <v>98.5</v>
      </c>
      <c r="F64" s="271"/>
      <c r="G64" s="272">
        <f>E64*F64</f>
        <v>0</v>
      </c>
      <c r="H64" s="273">
        <v>2.4999999999986101E-4</v>
      </c>
      <c r="I64" s="274">
        <f>E64*H64</f>
        <v>2.4624999999986311E-2</v>
      </c>
      <c r="J64" s="273">
        <v>0</v>
      </c>
      <c r="K64" s="274">
        <f>E64*J64</f>
        <v>0</v>
      </c>
      <c r="O64" s="266">
        <v>2</v>
      </c>
      <c r="AA64" s="240">
        <v>1</v>
      </c>
      <c r="AB64" s="240">
        <v>7</v>
      </c>
      <c r="AC64" s="240">
        <v>7</v>
      </c>
      <c r="AZ64" s="240">
        <v>2</v>
      </c>
      <c r="BA64" s="240">
        <f>IF(AZ64=1,G64,0)</f>
        <v>0</v>
      </c>
      <c r="BB64" s="240">
        <f>IF(AZ64=2,G64,0)</f>
        <v>0</v>
      </c>
      <c r="BC64" s="240">
        <f>IF(AZ64=3,G64,0)</f>
        <v>0</v>
      </c>
      <c r="BD64" s="240">
        <f>IF(AZ64=4,G64,0)</f>
        <v>0</v>
      </c>
      <c r="BE64" s="240">
        <f>IF(AZ64=5,G64,0)</f>
        <v>0</v>
      </c>
      <c r="CA64" s="275">
        <v>1</v>
      </c>
      <c r="CB64" s="275">
        <v>7</v>
      </c>
    </row>
    <row r="65" spans="1:80" x14ac:dyDescent="0.2">
      <c r="A65" s="267">
        <v>21</v>
      </c>
      <c r="B65" s="268" t="s">
        <v>458</v>
      </c>
      <c r="C65" s="269" t="s">
        <v>459</v>
      </c>
      <c r="D65" s="270" t="s">
        <v>135</v>
      </c>
      <c r="E65" s="271">
        <v>108.35</v>
      </c>
      <c r="F65" s="271"/>
      <c r="G65" s="272">
        <f>E65*F65</f>
        <v>0</v>
      </c>
      <c r="H65" s="273">
        <v>1.3720000000006401E-2</v>
      </c>
      <c r="I65" s="274">
        <f>E65*H65</f>
        <v>1.4865620000006934</v>
      </c>
      <c r="J65" s="273"/>
      <c r="K65" s="274">
        <f>E65*J65</f>
        <v>0</v>
      </c>
      <c r="O65" s="266">
        <v>2</v>
      </c>
      <c r="AA65" s="240">
        <v>3</v>
      </c>
      <c r="AB65" s="240">
        <v>7</v>
      </c>
      <c r="AC65" s="240">
        <v>61189990</v>
      </c>
      <c r="AZ65" s="240">
        <v>2</v>
      </c>
      <c r="BA65" s="240">
        <f>IF(AZ65=1,G65,0)</f>
        <v>0</v>
      </c>
      <c r="BB65" s="240">
        <f>IF(AZ65=2,G65,0)</f>
        <v>0</v>
      </c>
      <c r="BC65" s="240">
        <f>IF(AZ65=3,G65,0)</f>
        <v>0</v>
      </c>
      <c r="BD65" s="240">
        <f>IF(AZ65=4,G65,0)</f>
        <v>0</v>
      </c>
      <c r="BE65" s="240">
        <f>IF(AZ65=5,G65,0)</f>
        <v>0</v>
      </c>
      <c r="CA65" s="275">
        <v>3</v>
      </c>
      <c r="CB65" s="275">
        <v>7</v>
      </c>
    </row>
    <row r="66" spans="1:80" x14ac:dyDescent="0.2">
      <c r="A66" s="276"/>
      <c r="B66" s="279"/>
      <c r="C66" s="338" t="s">
        <v>495</v>
      </c>
      <c r="D66" s="339"/>
      <c r="E66" s="280">
        <v>108.35</v>
      </c>
      <c r="F66" s="281"/>
      <c r="G66" s="282"/>
      <c r="H66" s="283"/>
      <c r="I66" s="277"/>
      <c r="J66" s="284"/>
      <c r="K66" s="277"/>
      <c r="M66" s="278" t="s">
        <v>495</v>
      </c>
      <c r="O66" s="266"/>
    </row>
    <row r="67" spans="1:80" x14ac:dyDescent="0.2">
      <c r="A67" s="267">
        <v>22</v>
      </c>
      <c r="B67" s="268" t="s">
        <v>460</v>
      </c>
      <c r="C67" s="269" t="s">
        <v>461</v>
      </c>
      <c r="D67" s="270" t="s">
        <v>142</v>
      </c>
      <c r="E67" s="271">
        <v>1.5112000000000001</v>
      </c>
      <c r="F67" s="271"/>
      <c r="G67" s="272">
        <f>E67*F67</f>
        <v>0</v>
      </c>
      <c r="H67" s="273">
        <v>0</v>
      </c>
      <c r="I67" s="274">
        <f>E67*H67</f>
        <v>0</v>
      </c>
      <c r="J67" s="273">
        <v>0</v>
      </c>
      <c r="K67" s="274">
        <f>E67*J67</f>
        <v>0</v>
      </c>
      <c r="O67" s="266">
        <v>2</v>
      </c>
      <c r="AA67" s="240">
        <v>1</v>
      </c>
      <c r="AB67" s="240">
        <v>7</v>
      </c>
      <c r="AC67" s="240">
        <v>7</v>
      </c>
      <c r="AZ67" s="240">
        <v>2</v>
      </c>
      <c r="BA67" s="240">
        <f>IF(AZ67=1,G67,0)</f>
        <v>0</v>
      </c>
      <c r="BB67" s="240">
        <f>IF(AZ67=2,G67,0)</f>
        <v>0</v>
      </c>
      <c r="BC67" s="240">
        <f>IF(AZ67=3,G67,0)</f>
        <v>0</v>
      </c>
      <c r="BD67" s="240">
        <f>IF(AZ67=4,G67,0)</f>
        <v>0</v>
      </c>
      <c r="BE67" s="240">
        <f>IF(AZ67=5,G67,0)</f>
        <v>0</v>
      </c>
      <c r="CA67" s="275">
        <v>1</v>
      </c>
      <c r="CB67" s="275">
        <v>7</v>
      </c>
    </row>
    <row r="68" spans="1:80" x14ac:dyDescent="0.2">
      <c r="A68" s="285"/>
      <c r="B68" s="286" t="s">
        <v>104</v>
      </c>
      <c r="C68" s="287" t="s">
        <v>324</v>
      </c>
      <c r="D68" s="288"/>
      <c r="E68" s="289"/>
      <c r="F68" s="290"/>
      <c r="G68" s="291">
        <f>SUM(G63:G67)</f>
        <v>0</v>
      </c>
      <c r="H68" s="292"/>
      <c r="I68" s="293">
        <f>SUM(I63:I67)</f>
        <v>1.5111870000006797</v>
      </c>
      <c r="J68" s="292"/>
      <c r="K68" s="293">
        <f>SUM(K63:K67)</f>
        <v>0</v>
      </c>
      <c r="O68" s="266">
        <v>4</v>
      </c>
      <c r="BA68" s="294">
        <f>SUM(BA63:BA67)</f>
        <v>0</v>
      </c>
      <c r="BB68" s="294">
        <f>SUM(BB63:BB67)</f>
        <v>0</v>
      </c>
      <c r="BC68" s="294">
        <f>SUM(BC63:BC67)</f>
        <v>0</v>
      </c>
      <c r="BD68" s="294">
        <f>SUM(BD63:BD67)</f>
        <v>0</v>
      </c>
      <c r="BE68" s="294">
        <f>SUM(BE63:BE67)</f>
        <v>0</v>
      </c>
    </row>
    <row r="69" spans="1:80" x14ac:dyDescent="0.2">
      <c r="A69" s="256" t="s">
        <v>100</v>
      </c>
      <c r="B69" s="257" t="s">
        <v>333</v>
      </c>
      <c r="C69" s="258" t="s">
        <v>334</v>
      </c>
      <c r="D69" s="259"/>
      <c r="E69" s="260"/>
      <c r="F69" s="260"/>
      <c r="G69" s="261"/>
      <c r="H69" s="262"/>
      <c r="I69" s="263"/>
      <c r="J69" s="264"/>
      <c r="K69" s="265"/>
      <c r="O69" s="266">
        <v>1</v>
      </c>
    </row>
    <row r="70" spans="1:80" x14ac:dyDescent="0.2">
      <c r="A70" s="267">
        <v>23</v>
      </c>
      <c r="B70" s="268" t="s">
        <v>501</v>
      </c>
      <c r="C70" s="269" t="s">
        <v>502</v>
      </c>
      <c r="D70" s="270" t="s">
        <v>135</v>
      </c>
      <c r="E70" s="271">
        <v>30</v>
      </c>
      <c r="F70" s="271"/>
      <c r="G70" s="272">
        <f>E70*F70</f>
        <v>0</v>
      </c>
      <c r="H70" s="273">
        <v>6.0000000000004501E-5</v>
      </c>
      <c r="I70" s="274">
        <f>E70*H70</f>
        <v>1.800000000000135E-3</v>
      </c>
      <c r="J70" s="273">
        <v>0</v>
      </c>
      <c r="K70" s="274">
        <f>E70*J70</f>
        <v>0</v>
      </c>
      <c r="O70" s="266">
        <v>2</v>
      </c>
      <c r="AA70" s="240">
        <v>1</v>
      </c>
      <c r="AB70" s="240">
        <v>7</v>
      </c>
      <c r="AC70" s="240">
        <v>7</v>
      </c>
      <c r="AZ70" s="240">
        <v>2</v>
      </c>
      <c r="BA70" s="240">
        <f>IF(AZ70=1,G70,0)</f>
        <v>0</v>
      </c>
      <c r="BB70" s="240">
        <f>IF(AZ70=2,G70,0)</f>
        <v>0</v>
      </c>
      <c r="BC70" s="240">
        <f>IF(AZ70=3,G70,0)</f>
        <v>0</v>
      </c>
      <c r="BD70" s="240">
        <f>IF(AZ70=4,G70,0)</f>
        <v>0</v>
      </c>
      <c r="BE70" s="240">
        <f>IF(AZ70=5,G70,0)</f>
        <v>0</v>
      </c>
      <c r="CA70" s="275">
        <v>1</v>
      </c>
      <c r="CB70" s="275">
        <v>7</v>
      </c>
    </row>
    <row r="71" spans="1:80" x14ac:dyDescent="0.2">
      <c r="A71" s="276"/>
      <c r="B71" s="279"/>
      <c r="C71" s="338" t="s">
        <v>503</v>
      </c>
      <c r="D71" s="339"/>
      <c r="E71" s="280">
        <v>30</v>
      </c>
      <c r="F71" s="281"/>
      <c r="G71" s="282"/>
      <c r="H71" s="283"/>
      <c r="I71" s="277"/>
      <c r="J71" s="284"/>
      <c r="K71" s="277"/>
      <c r="M71" s="278">
        <v>30</v>
      </c>
      <c r="O71" s="266"/>
    </row>
    <row r="72" spans="1:80" x14ac:dyDescent="0.2">
      <c r="A72" s="267">
        <v>24</v>
      </c>
      <c r="B72" s="268" t="s">
        <v>504</v>
      </c>
      <c r="C72" s="269" t="s">
        <v>505</v>
      </c>
      <c r="D72" s="270" t="s">
        <v>338</v>
      </c>
      <c r="E72" s="271">
        <v>7000</v>
      </c>
      <c r="F72" s="271"/>
      <c r="G72" s="272">
        <f>E72*F72</f>
        <v>0</v>
      </c>
      <c r="H72" s="273">
        <v>4.99999999999945E-5</v>
      </c>
      <c r="I72" s="274">
        <f>E72*H72</f>
        <v>0.34999999999996151</v>
      </c>
      <c r="J72" s="273">
        <v>0</v>
      </c>
      <c r="K72" s="274">
        <f>E72*J72</f>
        <v>0</v>
      </c>
      <c r="O72" s="266">
        <v>2</v>
      </c>
      <c r="AA72" s="240">
        <v>1</v>
      </c>
      <c r="AB72" s="240">
        <v>7</v>
      </c>
      <c r="AC72" s="240">
        <v>7</v>
      </c>
      <c r="AZ72" s="240">
        <v>2</v>
      </c>
      <c r="BA72" s="240">
        <f>IF(AZ72=1,G72,0)</f>
        <v>0</v>
      </c>
      <c r="BB72" s="240">
        <f>IF(AZ72=2,G72,0)</f>
        <v>0</v>
      </c>
      <c r="BC72" s="240">
        <f>IF(AZ72=3,G72,0)</f>
        <v>0</v>
      </c>
      <c r="BD72" s="240">
        <f>IF(AZ72=4,G72,0)</f>
        <v>0</v>
      </c>
      <c r="BE72" s="240">
        <f>IF(AZ72=5,G72,0)</f>
        <v>0</v>
      </c>
      <c r="CA72" s="275">
        <v>1</v>
      </c>
      <c r="CB72" s="275">
        <v>7</v>
      </c>
    </row>
    <row r="73" spans="1:80" x14ac:dyDescent="0.2">
      <c r="A73" s="267">
        <v>25</v>
      </c>
      <c r="B73" s="268" t="s">
        <v>506</v>
      </c>
      <c r="C73" s="269" t="s">
        <v>507</v>
      </c>
      <c r="D73" s="270" t="s">
        <v>194</v>
      </c>
      <c r="E73" s="271">
        <v>30.5</v>
      </c>
      <c r="F73" s="271"/>
      <c r="G73" s="272">
        <f>E73*F73</f>
        <v>0</v>
      </c>
      <c r="H73" s="273">
        <v>6.0000000000004501E-5</v>
      </c>
      <c r="I73" s="274">
        <f>E73*H73</f>
        <v>1.8300000000001373E-3</v>
      </c>
      <c r="J73" s="273"/>
      <c r="K73" s="274">
        <f>E73*J73</f>
        <v>0</v>
      </c>
      <c r="O73" s="266">
        <v>2</v>
      </c>
      <c r="AA73" s="240">
        <v>12</v>
      </c>
      <c r="AB73" s="240">
        <v>0</v>
      </c>
      <c r="AC73" s="240">
        <v>25</v>
      </c>
      <c r="AZ73" s="240">
        <v>2</v>
      </c>
      <c r="BA73" s="240">
        <f>IF(AZ73=1,G73,0)</f>
        <v>0</v>
      </c>
      <c r="BB73" s="240">
        <f>IF(AZ73=2,G73,0)</f>
        <v>0</v>
      </c>
      <c r="BC73" s="240">
        <f>IF(AZ73=3,G73,0)</f>
        <v>0</v>
      </c>
      <c r="BD73" s="240">
        <f>IF(AZ73=4,G73,0)</f>
        <v>0</v>
      </c>
      <c r="BE73" s="240">
        <f>IF(AZ73=5,G73,0)</f>
        <v>0</v>
      </c>
      <c r="CA73" s="275">
        <v>12</v>
      </c>
      <c r="CB73" s="275">
        <v>0</v>
      </c>
    </row>
    <row r="74" spans="1:80" x14ac:dyDescent="0.2">
      <c r="A74" s="276"/>
      <c r="B74" s="279"/>
      <c r="C74" s="338" t="s">
        <v>508</v>
      </c>
      <c r="D74" s="339"/>
      <c r="E74" s="280">
        <v>30.5</v>
      </c>
      <c r="F74" s="281"/>
      <c r="G74" s="282"/>
      <c r="H74" s="283"/>
      <c r="I74" s="277"/>
      <c r="J74" s="284"/>
      <c r="K74" s="277"/>
      <c r="M74" s="278" t="s">
        <v>508</v>
      </c>
      <c r="O74" s="266"/>
    </row>
    <row r="75" spans="1:80" x14ac:dyDescent="0.2">
      <c r="A75" s="267">
        <v>26</v>
      </c>
      <c r="B75" s="268" t="s">
        <v>56</v>
      </c>
      <c r="C75" s="269" t="s">
        <v>509</v>
      </c>
      <c r="D75" s="270" t="s">
        <v>194</v>
      </c>
      <c r="E75" s="271">
        <v>72</v>
      </c>
      <c r="F75" s="271"/>
      <c r="G75" s="272">
        <f>E75*F75</f>
        <v>0</v>
      </c>
      <c r="H75" s="273">
        <v>0</v>
      </c>
      <c r="I75" s="274">
        <f>E75*H75</f>
        <v>0</v>
      </c>
      <c r="J75" s="273"/>
      <c r="K75" s="274">
        <f>E75*J75</f>
        <v>0</v>
      </c>
      <c r="O75" s="266">
        <v>2</v>
      </c>
      <c r="AA75" s="240">
        <v>12</v>
      </c>
      <c r="AB75" s="240">
        <v>0</v>
      </c>
      <c r="AC75" s="240">
        <v>26</v>
      </c>
      <c r="AZ75" s="240">
        <v>2</v>
      </c>
      <c r="BA75" s="240">
        <f>IF(AZ75=1,G75,0)</f>
        <v>0</v>
      </c>
      <c r="BB75" s="240">
        <f>IF(AZ75=2,G75,0)</f>
        <v>0</v>
      </c>
      <c r="BC75" s="240">
        <f>IF(AZ75=3,G75,0)</f>
        <v>0</v>
      </c>
      <c r="BD75" s="240">
        <f>IF(AZ75=4,G75,0)</f>
        <v>0</v>
      </c>
      <c r="BE75" s="240">
        <f>IF(AZ75=5,G75,0)</f>
        <v>0</v>
      </c>
      <c r="CA75" s="275">
        <v>12</v>
      </c>
      <c r="CB75" s="275">
        <v>0</v>
      </c>
    </row>
    <row r="76" spans="1:80" x14ac:dyDescent="0.2">
      <c r="A76" s="276"/>
      <c r="B76" s="279"/>
      <c r="C76" s="338" t="s">
        <v>510</v>
      </c>
      <c r="D76" s="339"/>
      <c r="E76" s="280">
        <v>72</v>
      </c>
      <c r="F76" s="281"/>
      <c r="G76" s="282"/>
      <c r="H76" s="283"/>
      <c r="I76" s="277"/>
      <c r="J76" s="284"/>
      <c r="K76" s="277"/>
      <c r="M76" s="278" t="s">
        <v>510</v>
      </c>
      <c r="O76" s="266"/>
    </row>
    <row r="77" spans="1:80" x14ac:dyDescent="0.2">
      <c r="A77" s="267">
        <v>27</v>
      </c>
      <c r="B77" s="268" t="s">
        <v>511</v>
      </c>
      <c r="C77" s="269" t="s">
        <v>512</v>
      </c>
      <c r="D77" s="270" t="s">
        <v>513</v>
      </c>
      <c r="E77" s="271">
        <v>7</v>
      </c>
      <c r="F77" s="271"/>
      <c r="G77" s="272">
        <f>E77*F77</f>
        <v>0</v>
      </c>
      <c r="H77" s="273">
        <v>1</v>
      </c>
      <c r="I77" s="274">
        <f>E77*H77</f>
        <v>7</v>
      </c>
      <c r="J77" s="273"/>
      <c r="K77" s="274">
        <f>E77*J77</f>
        <v>0</v>
      </c>
      <c r="O77" s="266">
        <v>2</v>
      </c>
      <c r="AA77" s="240">
        <v>3</v>
      </c>
      <c r="AB77" s="240">
        <v>7</v>
      </c>
      <c r="AC77" s="240">
        <v>15422843</v>
      </c>
      <c r="AZ77" s="240">
        <v>2</v>
      </c>
      <c r="BA77" s="240">
        <f>IF(AZ77=1,G77,0)</f>
        <v>0</v>
      </c>
      <c r="BB77" s="240">
        <f>IF(AZ77=2,G77,0)</f>
        <v>0</v>
      </c>
      <c r="BC77" s="240">
        <f>IF(AZ77=3,G77,0)</f>
        <v>0</v>
      </c>
      <c r="BD77" s="240">
        <f>IF(AZ77=4,G77,0)</f>
        <v>0</v>
      </c>
      <c r="BE77" s="240">
        <f>IF(AZ77=5,G77,0)</f>
        <v>0</v>
      </c>
      <c r="CA77" s="275">
        <v>3</v>
      </c>
      <c r="CB77" s="275">
        <v>7</v>
      </c>
    </row>
    <row r="78" spans="1:80" x14ac:dyDescent="0.2">
      <c r="A78" s="276"/>
      <c r="B78" s="279"/>
      <c r="C78" s="338" t="s">
        <v>514</v>
      </c>
      <c r="D78" s="339"/>
      <c r="E78" s="280">
        <v>7</v>
      </c>
      <c r="F78" s="281"/>
      <c r="G78" s="282"/>
      <c r="H78" s="283"/>
      <c r="I78" s="277"/>
      <c r="J78" s="284"/>
      <c r="K78" s="277"/>
      <c r="M78" s="278" t="s">
        <v>514</v>
      </c>
      <c r="O78" s="266"/>
    </row>
    <row r="79" spans="1:80" x14ac:dyDescent="0.2">
      <c r="A79" s="267">
        <v>28</v>
      </c>
      <c r="B79" s="268" t="s">
        <v>515</v>
      </c>
      <c r="C79" s="269" t="s">
        <v>516</v>
      </c>
      <c r="D79" s="270" t="s">
        <v>142</v>
      </c>
      <c r="E79" s="271">
        <v>7.3536000000000001</v>
      </c>
      <c r="F79" s="271"/>
      <c r="G79" s="272">
        <f>E79*F79</f>
        <v>0</v>
      </c>
      <c r="H79" s="273">
        <v>0</v>
      </c>
      <c r="I79" s="274">
        <f>E79*H79</f>
        <v>0</v>
      </c>
      <c r="J79" s="273">
        <v>0</v>
      </c>
      <c r="K79" s="274">
        <f>E79*J79</f>
        <v>0</v>
      </c>
      <c r="O79" s="266">
        <v>2</v>
      </c>
      <c r="AA79" s="240">
        <v>1</v>
      </c>
      <c r="AB79" s="240">
        <v>7</v>
      </c>
      <c r="AC79" s="240">
        <v>7</v>
      </c>
      <c r="AZ79" s="240">
        <v>2</v>
      </c>
      <c r="BA79" s="240">
        <f>IF(AZ79=1,G79,0)</f>
        <v>0</v>
      </c>
      <c r="BB79" s="240">
        <f>IF(AZ79=2,G79,0)</f>
        <v>0</v>
      </c>
      <c r="BC79" s="240">
        <f>IF(AZ79=3,G79,0)</f>
        <v>0</v>
      </c>
      <c r="BD79" s="240">
        <f>IF(AZ79=4,G79,0)</f>
        <v>0</v>
      </c>
      <c r="BE79" s="240">
        <f>IF(AZ79=5,G79,0)</f>
        <v>0</v>
      </c>
      <c r="CA79" s="275">
        <v>1</v>
      </c>
      <c r="CB79" s="275">
        <v>7</v>
      </c>
    </row>
    <row r="80" spans="1:80" x14ac:dyDescent="0.2">
      <c r="A80" s="285"/>
      <c r="B80" s="286" t="s">
        <v>104</v>
      </c>
      <c r="C80" s="287" t="s">
        <v>335</v>
      </c>
      <c r="D80" s="288"/>
      <c r="E80" s="289"/>
      <c r="F80" s="290"/>
      <c r="G80" s="291">
        <f>SUM(G69:G79)</f>
        <v>0</v>
      </c>
      <c r="H80" s="292"/>
      <c r="I80" s="293">
        <f>SUM(I69:I79)</f>
        <v>7.3536299999999617</v>
      </c>
      <c r="J80" s="292"/>
      <c r="K80" s="293">
        <f>SUM(K69:K79)</f>
        <v>0</v>
      </c>
      <c r="O80" s="266">
        <v>4</v>
      </c>
      <c r="BA80" s="294">
        <f>SUM(BA69:BA79)</f>
        <v>0</v>
      </c>
      <c r="BB80" s="294">
        <f>SUM(BB69:BB79)</f>
        <v>0</v>
      </c>
      <c r="BC80" s="294">
        <f>SUM(BC69:BC79)</f>
        <v>0</v>
      </c>
      <c r="BD80" s="294">
        <f>SUM(BD69:BD79)</f>
        <v>0</v>
      </c>
      <c r="BE80" s="294">
        <f>SUM(BE69:BE79)</f>
        <v>0</v>
      </c>
    </row>
    <row r="81" spans="1:80" x14ac:dyDescent="0.2">
      <c r="A81" s="256" t="s">
        <v>100</v>
      </c>
      <c r="B81" s="257" t="s">
        <v>462</v>
      </c>
      <c r="C81" s="258" t="s">
        <v>463</v>
      </c>
      <c r="D81" s="259"/>
      <c r="E81" s="260"/>
      <c r="F81" s="260"/>
      <c r="G81" s="261"/>
      <c r="H81" s="262"/>
      <c r="I81" s="263"/>
      <c r="J81" s="264"/>
      <c r="K81" s="265"/>
      <c r="O81" s="266">
        <v>1</v>
      </c>
    </row>
    <row r="82" spans="1:80" x14ac:dyDescent="0.2">
      <c r="A82" s="267">
        <v>29</v>
      </c>
      <c r="B82" s="268" t="s">
        <v>517</v>
      </c>
      <c r="C82" s="269" t="s">
        <v>518</v>
      </c>
      <c r="D82" s="270" t="s">
        <v>135</v>
      </c>
      <c r="E82" s="271">
        <v>168</v>
      </c>
      <c r="F82" s="271"/>
      <c r="G82" s="272">
        <f>E82*F82</f>
        <v>0</v>
      </c>
      <c r="H82" s="273">
        <v>3.7000000000020301E-4</v>
      </c>
      <c r="I82" s="274">
        <f>E82*H82</f>
        <v>6.2160000000034105E-2</v>
      </c>
      <c r="J82" s="273">
        <v>0</v>
      </c>
      <c r="K82" s="274">
        <f>E82*J82</f>
        <v>0</v>
      </c>
      <c r="O82" s="266">
        <v>2</v>
      </c>
      <c r="AA82" s="240">
        <v>1</v>
      </c>
      <c r="AB82" s="240">
        <v>7</v>
      </c>
      <c r="AC82" s="240">
        <v>7</v>
      </c>
      <c r="AZ82" s="240">
        <v>2</v>
      </c>
      <c r="BA82" s="240">
        <f>IF(AZ82=1,G82,0)</f>
        <v>0</v>
      </c>
      <c r="BB82" s="240">
        <f>IF(AZ82=2,G82,0)</f>
        <v>0</v>
      </c>
      <c r="BC82" s="240">
        <f>IF(AZ82=3,G82,0)</f>
        <v>0</v>
      </c>
      <c r="BD82" s="240">
        <f>IF(AZ82=4,G82,0)</f>
        <v>0</v>
      </c>
      <c r="BE82" s="240">
        <f>IF(AZ82=5,G82,0)</f>
        <v>0</v>
      </c>
      <c r="CA82" s="275">
        <v>1</v>
      </c>
      <c r="CB82" s="275">
        <v>7</v>
      </c>
    </row>
    <row r="83" spans="1:80" ht="22.5" x14ac:dyDescent="0.2">
      <c r="A83" s="267">
        <v>30</v>
      </c>
      <c r="B83" s="268" t="s">
        <v>465</v>
      </c>
      <c r="C83" s="269" t="s">
        <v>466</v>
      </c>
      <c r="D83" s="270" t="s">
        <v>135</v>
      </c>
      <c r="E83" s="271">
        <v>98.5</v>
      </c>
      <c r="F83" s="271"/>
      <c r="G83" s="272">
        <f>E83*F83</f>
        <v>0</v>
      </c>
      <c r="H83" s="273">
        <v>3.2999999999994102E-4</v>
      </c>
      <c r="I83" s="274">
        <f>E83*H83</f>
        <v>3.2504999999994191E-2</v>
      </c>
      <c r="J83" s="273">
        <v>0</v>
      </c>
      <c r="K83" s="274">
        <f>E83*J83</f>
        <v>0</v>
      </c>
      <c r="O83" s="266">
        <v>2</v>
      </c>
      <c r="AA83" s="240">
        <v>1</v>
      </c>
      <c r="AB83" s="240">
        <v>7</v>
      </c>
      <c r="AC83" s="240">
        <v>7</v>
      </c>
      <c r="AZ83" s="240">
        <v>2</v>
      </c>
      <c r="BA83" s="240">
        <f>IF(AZ83=1,G83,0)</f>
        <v>0</v>
      </c>
      <c r="BB83" s="240">
        <f>IF(AZ83=2,G83,0)</f>
        <v>0</v>
      </c>
      <c r="BC83" s="240">
        <f>IF(AZ83=3,G83,0)</f>
        <v>0</v>
      </c>
      <c r="BD83" s="240">
        <f>IF(AZ83=4,G83,0)</f>
        <v>0</v>
      </c>
      <c r="BE83" s="240">
        <f>IF(AZ83=5,G83,0)</f>
        <v>0</v>
      </c>
      <c r="CA83" s="275">
        <v>1</v>
      </c>
      <c r="CB83" s="275">
        <v>7</v>
      </c>
    </row>
    <row r="84" spans="1:80" x14ac:dyDescent="0.2">
      <c r="A84" s="285"/>
      <c r="B84" s="286" t="s">
        <v>104</v>
      </c>
      <c r="C84" s="287" t="s">
        <v>464</v>
      </c>
      <c r="D84" s="288"/>
      <c r="E84" s="289"/>
      <c r="F84" s="290"/>
      <c r="G84" s="291">
        <f>SUM(G81:G83)</f>
        <v>0</v>
      </c>
      <c r="H84" s="292"/>
      <c r="I84" s="293">
        <f>SUM(I81:I83)</f>
        <v>9.4665000000028296E-2</v>
      </c>
      <c r="J84" s="292"/>
      <c r="K84" s="293">
        <f>SUM(K81:K83)</f>
        <v>0</v>
      </c>
      <c r="O84" s="266">
        <v>4</v>
      </c>
      <c r="BA84" s="294">
        <f>SUM(BA81:BA83)</f>
        <v>0</v>
      </c>
      <c r="BB84" s="294">
        <f>SUM(BB81:BB83)</f>
        <v>0</v>
      </c>
      <c r="BC84" s="294">
        <f>SUM(BC81:BC83)</f>
        <v>0</v>
      </c>
      <c r="BD84" s="294">
        <f>SUM(BD81:BD83)</f>
        <v>0</v>
      </c>
      <c r="BE84" s="294">
        <f>SUM(BE81:BE83)</f>
        <v>0</v>
      </c>
    </row>
    <row r="85" spans="1:80" x14ac:dyDescent="0.2">
      <c r="A85" s="256" t="s">
        <v>100</v>
      </c>
      <c r="B85" s="257" t="s">
        <v>519</v>
      </c>
      <c r="C85" s="258" t="s">
        <v>520</v>
      </c>
      <c r="D85" s="259"/>
      <c r="E85" s="260"/>
      <c r="F85" s="260"/>
      <c r="G85" s="261"/>
      <c r="H85" s="262"/>
      <c r="I85" s="263"/>
      <c r="J85" s="264"/>
      <c r="K85" s="265"/>
      <c r="O85" s="266">
        <v>1</v>
      </c>
    </row>
    <row r="86" spans="1:80" x14ac:dyDescent="0.2">
      <c r="A86" s="267">
        <v>31</v>
      </c>
      <c r="B86" s="268" t="s">
        <v>522</v>
      </c>
      <c r="C86" s="269" t="s">
        <v>523</v>
      </c>
      <c r="D86" s="270" t="s">
        <v>142</v>
      </c>
      <c r="E86" s="271">
        <v>23.64</v>
      </c>
      <c r="F86" s="271"/>
      <c r="G86" s="272">
        <f t="shared" ref="G86:G91" si="0">E86*F86</f>
        <v>0</v>
      </c>
      <c r="H86" s="273">
        <v>0</v>
      </c>
      <c r="I86" s="274">
        <f t="shared" ref="I86:I91" si="1">E86*H86</f>
        <v>0</v>
      </c>
      <c r="J86" s="273">
        <v>0</v>
      </c>
      <c r="K86" s="274">
        <f t="shared" ref="K86:K91" si="2">E86*J86</f>
        <v>0</v>
      </c>
      <c r="O86" s="266">
        <v>2</v>
      </c>
      <c r="AA86" s="240">
        <v>1</v>
      </c>
      <c r="AB86" s="240">
        <v>10</v>
      </c>
      <c r="AC86" s="240">
        <v>10</v>
      </c>
      <c r="AZ86" s="240">
        <v>1</v>
      </c>
      <c r="BA86" s="240">
        <f t="shared" ref="BA86:BA91" si="3">IF(AZ86=1,G86,0)</f>
        <v>0</v>
      </c>
      <c r="BB86" s="240">
        <f t="shared" ref="BB86:BB91" si="4">IF(AZ86=2,G86,0)</f>
        <v>0</v>
      </c>
      <c r="BC86" s="240">
        <f t="shared" ref="BC86:BC91" si="5">IF(AZ86=3,G86,0)</f>
        <v>0</v>
      </c>
      <c r="BD86" s="240">
        <f t="shared" ref="BD86:BD91" si="6">IF(AZ86=4,G86,0)</f>
        <v>0</v>
      </c>
      <c r="BE86" s="240">
        <f t="shared" ref="BE86:BE91" si="7">IF(AZ86=5,G86,0)</f>
        <v>0</v>
      </c>
      <c r="CA86" s="275">
        <v>1</v>
      </c>
      <c r="CB86" s="275">
        <v>10</v>
      </c>
    </row>
    <row r="87" spans="1:80" x14ac:dyDescent="0.2">
      <c r="A87" s="267">
        <v>32</v>
      </c>
      <c r="B87" s="268" t="s">
        <v>524</v>
      </c>
      <c r="C87" s="269" t="s">
        <v>525</v>
      </c>
      <c r="D87" s="270" t="s">
        <v>142</v>
      </c>
      <c r="E87" s="271">
        <v>354.6</v>
      </c>
      <c r="F87" s="271"/>
      <c r="G87" s="272">
        <f t="shared" si="0"/>
        <v>0</v>
      </c>
      <c r="H87" s="273">
        <v>0</v>
      </c>
      <c r="I87" s="274">
        <f t="shared" si="1"/>
        <v>0</v>
      </c>
      <c r="J87" s="273">
        <v>0</v>
      </c>
      <c r="K87" s="274">
        <f t="shared" si="2"/>
        <v>0</v>
      </c>
      <c r="O87" s="266">
        <v>2</v>
      </c>
      <c r="AA87" s="240">
        <v>1</v>
      </c>
      <c r="AB87" s="240">
        <v>10</v>
      </c>
      <c r="AC87" s="240">
        <v>10</v>
      </c>
      <c r="AZ87" s="240">
        <v>1</v>
      </c>
      <c r="BA87" s="240">
        <f t="shared" si="3"/>
        <v>0</v>
      </c>
      <c r="BB87" s="240">
        <f t="shared" si="4"/>
        <v>0</v>
      </c>
      <c r="BC87" s="240">
        <f t="shared" si="5"/>
        <v>0</v>
      </c>
      <c r="BD87" s="240">
        <f t="shared" si="6"/>
        <v>0</v>
      </c>
      <c r="BE87" s="240">
        <f t="shared" si="7"/>
        <v>0</v>
      </c>
      <c r="CA87" s="275">
        <v>1</v>
      </c>
      <c r="CB87" s="275">
        <v>10</v>
      </c>
    </row>
    <row r="88" spans="1:80" x14ac:dyDescent="0.2">
      <c r="A88" s="267">
        <v>33</v>
      </c>
      <c r="B88" s="268" t="s">
        <v>526</v>
      </c>
      <c r="C88" s="269" t="s">
        <v>527</v>
      </c>
      <c r="D88" s="270" t="s">
        <v>142</v>
      </c>
      <c r="E88" s="271">
        <v>23.64</v>
      </c>
      <c r="F88" s="271"/>
      <c r="G88" s="272">
        <f t="shared" si="0"/>
        <v>0</v>
      </c>
      <c r="H88" s="273">
        <v>0</v>
      </c>
      <c r="I88" s="274">
        <f t="shared" si="1"/>
        <v>0</v>
      </c>
      <c r="J88" s="273">
        <v>0</v>
      </c>
      <c r="K88" s="274">
        <f t="shared" si="2"/>
        <v>0</v>
      </c>
      <c r="O88" s="266">
        <v>2</v>
      </c>
      <c r="AA88" s="240">
        <v>1</v>
      </c>
      <c r="AB88" s="240">
        <v>10</v>
      </c>
      <c r="AC88" s="240">
        <v>10</v>
      </c>
      <c r="AZ88" s="240">
        <v>1</v>
      </c>
      <c r="BA88" s="240">
        <f t="shared" si="3"/>
        <v>0</v>
      </c>
      <c r="BB88" s="240">
        <f t="shared" si="4"/>
        <v>0</v>
      </c>
      <c r="BC88" s="240">
        <f t="shared" si="5"/>
        <v>0</v>
      </c>
      <c r="BD88" s="240">
        <f t="shared" si="6"/>
        <v>0</v>
      </c>
      <c r="BE88" s="240">
        <f t="shared" si="7"/>
        <v>0</v>
      </c>
      <c r="CA88" s="275">
        <v>1</v>
      </c>
      <c r="CB88" s="275">
        <v>10</v>
      </c>
    </row>
    <row r="89" spans="1:80" x14ac:dyDescent="0.2">
      <c r="A89" s="267">
        <v>34</v>
      </c>
      <c r="B89" s="268" t="s">
        <v>528</v>
      </c>
      <c r="C89" s="269" t="s">
        <v>529</v>
      </c>
      <c r="D89" s="270" t="s">
        <v>142</v>
      </c>
      <c r="E89" s="271">
        <v>23.64</v>
      </c>
      <c r="F89" s="271"/>
      <c r="G89" s="272">
        <f t="shared" si="0"/>
        <v>0</v>
      </c>
      <c r="H89" s="273">
        <v>0</v>
      </c>
      <c r="I89" s="274">
        <f t="shared" si="1"/>
        <v>0</v>
      </c>
      <c r="J89" s="273">
        <v>0</v>
      </c>
      <c r="K89" s="274">
        <f t="shared" si="2"/>
        <v>0</v>
      </c>
      <c r="O89" s="266">
        <v>2</v>
      </c>
      <c r="AA89" s="240">
        <v>1</v>
      </c>
      <c r="AB89" s="240">
        <v>10</v>
      </c>
      <c r="AC89" s="240">
        <v>10</v>
      </c>
      <c r="AZ89" s="240">
        <v>1</v>
      </c>
      <c r="BA89" s="240">
        <f t="shared" si="3"/>
        <v>0</v>
      </c>
      <c r="BB89" s="240">
        <f t="shared" si="4"/>
        <v>0</v>
      </c>
      <c r="BC89" s="240">
        <f t="shared" si="5"/>
        <v>0</v>
      </c>
      <c r="BD89" s="240">
        <f t="shared" si="6"/>
        <v>0</v>
      </c>
      <c r="BE89" s="240">
        <f t="shared" si="7"/>
        <v>0</v>
      </c>
      <c r="CA89" s="275">
        <v>1</v>
      </c>
      <c r="CB89" s="275">
        <v>10</v>
      </c>
    </row>
    <row r="90" spans="1:80" x14ac:dyDescent="0.2">
      <c r="A90" s="267">
        <v>35</v>
      </c>
      <c r="B90" s="268" t="s">
        <v>530</v>
      </c>
      <c r="C90" s="269" t="s">
        <v>531</v>
      </c>
      <c r="D90" s="270" t="s">
        <v>142</v>
      </c>
      <c r="E90" s="271">
        <v>23.64</v>
      </c>
      <c r="F90" s="271"/>
      <c r="G90" s="272">
        <f t="shared" si="0"/>
        <v>0</v>
      </c>
      <c r="H90" s="273">
        <v>0</v>
      </c>
      <c r="I90" s="274">
        <f t="shared" si="1"/>
        <v>0</v>
      </c>
      <c r="J90" s="273">
        <v>0</v>
      </c>
      <c r="K90" s="274">
        <f t="shared" si="2"/>
        <v>0</v>
      </c>
      <c r="O90" s="266">
        <v>2</v>
      </c>
      <c r="AA90" s="240">
        <v>1</v>
      </c>
      <c r="AB90" s="240">
        <v>10</v>
      </c>
      <c r="AC90" s="240">
        <v>10</v>
      </c>
      <c r="AZ90" s="240">
        <v>1</v>
      </c>
      <c r="BA90" s="240">
        <f t="shared" si="3"/>
        <v>0</v>
      </c>
      <c r="BB90" s="240">
        <f t="shared" si="4"/>
        <v>0</v>
      </c>
      <c r="BC90" s="240">
        <f t="shared" si="5"/>
        <v>0</v>
      </c>
      <c r="BD90" s="240">
        <f t="shared" si="6"/>
        <v>0</v>
      </c>
      <c r="BE90" s="240">
        <f t="shared" si="7"/>
        <v>0</v>
      </c>
      <c r="CA90" s="275">
        <v>1</v>
      </c>
      <c r="CB90" s="275">
        <v>10</v>
      </c>
    </row>
    <row r="91" spans="1:80" x14ac:dyDescent="0.2">
      <c r="A91" s="267">
        <v>36</v>
      </c>
      <c r="B91" s="268" t="s">
        <v>532</v>
      </c>
      <c r="C91" s="269" t="s">
        <v>533</v>
      </c>
      <c r="D91" s="270" t="s">
        <v>142</v>
      </c>
      <c r="E91" s="271">
        <v>23.64</v>
      </c>
      <c r="F91" s="271"/>
      <c r="G91" s="272">
        <f t="shared" si="0"/>
        <v>0</v>
      </c>
      <c r="H91" s="273">
        <v>0</v>
      </c>
      <c r="I91" s="274">
        <f t="shared" si="1"/>
        <v>0</v>
      </c>
      <c r="J91" s="273">
        <v>0</v>
      </c>
      <c r="K91" s="274">
        <f t="shared" si="2"/>
        <v>0</v>
      </c>
      <c r="O91" s="266">
        <v>2</v>
      </c>
      <c r="AA91" s="240">
        <v>1</v>
      </c>
      <c r="AB91" s="240">
        <v>10</v>
      </c>
      <c r="AC91" s="240">
        <v>10</v>
      </c>
      <c r="AZ91" s="240">
        <v>1</v>
      </c>
      <c r="BA91" s="240">
        <f t="shared" si="3"/>
        <v>0</v>
      </c>
      <c r="BB91" s="240">
        <f t="shared" si="4"/>
        <v>0</v>
      </c>
      <c r="BC91" s="240">
        <f t="shared" si="5"/>
        <v>0</v>
      </c>
      <c r="BD91" s="240">
        <f t="shared" si="6"/>
        <v>0</v>
      </c>
      <c r="BE91" s="240">
        <f t="shared" si="7"/>
        <v>0</v>
      </c>
      <c r="CA91" s="275">
        <v>1</v>
      </c>
      <c r="CB91" s="275">
        <v>10</v>
      </c>
    </row>
    <row r="92" spans="1:80" x14ac:dyDescent="0.2">
      <c r="A92" s="285"/>
      <c r="B92" s="286" t="s">
        <v>104</v>
      </c>
      <c r="C92" s="287" t="s">
        <v>521</v>
      </c>
      <c r="D92" s="288"/>
      <c r="E92" s="289"/>
      <c r="F92" s="290"/>
      <c r="G92" s="291">
        <f>SUM(G85:G91)</f>
        <v>0</v>
      </c>
      <c r="H92" s="292"/>
      <c r="I92" s="293">
        <f>SUM(I85:I91)</f>
        <v>0</v>
      </c>
      <c r="J92" s="292"/>
      <c r="K92" s="293">
        <f>SUM(K85:K91)</f>
        <v>0</v>
      </c>
      <c r="O92" s="266">
        <v>4</v>
      </c>
      <c r="BA92" s="294">
        <f>SUM(BA85:BA91)</f>
        <v>0</v>
      </c>
      <c r="BB92" s="294">
        <f>SUM(BB85:BB91)</f>
        <v>0</v>
      </c>
      <c r="BC92" s="294">
        <f>SUM(BC85:BC91)</f>
        <v>0</v>
      </c>
      <c r="BD92" s="294">
        <f>SUM(BD85:BD91)</f>
        <v>0</v>
      </c>
      <c r="BE92" s="294">
        <f>SUM(BE85:BE91)</f>
        <v>0</v>
      </c>
    </row>
    <row r="93" spans="1:80" x14ac:dyDescent="0.2">
      <c r="E93" s="240"/>
    </row>
    <row r="94" spans="1:80" x14ac:dyDescent="0.2">
      <c r="E94" s="240"/>
    </row>
    <row r="95" spans="1:80" x14ac:dyDescent="0.2">
      <c r="E95" s="240"/>
    </row>
    <row r="96" spans="1:80" x14ac:dyDescent="0.2">
      <c r="E96" s="240"/>
    </row>
    <row r="97" spans="5:5" x14ac:dyDescent="0.2">
      <c r="E97" s="240"/>
    </row>
    <row r="98" spans="5:5" x14ac:dyDescent="0.2">
      <c r="E98" s="240"/>
    </row>
    <row r="99" spans="5:5" x14ac:dyDescent="0.2">
      <c r="E99" s="240"/>
    </row>
    <row r="100" spans="5:5" x14ac:dyDescent="0.2">
      <c r="E100" s="240"/>
    </row>
    <row r="101" spans="5:5" x14ac:dyDescent="0.2">
      <c r="E101" s="240"/>
    </row>
    <row r="102" spans="5:5" x14ac:dyDescent="0.2">
      <c r="E102" s="240"/>
    </row>
    <row r="103" spans="5:5" x14ac:dyDescent="0.2">
      <c r="E103" s="240"/>
    </row>
    <row r="104" spans="5:5" x14ac:dyDescent="0.2">
      <c r="E104" s="240"/>
    </row>
    <row r="105" spans="5:5" x14ac:dyDescent="0.2">
      <c r="E105" s="240"/>
    </row>
    <row r="106" spans="5:5" x14ac:dyDescent="0.2">
      <c r="E106" s="240"/>
    </row>
    <row r="107" spans="5:5" x14ac:dyDescent="0.2">
      <c r="E107" s="240"/>
    </row>
    <row r="108" spans="5:5" x14ac:dyDescent="0.2">
      <c r="E108" s="240"/>
    </row>
    <row r="109" spans="5:5" x14ac:dyDescent="0.2">
      <c r="E109" s="240"/>
    </row>
    <row r="110" spans="5:5" x14ac:dyDescent="0.2">
      <c r="E110" s="240"/>
    </row>
    <row r="111" spans="5:5" x14ac:dyDescent="0.2">
      <c r="E111" s="240"/>
    </row>
    <row r="112" spans="5:5" x14ac:dyDescent="0.2">
      <c r="E112" s="240"/>
    </row>
    <row r="113" spans="1:7" x14ac:dyDescent="0.2">
      <c r="E113" s="240"/>
    </row>
    <row r="114" spans="1:7" x14ac:dyDescent="0.2">
      <c r="E114" s="240"/>
    </row>
    <row r="115" spans="1:7" x14ac:dyDescent="0.2">
      <c r="E115" s="240"/>
    </row>
    <row r="116" spans="1:7" x14ac:dyDescent="0.2">
      <c r="A116" s="284"/>
      <c r="B116" s="284"/>
      <c r="C116" s="284"/>
      <c r="D116" s="284"/>
      <c r="E116" s="284"/>
      <c r="F116" s="284"/>
      <c r="G116" s="284"/>
    </row>
    <row r="117" spans="1:7" x14ac:dyDescent="0.2">
      <c r="A117" s="284"/>
      <c r="B117" s="284"/>
      <c r="C117" s="284"/>
      <c r="D117" s="284"/>
      <c r="E117" s="284"/>
      <c r="F117" s="284"/>
      <c r="G117" s="284"/>
    </row>
    <row r="118" spans="1:7" x14ac:dyDescent="0.2">
      <c r="A118" s="284"/>
      <c r="B118" s="284"/>
      <c r="C118" s="284"/>
      <c r="D118" s="284"/>
      <c r="E118" s="284"/>
      <c r="F118" s="284"/>
      <c r="G118" s="284"/>
    </row>
    <row r="119" spans="1:7" x14ac:dyDescent="0.2">
      <c r="A119" s="284"/>
      <c r="B119" s="284"/>
      <c r="C119" s="284"/>
      <c r="D119" s="284"/>
      <c r="E119" s="284"/>
      <c r="F119" s="284"/>
      <c r="G119" s="284"/>
    </row>
    <row r="120" spans="1:7" x14ac:dyDescent="0.2">
      <c r="E120" s="240"/>
    </row>
    <row r="121" spans="1:7" x14ac:dyDescent="0.2">
      <c r="E121" s="240"/>
    </row>
    <row r="122" spans="1:7" x14ac:dyDescent="0.2">
      <c r="E122" s="240"/>
    </row>
    <row r="123" spans="1:7" x14ac:dyDescent="0.2">
      <c r="E123" s="240"/>
    </row>
    <row r="124" spans="1:7" x14ac:dyDescent="0.2">
      <c r="E124" s="240"/>
    </row>
    <row r="125" spans="1:7" x14ac:dyDescent="0.2">
      <c r="E125" s="240"/>
    </row>
    <row r="126" spans="1:7" x14ac:dyDescent="0.2">
      <c r="E126" s="240"/>
    </row>
    <row r="127" spans="1:7" x14ac:dyDescent="0.2">
      <c r="E127" s="240"/>
    </row>
    <row r="128" spans="1:7" x14ac:dyDescent="0.2">
      <c r="E128" s="240"/>
    </row>
    <row r="129" spans="5:5" x14ac:dyDescent="0.2">
      <c r="E129" s="240"/>
    </row>
    <row r="130" spans="5:5" x14ac:dyDescent="0.2">
      <c r="E130" s="240"/>
    </row>
    <row r="131" spans="5:5" x14ac:dyDescent="0.2">
      <c r="E131" s="240"/>
    </row>
    <row r="132" spans="5:5" x14ac:dyDescent="0.2">
      <c r="E132" s="240"/>
    </row>
    <row r="133" spans="5:5" x14ac:dyDescent="0.2">
      <c r="E133" s="240"/>
    </row>
    <row r="134" spans="5:5" x14ac:dyDescent="0.2">
      <c r="E134" s="240"/>
    </row>
    <row r="135" spans="5:5" x14ac:dyDescent="0.2">
      <c r="E135" s="240"/>
    </row>
    <row r="136" spans="5:5" x14ac:dyDescent="0.2">
      <c r="E136" s="240"/>
    </row>
    <row r="137" spans="5:5" x14ac:dyDescent="0.2">
      <c r="E137" s="240"/>
    </row>
    <row r="138" spans="5:5" x14ac:dyDescent="0.2">
      <c r="E138" s="240"/>
    </row>
    <row r="139" spans="5:5" x14ac:dyDescent="0.2">
      <c r="E139" s="240"/>
    </row>
    <row r="140" spans="5:5" x14ac:dyDescent="0.2">
      <c r="E140" s="240"/>
    </row>
    <row r="141" spans="5:5" x14ac:dyDescent="0.2">
      <c r="E141" s="240"/>
    </row>
    <row r="142" spans="5:5" x14ac:dyDescent="0.2">
      <c r="E142" s="240"/>
    </row>
    <row r="143" spans="5:5" x14ac:dyDescent="0.2">
      <c r="E143" s="240"/>
    </row>
    <row r="144" spans="5:5" x14ac:dyDescent="0.2">
      <c r="E144" s="240"/>
    </row>
    <row r="145" spans="1:7" x14ac:dyDescent="0.2">
      <c r="E145" s="240"/>
    </row>
    <row r="146" spans="1:7" x14ac:dyDescent="0.2">
      <c r="E146" s="240"/>
    </row>
    <row r="147" spans="1:7" x14ac:dyDescent="0.2">
      <c r="E147" s="240"/>
    </row>
    <row r="148" spans="1:7" x14ac:dyDescent="0.2">
      <c r="E148" s="240"/>
    </row>
    <row r="149" spans="1:7" x14ac:dyDescent="0.2">
      <c r="E149" s="240"/>
    </row>
    <row r="150" spans="1:7" x14ac:dyDescent="0.2">
      <c r="E150" s="240"/>
    </row>
    <row r="151" spans="1:7" x14ac:dyDescent="0.2">
      <c r="A151" s="295"/>
      <c r="B151" s="295"/>
    </row>
    <row r="152" spans="1:7" x14ac:dyDescent="0.2">
      <c r="A152" s="284"/>
      <c r="B152" s="284"/>
      <c r="C152" s="296"/>
      <c r="D152" s="296"/>
      <c r="E152" s="297"/>
      <c r="F152" s="296"/>
      <c r="G152" s="298"/>
    </row>
    <row r="153" spans="1:7" x14ac:dyDescent="0.2">
      <c r="A153" s="299"/>
      <c r="B153" s="299"/>
      <c r="C153" s="284"/>
      <c r="D153" s="284"/>
      <c r="E153" s="300"/>
      <c r="F153" s="284"/>
      <c r="G153" s="284"/>
    </row>
    <row r="154" spans="1:7" x14ac:dyDescent="0.2">
      <c r="A154" s="284"/>
      <c r="B154" s="284"/>
      <c r="C154" s="284"/>
      <c r="D154" s="284"/>
      <c r="E154" s="300"/>
      <c r="F154" s="284"/>
      <c r="G154" s="284"/>
    </row>
    <row r="155" spans="1:7" x14ac:dyDescent="0.2">
      <c r="A155" s="284"/>
      <c r="B155" s="284"/>
      <c r="C155" s="284"/>
      <c r="D155" s="284"/>
      <c r="E155" s="300"/>
      <c r="F155" s="284"/>
      <c r="G155" s="284"/>
    </row>
    <row r="156" spans="1:7" x14ac:dyDescent="0.2">
      <c r="A156" s="284"/>
      <c r="B156" s="284"/>
      <c r="C156" s="284"/>
      <c r="D156" s="284"/>
      <c r="E156" s="300"/>
      <c r="F156" s="284"/>
      <c r="G156" s="284"/>
    </row>
    <row r="157" spans="1:7" x14ac:dyDescent="0.2">
      <c r="A157" s="284"/>
      <c r="B157" s="284"/>
      <c r="C157" s="284"/>
      <c r="D157" s="284"/>
      <c r="E157" s="300"/>
      <c r="F157" s="284"/>
      <c r="G157" s="284"/>
    </row>
    <row r="158" spans="1:7" x14ac:dyDescent="0.2">
      <c r="A158" s="284"/>
      <c r="B158" s="284"/>
      <c r="C158" s="284"/>
      <c r="D158" s="284"/>
      <c r="E158" s="300"/>
      <c r="F158" s="284"/>
      <c r="G158" s="284"/>
    </row>
    <row r="159" spans="1:7" x14ac:dyDescent="0.2">
      <c r="A159" s="284"/>
      <c r="B159" s="284"/>
      <c r="C159" s="284"/>
      <c r="D159" s="284"/>
      <c r="E159" s="300"/>
      <c r="F159" s="284"/>
      <c r="G159" s="284"/>
    </row>
    <row r="160" spans="1:7" x14ac:dyDescent="0.2">
      <c r="A160" s="284"/>
      <c r="B160" s="284"/>
      <c r="C160" s="284"/>
      <c r="D160" s="284"/>
      <c r="E160" s="300"/>
      <c r="F160" s="284"/>
      <c r="G160" s="284"/>
    </row>
    <row r="161" spans="1:7" x14ac:dyDescent="0.2">
      <c r="A161" s="284"/>
      <c r="B161" s="284"/>
      <c r="C161" s="284"/>
      <c r="D161" s="284"/>
      <c r="E161" s="300"/>
      <c r="F161" s="284"/>
      <c r="G161" s="284"/>
    </row>
    <row r="162" spans="1:7" x14ac:dyDescent="0.2">
      <c r="A162" s="284"/>
      <c r="B162" s="284"/>
      <c r="C162" s="284"/>
      <c r="D162" s="284"/>
      <c r="E162" s="300"/>
      <c r="F162" s="284"/>
      <c r="G162" s="284"/>
    </row>
    <row r="163" spans="1:7" x14ac:dyDescent="0.2">
      <c r="A163" s="284"/>
      <c r="B163" s="284"/>
      <c r="C163" s="284"/>
      <c r="D163" s="284"/>
      <c r="E163" s="300"/>
      <c r="F163" s="284"/>
      <c r="G163" s="284"/>
    </row>
    <row r="164" spans="1:7" x14ac:dyDescent="0.2">
      <c r="A164" s="284"/>
      <c r="B164" s="284"/>
      <c r="C164" s="284"/>
      <c r="D164" s="284"/>
      <c r="E164" s="300"/>
      <c r="F164" s="284"/>
      <c r="G164" s="284"/>
    </row>
    <row r="165" spans="1:7" x14ac:dyDescent="0.2">
      <c r="A165" s="284"/>
      <c r="B165" s="284"/>
      <c r="C165" s="284"/>
      <c r="D165" s="284"/>
      <c r="E165" s="300"/>
      <c r="F165" s="284"/>
      <c r="G165" s="284"/>
    </row>
  </sheetData>
  <mergeCells count="30">
    <mergeCell ref="C71:D71"/>
    <mergeCell ref="C74:D74"/>
    <mergeCell ref="C76:D76"/>
    <mergeCell ref="C78:D78"/>
    <mergeCell ref="C61:D61"/>
    <mergeCell ref="C66:D66"/>
    <mergeCell ref="C57:D57"/>
    <mergeCell ref="C39:D39"/>
    <mergeCell ref="C43:D43"/>
    <mergeCell ref="C50:D50"/>
    <mergeCell ref="C24:D24"/>
    <mergeCell ref="C25:D25"/>
    <mergeCell ref="C27:D27"/>
    <mergeCell ref="C31:D31"/>
    <mergeCell ref="C33:D33"/>
    <mergeCell ref="C35:D35"/>
    <mergeCell ref="C36:D36"/>
    <mergeCell ref="C38:D38"/>
    <mergeCell ref="C19:D19"/>
    <mergeCell ref="C21:D21"/>
    <mergeCell ref="C22:D22"/>
    <mergeCell ref="A1:G1"/>
    <mergeCell ref="A3:B3"/>
    <mergeCell ref="A4:B4"/>
    <mergeCell ref="E4:G4"/>
    <mergeCell ref="C12:D12"/>
    <mergeCell ref="C13:D13"/>
    <mergeCell ref="C15:D15"/>
    <mergeCell ref="C16:D16"/>
    <mergeCell ref="C18:D18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E55"/>
  <sheetViews>
    <sheetView zoomScaleNormal="100" workbookViewId="0"/>
  </sheetViews>
  <sheetFormatPr defaultRowHeight="12.75" x14ac:dyDescent="0.2"/>
  <cols>
    <col min="1" max="1" width="2" customWidth="1"/>
    <col min="2" max="2" width="15" customWidth="1"/>
    <col min="3" max="3" width="15.85546875" customWidth="1"/>
    <col min="4" max="4" width="14.5703125" customWidth="1"/>
    <col min="5" max="5" width="13.5703125" customWidth="1"/>
    <col min="6" max="6" width="16.5703125" customWidth="1"/>
    <col min="7" max="7" width="15.28515625" customWidth="1"/>
  </cols>
  <sheetData>
    <row r="1" spans="1:57" ht="24.75" customHeight="1" thickBot="1" x14ac:dyDescent="0.25">
      <c r="A1" s="98" t="s">
        <v>33</v>
      </c>
      <c r="B1" s="99"/>
      <c r="C1" s="99"/>
      <c r="D1" s="99"/>
      <c r="E1" s="99"/>
      <c r="F1" s="99"/>
      <c r="G1" s="99"/>
    </row>
    <row r="2" spans="1:57" ht="12.75" customHeight="1" x14ac:dyDescent="0.2">
      <c r="A2" s="100" t="s">
        <v>34</v>
      </c>
      <c r="B2" s="101"/>
      <c r="C2" s="102" t="s">
        <v>534</v>
      </c>
      <c r="D2" s="102" t="s">
        <v>535</v>
      </c>
      <c r="E2" s="101"/>
      <c r="F2" s="103" t="s">
        <v>35</v>
      </c>
      <c r="G2" s="104"/>
    </row>
    <row r="3" spans="1:57" ht="3" hidden="1" customHeight="1" x14ac:dyDescent="0.2">
      <c r="A3" s="105"/>
      <c r="B3" s="106"/>
      <c r="C3" s="107"/>
      <c r="D3" s="107"/>
      <c r="E3" s="106"/>
      <c r="F3" s="108"/>
      <c r="G3" s="109"/>
    </row>
    <row r="4" spans="1:57" ht="12" customHeight="1" x14ac:dyDescent="0.2">
      <c r="A4" s="110" t="s">
        <v>36</v>
      </c>
      <c r="B4" s="106"/>
      <c r="C4" s="107"/>
      <c r="D4" s="107"/>
      <c r="E4" s="106"/>
      <c r="F4" s="108" t="s">
        <v>37</v>
      </c>
      <c r="G4" s="111"/>
    </row>
    <row r="5" spans="1:57" ht="12.95" customHeight="1" x14ac:dyDescent="0.2">
      <c r="A5" s="112" t="s">
        <v>534</v>
      </c>
      <c r="B5" s="113"/>
      <c r="C5" s="114" t="s">
        <v>535</v>
      </c>
      <c r="D5" s="115"/>
      <c r="E5" s="116"/>
      <c r="F5" s="108" t="s">
        <v>38</v>
      </c>
      <c r="G5" s="109"/>
    </row>
    <row r="6" spans="1:57" ht="12.95" customHeight="1" x14ac:dyDescent="0.2">
      <c r="A6" s="110" t="s">
        <v>39</v>
      </c>
      <c r="B6" s="106"/>
      <c r="C6" s="107"/>
      <c r="D6" s="107"/>
      <c r="E6" s="106"/>
      <c r="F6" s="117" t="s">
        <v>40</v>
      </c>
      <c r="G6" s="118">
        <v>0</v>
      </c>
      <c r="O6" s="119"/>
    </row>
    <row r="7" spans="1:57" ht="12.95" customHeight="1" x14ac:dyDescent="0.2">
      <c r="A7" s="120" t="s">
        <v>105</v>
      </c>
      <c r="B7" s="121"/>
      <c r="C7" s="122" t="s">
        <v>106</v>
      </c>
      <c r="D7" s="123"/>
      <c r="E7" s="123"/>
      <c r="F7" s="124" t="s">
        <v>41</v>
      </c>
      <c r="G7" s="118">
        <f>IF(G6=0,,ROUND((F30+F32)/G6,1))</f>
        <v>0</v>
      </c>
    </row>
    <row r="8" spans="1:57" x14ac:dyDescent="0.2">
      <c r="A8" s="125" t="s">
        <v>42</v>
      </c>
      <c r="B8" s="108"/>
      <c r="C8" s="314"/>
      <c r="D8" s="314"/>
      <c r="E8" s="315"/>
      <c r="F8" s="126" t="s">
        <v>43</v>
      </c>
      <c r="G8" s="127"/>
      <c r="H8" s="128"/>
      <c r="I8" s="129"/>
    </row>
    <row r="9" spans="1:57" x14ac:dyDescent="0.2">
      <c r="A9" s="125" t="s">
        <v>44</v>
      </c>
      <c r="B9" s="108"/>
      <c r="C9" s="314"/>
      <c r="D9" s="314"/>
      <c r="E9" s="315"/>
      <c r="F9" s="108"/>
      <c r="G9" s="130"/>
      <c r="H9" s="131"/>
    </row>
    <row r="10" spans="1:57" x14ac:dyDescent="0.2">
      <c r="A10" s="125" t="s">
        <v>45</v>
      </c>
      <c r="B10" s="108"/>
      <c r="C10" s="314"/>
      <c r="D10" s="314"/>
      <c r="E10" s="314"/>
      <c r="F10" s="132"/>
      <c r="G10" s="133"/>
      <c r="H10" s="134"/>
    </row>
    <row r="11" spans="1:57" ht="13.5" customHeight="1" x14ac:dyDescent="0.2">
      <c r="A11" s="125" t="s">
        <v>46</v>
      </c>
      <c r="B11" s="108"/>
      <c r="C11" s="314" t="s">
        <v>439</v>
      </c>
      <c r="D11" s="314"/>
      <c r="E11" s="314"/>
      <c r="F11" s="135" t="s">
        <v>47</v>
      </c>
      <c r="G11" s="136"/>
      <c r="H11" s="131"/>
      <c r="BA11" s="137"/>
      <c r="BB11" s="137"/>
      <c r="BC11" s="137"/>
      <c r="BD11" s="137"/>
      <c r="BE11" s="137"/>
    </row>
    <row r="12" spans="1:57" ht="12.75" customHeight="1" x14ac:dyDescent="0.2">
      <c r="A12" s="138" t="s">
        <v>48</v>
      </c>
      <c r="B12" s="106"/>
      <c r="C12" s="316"/>
      <c r="D12" s="316"/>
      <c r="E12" s="316"/>
      <c r="F12" s="139" t="s">
        <v>49</v>
      </c>
      <c r="G12" s="140"/>
      <c r="H12" s="131"/>
    </row>
    <row r="13" spans="1:57" ht="28.5" customHeight="1" thickBot="1" x14ac:dyDescent="0.25">
      <c r="A13" s="141" t="s">
        <v>50</v>
      </c>
      <c r="B13" s="142"/>
      <c r="C13" s="142"/>
      <c r="D13" s="142"/>
      <c r="E13" s="143"/>
      <c r="F13" s="143"/>
      <c r="G13" s="144"/>
      <c r="H13" s="131"/>
    </row>
    <row r="14" spans="1:57" ht="17.25" customHeight="1" thickBot="1" x14ac:dyDescent="0.25">
      <c r="A14" s="145" t="s">
        <v>51</v>
      </c>
      <c r="B14" s="146"/>
      <c r="C14" s="147"/>
      <c r="D14" s="148" t="s">
        <v>52</v>
      </c>
      <c r="E14" s="149"/>
      <c r="F14" s="149"/>
      <c r="G14" s="147"/>
    </row>
    <row r="15" spans="1:57" ht="15.95" customHeight="1" x14ac:dyDescent="0.2">
      <c r="A15" s="150"/>
      <c r="B15" s="151" t="s">
        <v>53</v>
      </c>
      <c r="C15" s="152">
        <f>'SO04 SO04 Rek'!E15</f>
        <v>0</v>
      </c>
      <c r="D15" s="153" t="str">
        <f>'SO04 SO04 Rek'!A20</f>
        <v>Ztížené výrobní podmínky</v>
      </c>
      <c r="E15" s="154"/>
      <c r="F15" s="155"/>
      <c r="G15" s="152">
        <f>'SO04 SO04 Rek'!I20</f>
        <v>0</v>
      </c>
    </row>
    <row r="16" spans="1:57" ht="15.95" customHeight="1" x14ac:dyDescent="0.2">
      <c r="A16" s="150" t="s">
        <v>54</v>
      </c>
      <c r="B16" s="151" t="s">
        <v>55</v>
      </c>
      <c r="C16" s="152">
        <f>'SO04 SO04 Rek'!F15</f>
        <v>0</v>
      </c>
      <c r="D16" s="156" t="str">
        <f>'SO04 SO04 Rek'!A21</f>
        <v>Oborová přirážka</v>
      </c>
      <c r="E16" s="157"/>
      <c r="F16" s="158"/>
      <c r="G16" s="152">
        <f>'SO04 SO04 Rek'!I21</f>
        <v>0</v>
      </c>
    </row>
    <row r="17" spans="1:7" ht="15.95" customHeight="1" x14ac:dyDescent="0.2">
      <c r="A17" s="150" t="s">
        <v>56</v>
      </c>
      <c r="B17" s="151" t="s">
        <v>57</v>
      </c>
      <c r="C17" s="152">
        <f>'SO04 SO04 Rek'!H15</f>
        <v>0</v>
      </c>
      <c r="D17" s="156" t="str">
        <f>'SO04 SO04 Rek'!A22</f>
        <v>Přesun stavebních kapacit</v>
      </c>
      <c r="E17" s="157"/>
      <c r="F17" s="158"/>
      <c r="G17" s="152">
        <f>'SO04 SO04 Rek'!I22</f>
        <v>0</v>
      </c>
    </row>
    <row r="18" spans="1:7" ht="15.95" customHeight="1" x14ac:dyDescent="0.2">
      <c r="A18" s="159" t="s">
        <v>58</v>
      </c>
      <c r="B18" s="160" t="s">
        <v>59</v>
      </c>
      <c r="C18" s="152">
        <f>'SO04 SO04 Rek'!G15</f>
        <v>0</v>
      </c>
      <c r="D18" s="156" t="str">
        <f>'SO04 SO04 Rek'!A23</f>
        <v>Mimostaveništní doprava</v>
      </c>
      <c r="E18" s="157"/>
      <c r="F18" s="158"/>
      <c r="G18" s="152">
        <f>'SO04 SO04 Rek'!I23</f>
        <v>0</v>
      </c>
    </row>
    <row r="19" spans="1:7" ht="15.95" customHeight="1" x14ac:dyDescent="0.2">
      <c r="A19" s="161" t="s">
        <v>60</v>
      </c>
      <c r="B19" s="151"/>
      <c r="C19" s="152">
        <f>SUM(C15:C18)</f>
        <v>0</v>
      </c>
      <c r="D19" s="162" t="str">
        <f>'SO04 SO04 Rek'!A24</f>
        <v>Zařízení staveniště</v>
      </c>
      <c r="E19" s="157"/>
      <c r="F19" s="158"/>
      <c r="G19" s="152">
        <f>'SO04 SO04 Rek'!I24</f>
        <v>0</v>
      </c>
    </row>
    <row r="20" spans="1:7" ht="15.95" customHeight="1" x14ac:dyDescent="0.2">
      <c r="A20" s="161"/>
      <c r="B20" s="151"/>
      <c r="C20" s="152"/>
      <c r="D20" s="156" t="str">
        <f>'SO04 SO04 Rek'!A25</f>
        <v>Provoz investora</v>
      </c>
      <c r="E20" s="157"/>
      <c r="F20" s="158"/>
      <c r="G20" s="152">
        <f>'SO04 SO04 Rek'!I25</f>
        <v>0</v>
      </c>
    </row>
    <row r="21" spans="1:7" ht="15.95" customHeight="1" x14ac:dyDescent="0.2">
      <c r="A21" s="161" t="s">
        <v>30</v>
      </c>
      <c r="B21" s="151"/>
      <c r="C21" s="152">
        <f>'SO04 SO04 Rek'!I15</f>
        <v>0</v>
      </c>
      <c r="D21" s="156" t="str">
        <f>'SO04 SO04 Rek'!A26</f>
        <v>Kompletační činnost (IČD)</v>
      </c>
      <c r="E21" s="157"/>
      <c r="F21" s="158"/>
      <c r="G21" s="152">
        <f>'SO04 SO04 Rek'!I26</f>
        <v>0</v>
      </c>
    </row>
    <row r="22" spans="1:7" ht="15.95" customHeight="1" x14ac:dyDescent="0.2">
      <c r="A22" s="163" t="s">
        <v>61</v>
      </c>
      <c r="B22" s="131"/>
      <c r="C22" s="152">
        <f>C19+C21</f>
        <v>0</v>
      </c>
      <c r="D22" s="156" t="s">
        <v>62</v>
      </c>
      <c r="E22" s="157"/>
      <c r="F22" s="158"/>
      <c r="G22" s="152">
        <f>G23-SUM(G15:G21)</f>
        <v>0</v>
      </c>
    </row>
    <row r="23" spans="1:7" ht="15.95" customHeight="1" thickBot="1" x14ac:dyDescent="0.25">
      <c r="A23" s="317" t="s">
        <v>63</v>
      </c>
      <c r="B23" s="318"/>
      <c r="C23" s="164">
        <f>C22+G23</f>
        <v>0</v>
      </c>
      <c r="D23" s="165" t="s">
        <v>64</v>
      </c>
      <c r="E23" s="166"/>
      <c r="F23" s="167"/>
      <c r="G23" s="152">
        <f>'SO04 SO04 Rek'!H28</f>
        <v>0</v>
      </c>
    </row>
    <row r="24" spans="1:7" x14ac:dyDescent="0.2">
      <c r="A24" s="168" t="s">
        <v>65</v>
      </c>
      <c r="B24" s="169"/>
      <c r="C24" s="170"/>
      <c r="D24" s="169" t="s">
        <v>66</v>
      </c>
      <c r="E24" s="169"/>
      <c r="F24" s="171" t="s">
        <v>67</v>
      </c>
      <c r="G24" s="172"/>
    </row>
    <row r="25" spans="1:7" x14ac:dyDescent="0.2">
      <c r="A25" s="163" t="s">
        <v>68</v>
      </c>
      <c r="B25" s="131"/>
      <c r="C25" s="173"/>
      <c r="D25" s="131" t="s">
        <v>68</v>
      </c>
      <c r="F25" s="174" t="s">
        <v>68</v>
      </c>
      <c r="G25" s="175"/>
    </row>
    <row r="26" spans="1:7" ht="37.5" customHeight="1" x14ac:dyDescent="0.2">
      <c r="A26" s="163" t="s">
        <v>69</v>
      </c>
      <c r="B26" s="176"/>
      <c r="C26" s="173"/>
      <c r="D26" s="131" t="s">
        <v>69</v>
      </c>
      <c r="F26" s="174" t="s">
        <v>69</v>
      </c>
      <c r="G26" s="175"/>
    </row>
    <row r="27" spans="1:7" x14ac:dyDescent="0.2">
      <c r="A27" s="163"/>
      <c r="B27" s="177"/>
      <c r="C27" s="173"/>
      <c r="D27" s="131"/>
      <c r="F27" s="174"/>
      <c r="G27" s="175"/>
    </row>
    <row r="28" spans="1:7" x14ac:dyDescent="0.2">
      <c r="A28" s="163" t="s">
        <v>70</v>
      </c>
      <c r="B28" s="131"/>
      <c r="C28" s="173"/>
      <c r="D28" s="174" t="s">
        <v>71</v>
      </c>
      <c r="E28" s="173"/>
      <c r="F28" s="178" t="s">
        <v>71</v>
      </c>
      <c r="G28" s="175"/>
    </row>
    <row r="29" spans="1:7" ht="69" customHeight="1" x14ac:dyDescent="0.2">
      <c r="A29" s="163"/>
      <c r="B29" s="131"/>
      <c r="C29" s="179"/>
      <c r="D29" s="180"/>
      <c r="E29" s="179"/>
      <c r="F29" s="131"/>
      <c r="G29" s="175"/>
    </row>
    <row r="30" spans="1:7" x14ac:dyDescent="0.2">
      <c r="A30" s="181" t="s">
        <v>12</v>
      </c>
      <c r="B30" s="182"/>
      <c r="C30" s="183">
        <v>21</v>
      </c>
      <c r="D30" s="182" t="s">
        <v>72</v>
      </c>
      <c r="E30" s="184"/>
      <c r="F30" s="319">
        <f>ROUND(C23-F32,0)</f>
        <v>0</v>
      </c>
      <c r="G30" s="320"/>
    </row>
    <row r="31" spans="1:7" x14ac:dyDescent="0.2">
      <c r="A31" s="181" t="s">
        <v>73</v>
      </c>
      <c r="B31" s="182"/>
      <c r="C31" s="183">
        <f>C30</f>
        <v>21</v>
      </c>
      <c r="D31" s="182" t="s">
        <v>74</v>
      </c>
      <c r="E31" s="184"/>
      <c r="F31" s="319">
        <f>ROUND(PRODUCT(F30,C31/100),1)</f>
        <v>0</v>
      </c>
      <c r="G31" s="320"/>
    </row>
    <row r="32" spans="1:7" x14ac:dyDescent="0.2">
      <c r="A32" s="181" t="s">
        <v>12</v>
      </c>
      <c r="B32" s="182"/>
      <c r="C32" s="183">
        <v>0</v>
      </c>
      <c r="D32" s="182" t="s">
        <v>74</v>
      </c>
      <c r="E32" s="184"/>
      <c r="F32" s="319">
        <v>0</v>
      </c>
      <c r="G32" s="320"/>
    </row>
    <row r="33" spans="1:8" x14ac:dyDescent="0.2">
      <c r="A33" s="181" t="s">
        <v>73</v>
      </c>
      <c r="B33" s="185"/>
      <c r="C33" s="186">
        <f>C32</f>
        <v>0</v>
      </c>
      <c r="D33" s="182" t="s">
        <v>74</v>
      </c>
      <c r="E33" s="158"/>
      <c r="F33" s="319">
        <f>ROUND(PRODUCT(F32,C33/100),1)</f>
        <v>0</v>
      </c>
      <c r="G33" s="320"/>
    </row>
    <row r="34" spans="1:8" s="190" customFormat="1" ht="19.5" customHeight="1" thickBot="1" x14ac:dyDescent="0.3">
      <c r="A34" s="187" t="s">
        <v>75</v>
      </c>
      <c r="B34" s="188"/>
      <c r="C34" s="188"/>
      <c r="D34" s="188"/>
      <c r="E34" s="189"/>
      <c r="F34" s="321">
        <f>CEILING(SUM(F30:F33),IF(SUM(F30:F33)&gt;=0,1,-1))</f>
        <v>0</v>
      </c>
      <c r="G34" s="322"/>
    </row>
    <row r="36" spans="1:8" x14ac:dyDescent="0.2">
      <c r="A36" s="1" t="s">
        <v>76</v>
      </c>
      <c r="B36" s="1"/>
      <c r="C36" s="1"/>
      <c r="D36" s="1"/>
      <c r="E36" s="1"/>
      <c r="F36" s="1"/>
      <c r="G36" s="1"/>
      <c r="H36" t="s">
        <v>2</v>
      </c>
    </row>
    <row r="37" spans="1:8" ht="14.25" customHeight="1" x14ac:dyDescent="0.2">
      <c r="A37" s="1"/>
      <c r="B37" s="313"/>
      <c r="C37" s="313"/>
      <c r="D37" s="313"/>
      <c r="E37" s="313"/>
      <c r="F37" s="313"/>
      <c r="G37" s="313"/>
      <c r="H37" t="s">
        <v>2</v>
      </c>
    </row>
    <row r="38" spans="1:8" ht="12.75" customHeight="1" x14ac:dyDescent="0.2">
      <c r="A38" s="191"/>
      <c r="B38" s="313"/>
      <c r="C38" s="313"/>
      <c r="D38" s="313"/>
      <c r="E38" s="313"/>
      <c r="F38" s="313"/>
      <c r="G38" s="313"/>
      <c r="H38" t="s">
        <v>2</v>
      </c>
    </row>
    <row r="39" spans="1:8" x14ac:dyDescent="0.2">
      <c r="A39" s="191"/>
      <c r="B39" s="313"/>
      <c r="C39" s="313"/>
      <c r="D39" s="313"/>
      <c r="E39" s="313"/>
      <c r="F39" s="313"/>
      <c r="G39" s="313"/>
      <c r="H39" t="s">
        <v>2</v>
      </c>
    </row>
    <row r="40" spans="1:8" x14ac:dyDescent="0.2">
      <c r="A40" s="191"/>
      <c r="B40" s="313"/>
      <c r="C40" s="313"/>
      <c r="D40" s="313"/>
      <c r="E40" s="313"/>
      <c r="F40" s="313"/>
      <c r="G40" s="313"/>
      <c r="H40" t="s">
        <v>2</v>
      </c>
    </row>
    <row r="41" spans="1:8" x14ac:dyDescent="0.2">
      <c r="A41" s="191"/>
      <c r="B41" s="313"/>
      <c r="C41" s="313"/>
      <c r="D41" s="313"/>
      <c r="E41" s="313"/>
      <c r="F41" s="313"/>
      <c r="G41" s="313"/>
      <c r="H41" t="s">
        <v>2</v>
      </c>
    </row>
    <row r="42" spans="1:8" x14ac:dyDescent="0.2">
      <c r="A42" s="191"/>
      <c r="B42" s="313"/>
      <c r="C42" s="313"/>
      <c r="D42" s="313"/>
      <c r="E42" s="313"/>
      <c r="F42" s="313"/>
      <c r="G42" s="313"/>
      <c r="H42" t="s">
        <v>2</v>
      </c>
    </row>
    <row r="43" spans="1:8" x14ac:dyDescent="0.2">
      <c r="A43" s="191"/>
      <c r="B43" s="313"/>
      <c r="C43" s="313"/>
      <c r="D43" s="313"/>
      <c r="E43" s="313"/>
      <c r="F43" s="313"/>
      <c r="G43" s="313"/>
      <c r="H43" t="s">
        <v>2</v>
      </c>
    </row>
    <row r="44" spans="1:8" x14ac:dyDescent="0.2">
      <c r="A44" s="191"/>
      <c r="B44" s="313"/>
      <c r="C44" s="313"/>
      <c r="D44" s="313"/>
      <c r="E44" s="313"/>
      <c r="F44" s="313"/>
      <c r="G44" s="313"/>
      <c r="H44" t="s">
        <v>2</v>
      </c>
    </row>
    <row r="45" spans="1:8" ht="0.75" customHeight="1" x14ac:dyDescent="0.2">
      <c r="A45" s="191"/>
      <c r="B45" s="313"/>
      <c r="C45" s="313"/>
      <c r="D45" s="313"/>
      <c r="E45" s="313"/>
      <c r="F45" s="313"/>
      <c r="G45" s="313"/>
      <c r="H45" t="s">
        <v>2</v>
      </c>
    </row>
    <row r="46" spans="1:8" x14ac:dyDescent="0.2">
      <c r="B46" s="323"/>
      <c r="C46" s="323"/>
      <c r="D46" s="323"/>
      <c r="E46" s="323"/>
      <c r="F46" s="323"/>
      <c r="G46" s="323"/>
    </row>
    <row r="47" spans="1:8" x14ac:dyDescent="0.2">
      <c r="B47" s="323"/>
      <c r="C47" s="323"/>
      <c r="D47" s="323"/>
      <c r="E47" s="323"/>
      <c r="F47" s="323"/>
      <c r="G47" s="323"/>
    </row>
    <row r="48" spans="1:8" x14ac:dyDescent="0.2">
      <c r="B48" s="323"/>
      <c r="C48" s="323"/>
      <c r="D48" s="323"/>
      <c r="E48" s="323"/>
      <c r="F48" s="323"/>
      <c r="G48" s="323"/>
    </row>
    <row r="49" spans="2:7" x14ac:dyDescent="0.2">
      <c r="B49" s="323"/>
      <c r="C49" s="323"/>
      <c r="D49" s="323"/>
      <c r="E49" s="323"/>
      <c r="F49" s="323"/>
      <c r="G49" s="323"/>
    </row>
    <row r="50" spans="2:7" x14ac:dyDescent="0.2">
      <c r="B50" s="323"/>
      <c r="C50" s="323"/>
      <c r="D50" s="323"/>
      <c r="E50" s="323"/>
      <c r="F50" s="323"/>
      <c r="G50" s="323"/>
    </row>
    <row r="51" spans="2:7" x14ac:dyDescent="0.2">
      <c r="B51" s="323"/>
      <c r="C51" s="323"/>
      <c r="D51" s="323"/>
      <c r="E51" s="323"/>
      <c r="F51" s="323"/>
      <c r="G51" s="323"/>
    </row>
    <row r="52" spans="2:7" x14ac:dyDescent="0.2">
      <c r="B52" s="323"/>
      <c r="C52" s="323"/>
      <c r="D52" s="323"/>
      <c r="E52" s="323"/>
      <c r="F52" s="323"/>
      <c r="G52" s="323"/>
    </row>
    <row r="53" spans="2:7" x14ac:dyDescent="0.2">
      <c r="B53" s="323"/>
      <c r="C53" s="323"/>
      <c r="D53" s="323"/>
      <c r="E53" s="323"/>
      <c r="F53" s="323"/>
      <c r="G53" s="323"/>
    </row>
    <row r="54" spans="2:7" x14ac:dyDescent="0.2">
      <c r="B54" s="323"/>
      <c r="C54" s="323"/>
      <c r="D54" s="323"/>
      <c r="E54" s="323"/>
      <c r="F54" s="323"/>
      <c r="G54" s="323"/>
    </row>
    <row r="55" spans="2:7" x14ac:dyDescent="0.2">
      <c r="B55" s="323"/>
      <c r="C55" s="323"/>
      <c r="D55" s="323"/>
      <c r="E55" s="323"/>
      <c r="F55" s="323"/>
      <c r="G55" s="323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E79"/>
  <sheetViews>
    <sheetView workbookViewId="0">
      <selection activeCell="G28" sqref="G28"/>
    </sheetView>
  </sheetViews>
  <sheetFormatPr defaultRowHeight="12.75" x14ac:dyDescent="0.2"/>
  <cols>
    <col min="1" max="1" width="5.85546875" customWidth="1"/>
    <col min="2" max="2" width="6.140625" customWidth="1"/>
    <col min="3" max="3" width="11.42578125" customWidth="1"/>
    <col min="4" max="4" width="15.85546875" customWidth="1"/>
    <col min="5" max="5" width="11.28515625" customWidth="1"/>
    <col min="6" max="6" width="10.85546875" customWidth="1"/>
    <col min="7" max="7" width="11" customWidth="1"/>
    <col min="8" max="8" width="11.140625" customWidth="1"/>
    <col min="9" max="9" width="10.7109375" customWidth="1"/>
  </cols>
  <sheetData>
    <row r="1" spans="1:9" ht="13.5" thickTop="1" x14ac:dyDescent="0.2">
      <c r="A1" s="324" t="s">
        <v>3</v>
      </c>
      <c r="B1" s="325"/>
      <c r="C1" s="192" t="s">
        <v>107</v>
      </c>
      <c r="D1" s="193"/>
      <c r="E1" s="194"/>
      <c r="F1" s="193"/>
      <c r="G1" s="195" t="s">
        <v>77</v>
      </c>
      <c r="H1" s="196" t="s">
        <v>534</v>
      </c>
      <c r="I1" s="197"/>
    </row>
    <row r="2" spans="1:9" ht="13.5" thickBot="1" x14ac:dyDescent="0.25">
      <c r="A2" s="326" t="s">
        <v>78</v>
      </c>
      <c r="B2" s="327"/>
      <c r="C2" s="198" t="s">
        <v>536</v>
      </c>
      <c r="D2" s="199"/>
      <c r="E2" s="200"/>
      <c r="F2" s="199"/>
      <c r="G2" s="328" t="s">
        <v>535</v>
      </c>
      <c r="H2" s="329"/>
      <c r="I2" s="330"/>
    </row>
    <row r="3" spans="1:9" ht="13.5" thickTop="1" x14ac:dyDescent="0.2">
      <c r="F3" s="131"/>
    </row>
    <row r="4" spans="1:9" ht="19.5" customHeight="1" x14ac:dyDescent="0.25">
      <c r="A4" s="201" t="s">
        <v>79</v>
      </c>
      <c r="B4" s="202"/>
      <c r="C4" s="202"/>
      <c r="D4" s="202"/>
      <c r="E4" s="203"/>
      <c r="F4" s="202"/>
      <c r="G4" s="202"/>
      <c r="H4" s="202"/>
      <c r="I4" s="202"/>
    </row>
    <row r="5" spans="1:9" ht="13.5" thickBot="1" x14ac:dyDescent="0.25"/>
    <row r="6" spans="1:9" s="131" customFormat="1" ht="13.5" thickBot="1" x14ac:dyDescent="0.25">
      <c r="A6" s="204"/>
      <c r="B6" s="205" t="s">
        <v>80</v>
      </c>
      <c r="C6" s="205"/>
      <c r="D6" s="206"/>
      <c r="E6" s="207" t="s">
        <v>26</v>
      </c>
      <c r="F6" s="208" t="s">
        <v>27</v>
      </c>
      <c r="G6" s="208" t="s">
        <v>28</v>
      </c>
      <c r="H6" s="208" t="s">
        <v>29</v>
      </c>
      <c r="I6" s="209" t="s">
        <v>30</v>
      </c>
    </row>
    <row r="7" spans="1:9" s="131" customFormat="1" x14ac:dyDescent="0.2">
      <c r="A7" s="301" t="str">
        <f>'SO04 SO04 Pol'!B7</f>
        <v>2</v>
      </c>
      <c r="B7" s="63" t="str">
        <f>'SO04 SO04 Pol'!C7</f>
        <v>Základy,zvláštní zakládání</v>
      </c>
      <c r="D7" s="210"/>
      <c r="E7" s="302">
        <f>'SO04 SO04 Pol'!BA20</f>
        <v>0</v>
      </c>
      <c r="F7" s="303">
        <f>'SO04 SO04 Pol'!BB20</f>
        <v>0</v>
      </c>
      <c r="G7" s="303">
        <f>'SO04 SO04 Pol'!BC20</f>
        <v>0</v>
      </c>
      <c r="H7" s="303">
        <f>'SO04 SO04 Pol'!BD20</f>
        <v>0</v>
      </c>
      <c r="I7" s="304">
        <f>'SO04 SO04 Pol'!BE20</f>
        <v>0</v>
      </c>
    </row>
    <row r="8" spans="1:9" s="131" customFormat="1" x14ac:dyDescent="0.2">
      <c r="A8" s="301" t="str">
        <f>'SO04 SO04 Pol'!B21</f>
        <v>45</v>
      </c>
      <c r="B8" s="63" t="str">
        <f>'SO04 SO04 Pol'!C21</f>
        <v>Podkladní a vedlejší konstrukc</v>
      </c>
      <c r="D8" s="210"/>
      <c r="E8" s="302">
        <f>'SO04 SO04 Pol'!BA27</f>
        <v>0</v>
      </c>
      <c r="F8" s="303">
        <f>'SO04 SO04 Pol'!BB27</f>
        <v>0</v>
      </c>
      <c r="G8" s="303">
        <f>'SO04 SO04 Pol'!BC27</f>
        <v>0</v>
      </c>
      <c r="H8" s="303">
        <f>'SO04 SO04 Pol'!BD27</f>
        <v>0</v>
      </c>
      <c r="I8" s="304">
        <f>'SO04 SO04 Pol'!BE27</f>
        <v>0</v>
      </c>
    </row>
    <row r="9" spans="1:9" s="131" customFormat="1" x14ac:dyDescent="0.2">
      <c r="A9" s="301" t="str">
        <f>'SO04 SO04 Pol'!B28</f>
        <v>91</v>
      </c>
      <c r="B9" s="63" t="str">
        <f>'SO04 SO04 Pol'!C28</f>
        <v>Doplňující práce na komunikaci</v>
      </c>
      <c r="D9" s="210"/>
      <c r="E9" s="302">
        <f>'SO04 SO04 Pol'!BA32</f>
        <v>0</v>
      </c>
      <c r="F9" s="303">
        <f>'SO04 SO04 Pol'!BB32</f>
        <v>0</v>
      </c>
      <c r="G9" s="303">
        <f>'SO04 SO04 Pol'!BC32</f>
        <v>0</v>
      </c>
      <c r="H9" s="303">
        <f>'SO04 SO04 Pol'!BD32</f>
        <v>0</v>
      </c>
      <c r="I9" s="304">
        <f>'SO04 SO04 Pol'!BE32</f>
        <v>0</v>
      </c>
    </row>
    <row r="10" spans="1:9" s="131" customFormat="1" x14ac:dyDescent="0.2">
      <c r="A10" s="301" t="str">
        <f>'SO04 SO04 Pol'!B33</f>
        <v>94</v>
      </c>
      <c r="B10" s="63" t="str">
        <f>'SO04 SO04 Pol'!C33</f>
        <v>Lešení a stavební výtahy</v>
      </c>
      <c r="D10" s="210"/>
      <c r="E10" s="302">
        <f>'SO04 SO04 Pol'!BA36</f>
        <v>0</v>
      </c>
      <c r="F10" s="303">
        <f>'SO04 SO04 Pol'!BB36</f>
        <v>0</v>
      </c>
      <c r="G10" s="303">
        <f>'SO04 SO04 Pol'!BC36</f>
        <v>0</v>
      </c>
      <c r="H10" s="303">
        <f>'SO04 SO04 Pol'!BD36</f>
        <v>0</v>
      </c>
      <c r="I10" s="304">
        <f>'SO04 SO04 Pol'!BE36</f>
        <v>0</v>
      </c>
    </row>
    <row r="11" spans="1:9" s="131" customFormat="1" x14ac:dyDescent="0.2">
      <c r="A11" s="301" t="str">
        <f>'SO04 SO04 Pol'!B37</f>
        <v>95</v>
      </c>
      <c r="B11" s="63" t="str">
        <f>'SO04 SO04 Pol'!C37</f>
        <v>Dokončovací kce na pozem.stav.</v>
      </c>
      <c r="D11" s="210"/>
      <c r="E11" s="302">
        <f>'SO04 SO04 Pol'!BA41</f>
        <v>0</v>
      </c>
      <c r="F11" s="303">
        <f>'SO04 SO04 Pol'!BB41</f>
        <v>0</v>
      </c>
      <c r="G11" s="303">
        <f>'SO04 SO04 Pol'!BC41</f>
        <v>0</v>
      </c>
      <c r="H11" s="303">
        <f>'SO04 SO04 Pol'!BD41</f>
        <v>0</v>
      </c>
      <c r="I11" s="304">
        <f>'SO04 SO04 Pol'!BE41</f>
        <v>0</v>
      </c>
    </row>
    <row r="12" spans="1:9" s="131" customFormat="1" x14ac:dyDescent="0.2">
      <c r="A12" s="301" t="str">
        <f>'SO04 SO04 Pol'!B42</f>
        <v>99</v>
      </c>
      <c r="B12" s="63" t="str">
        <f>'SO04 SO04 Pol'!C42</f>
        <v>Přesun hmot</v>
      </c>
      <c r="D12" s="210"/>
      <c r="E12" s="302">
        <f>'SO04 SO04 Pol'!BA44</f>
        <v>0</v>
      </c>
      <c r="F12" s="303">
        <f>'SO04 SO04 Pol'!BB44</f>
        <v>0</v>
      </c>
      <c r="G12" s="303">
        <f>'SO04 SO04 Pol'!BC44</f>
        <v>0</v>
      </c>
      <c r="H12" s="303">
        <f>'SO04 SO04 Pol'!BD44</f>
        <v>0</v>
      </c>
      <c r="I12" s="304">
        <f>'SO04 SO04 Pol'!BE44</f>
        <v>0</v>
      </c>
    </row>
    <row r="13" spans="1:9" s="131" customFormat="1" x14ac:dyDescent="0.2">
      <c r="A13" s="301" t="str">
        <f>'SO04 SO04 Pol'!B45</f>
        <v>767</v>
      </c>
      <c r="B13" s="63" t="str">
        <f>'SO04 SO04 Pol'!C45</f>
        <v>Konstrukce zámečnické</v>
      </c>
      <c r="D13" s="210"/>
      <c r="E13" s="302">
        <f>'SO04 SO04 Pol'!BA51</f>
        <v>0</v>
      </c>
      <c r="F13" s="303">
        <f>'SO04 SO04 Pol'!BB51</f>
        <v>0</v>
      </c>
      <c r="G13" s="303">
        <f>'SO04 SO04 Pol'!BC51</f>
        <v>0</v>
      </c>
      <c r="H13" s="303">
        <f>'SO04 SO04 Pol'!BD51</f>
        <v>0</v>
      </c>
      <c r="I13" s="304">
        <f>'SO04 SO04 Pol'!BE51</f>
        <v>0</v>
      </c>
    </row>
    <row r="14" spans="1:9" s="131" customFormat="1" ht="13.5" thickBot="1" x14ac:dyDescent="0.25">
      <c r="A14" s="301" t="str">
        <f>'SO04 SO04 Pol'!B52</f>
        <v>783</v>
      </c>
      <c r="B14" s="63" t="str">
        <f>'SO04 SO04 Pol'!C52</f>
        <v>Nátěry</v>
      </c>
      <c r="D14" s="210"/>
      <c r="E14" s="302">
        <f>'SO04 SO04 Pol'!BA56</f>
        <v>0</v>
      </c>
      <c r="F14" s="303">
        <f>'SO04 SO04 Pol'!BB56</f>
        <v>0</v>
      </c>
      <c r="G14" s="303">
        <f>'SO04 SO04 Pol'!BC56</f>
        <v>0</v>
      </c>
      <c r="H14" s="303">
        <f>'SO04 SO04 Pol'!BD56</f>
        <v>0</v>
      </c>
      <c r="I14" s="304">
        <f>'SO04 SO04 Pol'!BE56</f>
        <v>0</v>
      </c>
    </row>
    <row r="15" spans="1:9" s="13" customFormat="1" ht="13.5" thickBot="1" x14ac:dyDescent="0.25">
      <c r="A15" s="211"/>
      <c r="B15" s="212" t="s">
        <v>81</v>
      </c>
      <c r="C15" s="212"/>
      <c r="D15" s="213"/>
      <c r="E15" s="214">
        <f>SUM(E7:E14)</f>
        <v>0</v>
      </c>
      <c r="F15" s="215">
        <f>SUM(F7:F14)</f>
        <v>0</v>
      </c>
      <c r="G15" s="215">
        <f>SUM(G7:G14)</f>
        <v>0</v>
      </c>
      <c r="H15" s="215">
        <f>SUM(H7:H14)</f>
        <v>0</v>
      </c>
      <c r="I15" s="216">
        <f>SUM(I7:I14)</f>
        <v>0</v>
      </c>
    </row>
    <row r="16" spans="1:9" x14ac:dyDescent="0.2">
      <c r="A16" s="131"/>
      <c r="B16" s="131"/>
      <c r="C16" s="131"/>
      <c r="D16" s="131"/>
      <c r="E16" s="131"/>
      <c r="F16" s="131"/>
      <c r="G16" s="131"/>
      <c r="H16" s="131"/>
      <c r="I16" s="131"/>
    </row>
    <row r="17" spans="1:57" ht="19.5" customHeight="1" x14ac:dyDescent="0.25">
      <c r="A17" s="202" t="s">
        <v>82</v>
      </c>
      <c r="B17" s="202"/>
      <c r="C17" s="202"/>
      <c r="D17" s="202"/>
      <c r="E17" s="202"/>
      <c r="F17" s="202"/>
      <c r="G17" s="217"/>
      <c r="H17" s="202"/>
      <c r="I17" s="202"/>
      <c r="BA17" s="137"/>
      <c r="BB17" s="137"/>
      <c r="BC17" s="137"/>
      <c r="BD17" s="137"/>
      <c r="BE17" s="137"/>
    </row>
    <row r="18" spans="1:57" ht="13.5" thickBot="1" x14ac:dyDescent="0.25"/>
    <row r="19" spans="1:57" x14ac:dyDescent="0.2">
      <c r="A19" s="168" t="s">
        <v>83</v>
      </c>
      <c r="B19" s="169"/>
      <c r="C19" s="169"/>
      <c r="D19" s="218"/>
      <c r="E19" s="219" t="s">
        <v>84</v>
      </c>
      <c r="F19" s="220" t="s">
        <v>13</v>
      </c>
      <c r="G19" s="221" t="s">
        <v>85</v>
      </c>
      <c r="H19" s="222"/>
      <c r="I19" s="223" t="s">
        <v>84</v>
      </c>
    </row>
    <row r="20" spans="1:57" x14ac:dyDescent="0.2">
      <c r="A20" s="224" t="s">
        <v>473</v>
      </c>
      <c r="B20" s="225"/>
      <c r="C20" s="225"/>
      <c r="D20" s="226"/>
      <c r="E20" s="227"/>
      <c r="F20" s="228"/>
      <c r="G20" s="229">
        <v>0</v>
      </c>
      <c r="H20" s="230"/>
      <c r="I20" s="231">
        <f t="shared" ref="I20:I27" si="0">E20+F20*G20/100</f>
        <v>0</v>
      </c>
      <c r="BA20">
        <v>0</v>
      </c>
    </row>
    <row r="21" spans="1:57" x14ac:dyDescent="0.2">
      <c r="A21" s="224" t="s">
        <v>474</v>
      </c>
      <c r="B21" s="225"/>
      <c r="C21" s="225"/>
      <c r="D21" s="226"/>
      <c r="E21" s="227"/>
      <c r="F21" s="228"/>
      <c r="G21" s="229">
        <v>0</v>
      </c>
      <c r="H21" s="230"/>
      <c r="I21" s="231">
        <f t="shared" si="0"/>
        <v>0</v>
      </c>
      <c r="BA21">
        <v>0</v>
      </c>
    </row>
    <row r="22" spans="1:57" x14ac:dyDescent="0.2">
      <c r="A22" s="224" t="s">
        <v>433</v>
      </c>
      <c r="B22" s="225"/>
      <c r="C22" s="225"/>
      <c r="D22" s="226"/>
      <c r="E22" s="227"/>
      <c r="F22" s="228"/>
      <c r="G22" s="229">
        <v>0</v>
      </c>
      <c r="H22" s="230"/>
      <c r="I22" s="231">
        <f t="shared" si="0"/>
        <v>0</v>
      </c>
      <c r="BA22">
        <v>0</v>
      </c>
    </row>
    <row r="23" spans="1:57" x14ac:dyDescent="0.2">
      <c r="A23" s="224" t="s">
        <v>434</v>
      </c>
      <c r="B23" s="225"/>
      <c r="C23" s="225"/>
      <c r="D23" s="226"/>
      <c r="E23" s="227"/>
      <c r="F23" s="228"/>
      <c r="G23" s="229">
        <v>0</v>
      </c>
      <c r="H23" s="230"/>
      <c r="I23" s="231">
        <f t="shared" si="0"/>
        <v>0</v>
      </c>
      <c r="BA23">
        <v>0</v>
      </c>
    </row>
    <row r="24" spans="1:57" x14ac:dyDescent="0.2">
      <c r="A24" s="224" t="s">
        <v>435</v>
      </c>
      <c r="B24" s="225"/>
      <c r="C24" s="225"/>
      <c r="D24" s="226"/>
      <c r="E24" s="227"/>
      <c r="F24" s="228"/>
      <c r="G24" s="229">
        <v>0</v>
      </c>
      <c r="H24" s="230"/>
      <c r="I24" s="231">
        <f t="shared" si="0"/>
        <v>0</v>
      </c>
      <c r="BA24">
        <v>1</v>
      </c>
    </row>
    <row r="25" spans="1:57" x14ac:dyDescent="0.2">
      <c r="A25" s="224" t="s">
        <v>436</v>
      </c>
      <c r="B25" s="225"/>
      <c r="C25" s="225"/>
      <c r="D25" s="226"/>
      <c r="E25" s="227"/>
      <c r="F25" s="228"/>
      <c r="G25" s="229">
        <v>0</v>
      </c>
      <c r="H25" s="230"/>
      <c r="I25" s="231">
        <f t="shared" si="0"/>
        <v>0</v>
      </c>
      <c r="BA25">
        <v>1</v>
      </c>
    </row>
    <row r="26" spans="1:57" x14ac:dyDescent="0.2">
      <c r="A26" s="224" t="s">
        <v>437</v>
      </c>
      <c r="B26" s="225"/>
      <c r="C26" s="225"/>
      <c r="D26" s="226"/>
      <c r="E26" s="227"/>
      <c r="F26" s="228"/>
      <c r="G26" s="229">
        <v>0</v>
      </c>
      <c r="H26" s="230"/>
      <c r="I26" s="231">
        <f t="shared" si="0"/>
        <v>0</v>
      </c>
      <c r="BA26">
        <v>2</v>
      </c>
    </row>
    <row r="27" spans="1:57" x14ac:dyDescent="0.2">
      <c r="A27" s="224" t="s">
        <v>438</v>
      </c>
      <c r="B27" s="225"/>
      <c r="C27" s="225"/>
      <c r="D27" s="226"/>
      <c r="E27" s="227"/>
      <c r="F27" s="228"/>
      <c r="G27" s="229">
        <v>0</v>
      </c>
      <c r="H27" s="230"/>
      <c r="I27" s="231">
        <f t="shared" si="0"/>
        <v>0</v>
      </c>
      <c r="BA27">
        <v>2</v>
      </c>
    </row>
    <row r="28" spans="1:57" ht="13.5" thickBot="1" x14ac:dyDescent="0.25">
      <c r="A28" s="232"/>
      <c r="B28" s="233" t="s">
        <v>86</v>
      </c>
      <c r="C28" s="234"/>
      <c r="D28" s="235"/>
      <c r="E28" s="236"/>
      <c r="F28" s="237"/>
      <c r="G28" s="237"/>
      <c r="H28" s="331">
        <f>SUM(I20:I27)</f>
        <v>0</v>
      </c>
      <c r="I28" s="332"/>
    </row>
    <row r="30" spans="1:57" x14ac:dyDescent="0.2">
      <c r="B30" s="13"/>
      <c r="F30" s="238"/>
      <c r="G30" s="239"/>
      <c r="H30" s="239"/>
      <c r="I30" s="46"/>
    </row>
    <row r="31" spans="1:57" x14ac:dyDescent="0.2">
      <c r="F31" s="238"/>
      <c r="G31" s="239"/>
      <c r="H31" s="239"/>
      <c r="I31" s="46"/>
    </row>
    <row r="32" spans="1:57" x14ac:dyDescent="0.2">
      <c r="F32" s="238"/>
      <c r="G32" s="239"/>
      <c r="H32" s="239"/>
      <c r="I32" s="46"/>
    </row>
    <row r="33" spans="6:9" x14ac:dyDescent="0.2">
      <c r="F33" s="238"/>
      <c r="G33" s="239"/>
      <c r="H33" s="239"/>
      <c r="I33" s="46"/>
    </row>
    <row r="34" spans="6:9" x14ac:dyDescent="0.2">
      <c r="F34" s="238"/>
      <c r="G34" s="239"/>
      <c r="H34" s="239"/>
      <c r="I34" s="46"/>
    </row>
    <row r="35" spans="6:9" x14ac:dyDescent="0.2">
      <c r="F35" s="238"/>
      <c r="G35" s="239"/>
      <c r="H35" s="239"/>
      <c r="I35" s="46"/>
    </row>
    <row r="36" spans="6:9" x14ac:dyDescent="0.2">
      <c r="F36" s="238"/>
      <c r="G36" s="239"/>
      <c r="H36" s="239"/>
      <c r="I36" s="46"/>
    </row>
    <row r="37" spans="6:9" x14ac:dyDescent="0.2">
      <c r="F37" s="238"/>
      <c r="G37" s="239"/>
      <c r="H37" s="239"/>
      <c r="I37" s="46"/>
    </row>
    <row r="38" spans="6:9" x14ac:dyDescent="0.2">
      <c r="F38" s="238"/>
      <c r="G38" s="239"/>
      <c r="H38" s="239"/>
      <c r="I38" s="46"/>
    </row>
    <row r="39" spans="6:9" x14ac:dyDescent="0.2">
      <c r="F39" s="238"/>
      <c r="G39" s="239"/>
      <c r="H39" s="239"/>
      <c r="I39" s="46"/>
    </row>
    <row r="40" spans="6:9" x14ac:dyDescent="0.2">
      <c r="F40" s="238"/>
      <c r="G40" s="239"/>
      <c r="H40" s="239"/>
      <c r="I40" s="46"/>
    </row>
    <row r="41" spans="6:9" x14ac:dyDescent="0.2">
      <c r="F41" s="238"/>
      <c r="G41" s="239"/>
      <c r="H41" s="239"/>
      <c r="I41" s="46"/>
    </row>
    <row r="42" spans="6:9" x14ac:dyDescent="0.2">
      <c r="F42" s="238"/>
      <c r="G42" s="239"/>
      <c r="H42" s="239"/>
      <c r="I42" s="46"/>
    </row>
    <row r="43" spans="6:9" x14ac:dyDescent="0.2">
      <c r="F43" s="238"/>
      <c r="G43" s="239"/>
      <c r="H43" s="239"/>
      <c r="I43" s="46"/>
    </row>
    <row r="44" spans="6:9" x14ac:dyDescent="0.2">
      <c r="F44" s="238"/>
      <c r="G44" s="239"/>
      <c r="H44" s="239"/>
      <c r="I44" s="46"/>
    </row>
    <row r="45" spans="6:9" x14ac:dyDescent="0.2">
      <c r="F45" s="238"/>
      <c r="G45" s="239"/>
      <c r="H45" s="239"/>
      <c r="I45" s="46"/>
    </row>
    <row r="46" spans="6:9" x14ac:dyDescent="0.2">
      <c r="F46" s="238"/>
      <c r="G46" s="239"/>
      <c r="H46" s="239"/>
      <c r="I46" s="46"/>
    </row>
    <row r="47" spans="6:9" x14ac:dyDescent="0.2">
      <c r="F47" s="238"/>
      <c r="G47" s="239"/>
      <c r="H47" s="239"/>
      <c r="I47" s="46"/>
    </row>
    <row r="48" spans="6:9" x14ac:dyDescent="0.2">
      <c r="F48" s="238"/>
      <c r="G48" s="239"/>
      <c r="H48" s="239"/>
      <c r="I48" s="46"/>
    </row>
    <row r="49" spans="6:9" x14ac:dyDescent="0.2">
      <c r="F49" s="238"/>
      <c r="G49" s="239"/>
      <c r="H49" s="239"/>
      <c r="I49" s="46"/>
    </row>
    <row r="50" spans="6:9" x14ac:dyDescent="0.2">
      <c r="F50" s="238"/>
      <c r="G50" s="239"/>
      <c r="H50" s="239"/>
      <c r="I50" s="46"/>
    </row>
    <row r="51" spans="6:9" x14ac:dyDescent="0.2">
      <c r="F51" s="238"/>
      <c r="G51" s="239"/>
      <c r="H51" s="239"/>
      <c r="I51" s="46"/>
    </row>
    <row r="52" spans="6:9" x14ac:dyDescent="0.2">
      <c r="F52" s="238"/>
      <c r="G52" s="239"/>
      <c r="H52" s="239"/>
      <c r="I52" s="46"/>
    </row>
    <row r="53" spans="6:9" x14ac:dyDescent="0.2">
      <c r="F53" s="238"/>
      <c r="G53" s="239"/>
      <c r="H53" s="239"/>
      <c r="I53" s="46"/>
    </row>
    <row r="54" spans="6:9" x14ac:dyDescent="0.2">
      <c r="F54" s="238"/>
      <c r="G54" s="239"/>
      <c r="H54" s="239"/>
      <c r="I54" s="46"/>
    </row>
    <row r="55" spans="6:9" x14ac:dyDescent="0.2">
      <c r="F55" s="238"/>
      <c r="G55" s="239"/>
      <c r="H55" s="239"/>
      <c r="I55" s="46"/>
    </row>
    <row r="56" spans="6:9" x14ac:dyDescent="0.2">
      <c r="F56" s="238"/>
      <c r="G56" s="239"/>
      <c r="H56" s="239"/>
      <c r="I56" s="46"/>
    </row>
    <row r="57" spans="6:9" x14ac:dyDescent="0.2">
      <c r="F57" s="238"/>
      <c r="G57" s="239"/>
      <c r="H57" s="239"/>
      <c r="I57" s="46"/>
    </row>
    <row r="58" spans="6:9" x14ac:dyDescent="0.2">
      <c r="F58" s="238"/>
      <c r="G58" s="239"/>
      <c r="H58" s="239"/>
      <c r="I58" s="46"/>
    </row>
    <row r="59" spans="6:9" x14ac:dyDescent="0.2">
      <c r="F59" s="238"/>
      <c r="G59" s="239"/>
      <c r="H59" s="239"/>
      <c r="I59" s="46"/>
    </row>
    <row r="60" spans="6:9" x14ac:dyDescent="0.2">
      <c r="F60" s="238"/>
      <c r="G60" s="239"/>
      <c r="H60" s="239"/>
      <c r="I60" s="46"/>
    </row>
    <row r="61" spans="6:9" x14ac:dyDescent="0.2">
      <c r="F61" s="238"/>
      <c r="G61" s="239"/>
      <c r="H61" s="239"/>
      <c r="I61" s="46"/>
    </row>
    <row r="62" spans="6:9" x14ac:dyDescent="0.2">
      <c r="F62" s="238"/>
      <c r="G62" s="239"/>
      <c r="H62" s="239"/>
      <c r="I62" s="46"/>
    </row>
    <row r="63" spans="6:9" x14ac:dyDescent="0.2">
      <c r="F63" s="238"/>
      <c r="G63" s="239"/>
      <c r="H63" s="239"/>
      <c r="I63" s="46"/>
    </row>
    <row r="64" spans="6:9" x14ac:dyDescent="0.2">
      <c r="F64" s="238"/>
      <c r="G64" s="239"/>
      <c r="H64" s="239"/>
      <c r="I64" s="46"/>
    </row>
    <row r="65" spans="6:9" x14ac:dyDescent="0.2">
      <c r="F65" s="238"/>
      <c r="G65" s="239"/>
      <c r="H65" s="239"/>
      <c r="I65" s="46"/>
    </row>
    <row r="66" spans="6:9" x14ac:dyDescent="0.2">
      <c r="F66" s="238"/>
      <c r="G66" s="239"/>
      <c r="H66" s="239"/>
      <c r="I66" s="46"/>
    </row>
    <row r="67" spans="6:9" x14ac:dyDescent="0.2">
      <c r="F67" s="238"/>
      <c r="G67" s="239"/>
      <c r="H67" s="239"/>
      <c r="I67" s="46"/>
    </row>
    <row r="68" spans="6:9" x14ac:dyDescent="0.2">
      <c r="F68" s="238"/>
      <c r="G68" s="239"/>
      <c r="H68" s="239"/>
      <c r="I68" s="46"/>
    </row>
    <row r="69" spans="6:9" x14ac:dyDescent="0.2">
      <c r="F69" s="238"/>
      <c r="G69" s="239"/>
      <c r="H69" s="239"/>
      <c r="I69" s="46"/>
    </row>
    <row r="70" spans="6:9" x14ac:dyDescent="0.2">
      <c r="F70" s="238"/>
      <c r="G70" s="239"/>
      <c r="H70" s="239"/>
      <c r="I70" s="46"/>
    </row>
    <row r="71" spans="6:9" x14ac:dyDescent="0.2">
      <c r="F71" s="238"/>
      <c r="G71" s="239"/>
      <c r="H71" s="239"/>
      <c r="I71" s="46"/>
    </row>
    <row r="72" spans="6:9" x14ac:dyDescent="0.2">
      <c r="F72" s="238"/>
      <c r="G72" s="239"/>
      <c r="H72" s="239"/>
      <c r="I72" s="46"/>
    </row>
    <row r="73" spans="6:9" x14ac:dyDescent="0.2">
      <c r="F73" s="238"/>
      <c r="G73" s="239"/>
      <c r="H73" s="239"/>
      <c r="I73" s="46"/>
    </row>
    <row r="74" spans="6:9" x14ac:dyDescent="0.2">
      <c r="F74" s="238"/>
      <c r="G74" s="239"/>
      <c r="H74" s="239"/>
      <c r="I74" s="46"/>
    </row>
    <row r="75" spans="6:9" x14ac:dyDescent="0.2">
      <c r="F75" s="238"/>
      <c r="G75" s="239"/>
      <c r="H75" s="239"/>
      <c r="I75" s="46"/>
    </row>
    <row r="76" spans="6:9" x14ac:dyDescent="0.2">
      <c r="F76" s="238"/>
      <c r="G76" s="239"/>
      <c r="H76" s="239"/>
      <c r="I76" s="46"/>
    </row>
    <row r="77" spans="6:9" x14ac:dyDescent="0.2">
      <c r="F77" s="238"/>
      <c r="G77" s="239"/>
      <c r="H77" s="239"/>
      <c r="I77" s="46"/>
    </row>
    <row r="78" spans="6:9" x14ac:dyDescent="0.2">
      <c r="F78" s="238"/>
      <c r="G78" s="239"/>
      <c r="H78" s="239"/>
      <c r="I78" s="46"/>
    </row>
    <row r="79" spans="6:9" x14ac:dyDescent="0.2">
      <c r="F79" s="238"/>
      <c r="G79" s="239"/>
      <c r="H79" s="239"/>
      <c r="I79" s="46"/>
    </row>
  </sheetData>
  <mergeCells count="4">
    <mergeCell ref="A1:B1"/>
    <mergeCell ref="A2:B2"/>
    <mergeCell ref="G2:I2"/>
    <mergeCell ref="H28:I2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25</vt:i4>
      </vt:variant>
      <vt:variant>
        <vt:lpstr>Pojmenované oblasti</vt:lpstr>
      </vt:variant>
      <vt:variant>
        <vt:i4>62</vt:i4>
      </vt:variant>
    </vt:vector>
  </HeadingPairs>
  <TitlesOfParts>
    <vt:vector size="87" baseType="lpstr">
      <vt:lpstr>Stavba</vt:lpstr>
      <vt:lpstr>SO01 SO01 KL</vt:lpstr>
      <vt:lpstr>SO01 SO01 Rek</vt:lpstr>
      <vt:lpstr>SO01 SO01 Pol</vt:lpstr>
      <vt:lpstr>SO03 SO03 KL</vt:lpstr>
      <vt:lpstr>SO03 SO03 Rek</vt:lpstr>
      <vt:lpstr>SO03 SO03 Pol</vt:lpstr>
      <vt:lpstr>SO04 SO04 KL</vt:lpstr>
      <vt:lpstr>SO04 SO04 Rek</vt:lpstr>
      <vt:lpstr>SO04 SO04 Pol</vt:lpstr>
      <vt:lpstr>SO05 SO05 KL</vt:lpstr>
      <vt:lpstr>SO05 SO05 Rek</vt:lpstr>
      <vt:lpstr>SO05 SO05 Pol</vt:lpstr>
      <vt:lpstr>SO06 SO06 KL</vt:lpstr>
      <vt:lpstr>SO06 SO06 Rek</vt:lpstr>
      <vt:lpstr>SO06 SO06 Pol</vt:lpstr>
      <vt:lpstr>SO07 SO07 KL</vt:lpstr>
      <vt:lpstr>SO07 SO07 Rek</vt:lpstr>
      <vt:lpstr>SO07 SO07 Pol</vt:lpstr>
      <vt:lpstr>SO08 SO08 KL</vt:lpstr>
      <vt:lpstr>SO08 SO08 Rek</vt:lpstr>
      <vt:lpstr>SO08 SO08 Pol</vt:lpstr>
      <vt:lpstr>SO09 SO09 KL</vt:lpstr>
      <vt:lpstr>SO09 SO09 Rek</vt:lpstr>
      <vt:lpstr>SO09 SO09 Pol</vt:lpstr>
      <vt:lpstr>Stavba!CelkemObjekty</vt:lpstr>
      <vt:lpstr>Stavba!CisloStavby</vt:lpstr>
      <vt:lpstr>Stavba!dadresa</vt:lpstr>
      <vt:lpstr>Stavba!DIČ</vt:lpstr>
      <vt:lpstr>Stavba!dmisto</vt:lpstr>
      <vt:lpstr>Stavba!dpsc</vt:lpstr>
      <vt:lpstr>Stavba!IČO</vt:lpstr>
      <vt:lpstr>Stavba!NazevObjektu</vt:lpstr>
      <vt:lpstr>Stavba!NazevStavby</vt:lpstr>
      <vt:lpstr>'SO01 SO01 Pol'!Názvy_tisku</vt:lpstr>
      <vt:lpstr>'SO01 SO01 Rek'!Názvy_tisku</vt:lpstr>
      <vt:lpstr>'SO03 SO03 Pol'!Názvy_tisku</vt:lpstr>
      <vt:lpstr>'SO03 SO03 Rek'!Názvy_tisku</vt:lpstr>
      <vt:lpstr>'SO04 SO04 Pol'!Názvy_tisku</vt:lpstr>
      <vt:lpstr>'SO04 SO04 Rek'!Názvy_tisku</vt:lpstr>
      <vt:lpstr>'SO05 SO05 Pol'!Názvy_tisku</vt:lpstr>
      <vt:lpstr>'SO05 SO05 Rek'!Názvy_tisku</vt:lpstr>
      <vt:lpstr>'SO06 SO06 Pol'!Názvy_tisku</vt:lpstr>
      <vt:lpstr>'SO06 SO06 Rek'!Názvy_tisku</vt:lpstr>
      <vt:lpstr>'SO07 SO07 Pol'!Názvy_tisku</vt:lpstr>
      <vt:lpstr>'SO07 SO07 Rek'!Názvy_tisku</vt:lpstr>
      <vt:lpstr>'SO08 SO08 Pol'!Názvy_tisku</vt:lpstr>
      <vt:lpstr>'SO08 SO08 Rek'!Názvy_tisku</vt:lpstr>
      <vt:lpstr>'SO09 SO09 Pol'!Názvy_tisku</vt:lpstr>
      <vt:lpstr>'SO09 SO09 Rek'!Názvy_tisku</vt:lpstr>
      <vt:lpstr>Stavba!Objednatel</vt:lpstr>
      <vt:lpstr>Stavba!Objekt</vt:lpstr>
      <vt:lpstr>'SO01 SO01 KL'!Oblast_tisku</vt:lpstr>
      <vt:lpstr>'SO01 SO01 Pol'!Oblast_tisku</vt:lpstr>
      <vt:lpstr>'SO01 SO01 Rek'!Oblast_tisku</vt:lpstr>
      <vt:lpstr>'SO03 SO03 KL'!Oblast_tisku</vt:lpstr>
      <vt:lpstr>'SO03 SO03 Pol'!Oblast_tisku</vt:lpstr>
      <vt:lpstr>'SO03 SO03 Rek'!Oblast_tisku</vt:lpstr>
      <vt:lpstr>'SO04 SO04 KL'!Oblast_tisku</vt:lpstr>
      <vt:lpstr>'SO04 SO04 Pol'!Oblast_tisku</vt:lpstr>
      <vt:lpstr>'SO04 SO04 Rek'!Oblast_tisku</vt:lpstr>
      <vt:lpstr>'SO05 SO05 KL'!Oblast_tisku</vt:lpstr>
      <vt:lpstr>'SO05 SO05 Pol'!Oblast_tisku</vt:lpstr>
      <vt:lpstr>'SO05 SO05 Rek'!Oblast_tisku</vt:lpstr>
      <vt:lpstr>'SO06 SO06 KL'!Oblast_tisku</vt:lpstr>
      <vt:lpstr>'SO06 SO06 Pol'!Oblast_tisku</vt:lpstr>
      <vt:lpstr>'SO06 SO06 Rek'!Oblast_tisku</vt:lpstr>
      <vt:lpstr>'SO07 SO07 KL'!Oblast_tisku</vt:lpstr>
      <vt:lpstr>'SO07 SO07 Pol'!Oblast_tisku</vt:lpstr>
      <vt:lpstr>'SO07 SO07 Rek'!Oblast_tisku</vt:lpstr>
      <vt:lpstr>'SO08 SO08 KL'!Oblast_tisku</vt:lpstr>
      <vt:lpstr>'SO08 SO08 Pol'!Oblast_tisku</vt:lpstr>
      <vt:lpstr>'SO08 SO08 Rek'!Oblast_tisku</vt:lpstr>
      <vt:lpstr>'SO09 SO09 KL'!Oblast_tisku</vt:lpstr>
      <vt:lpstr>'SO09 SO09 Pol'!Oblast_tisku</vt:lpstr>
      <vt:lpstr>'SO09 SO09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Stavba!SoucetDilu</vt:lpstr>
      <vt:lpstr>Stavba!StavbaCelkem</vt:lpstr>
      <vt:lpstr>Stavba!Zhotovitel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</dc:creator>
  <cp:lastModifiedBy>Rizner Petr</cp:lastModifiedBy>
  <dcterms:created xsi:type="dcterms:W3CDTF">2016-04-02T07:19:22Z</dcterms:created>
  <dcterms:modified xsi:type="dcterms:W3CDTF">2016-06-23T09:57:31Z</dcterms:modified>
</cp:coreProperties>
</file>